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U:\Project management\2020-11 06 62 01-SCIENT ADV\2020-3.2.6-Scientific supp CFP in EUW excl Med &amp; Black Sea\2020-3.2.6-Lot1-SC09 [MAPAFISH NS+BS]\07-Reports\Publication\"/>
    </mc:Choice>
  </mc:AlternateContent>
  <xr:revisionPtr revIDLastSave="0" documentId="13_ncr:1_{EF4AEF1F-3D81-49AC-B6F7-94C67E871833}" xr6:coauthVersionLast="47" xr6:coauthVersionMax="47" xr10:uidLastSave="{00000000-0000-0000-0000-000000000000}"/>
  <bookViews>
    <workbookView xWindow="-120" yWindow="-120" windowWidth="29040" windowHeight="15840" tabRatio="728" xr2:uid="{61B948B7-6D9E-4567-AA35-B732B63F860B}"/>
  </bookViews>
  <sheets>
    <sheet name="User Title Page" sheetId="9" r:id="rId1"/>
    <sheet name="Questionnaire" sheetId="2" r:id="rId2"/>
    <sheet name="Visualization" sheetId="32" r:id="rId3"/>
    <sheet name="Admin Potential Answers" sheetId="6" state="hidden" r:id="rId4"/>
    <sheet name="Admin Single Score" sheetId="26" state="hidden" r:id="rId5"/>
    <sheet name="Admin Output Explanation Single" sheetId="38" state="hidden" r:id="rId6"/>
    <sheet name="Analysis Single Score Matrix" sheetId="28" state="hidden" r:id="rId7"/>
    <sheet name="Dev Likert Scale Possibilities" sheetId="12" state="hidden" r:id="rId8"/>
    <sheet name="Analysis Answers Matrix" sheetId="30" state="hidden" r:id="rId9"/>
    <sheet name="Dev Likert Scale Single Score" sheetId="27" state="hidden" r:id="rId10"/>
    <sheet name="Analysis Final Result" sheetId="31" state="hidden" r:id="rId11"/>
    <sheet name="Dev ToDo List" sheetId="17" state="hidden" r:id="rId12"/>
    <sheet name="Dev Changelog" sheetId="18" state="hidden" r:id="rId13"/>
  </sheets>
  <definedNames>
    <definedName name="INDIRECT">Questionnaire!$A$1</definedName>
    <definedName name="Question_1">'Admin Potential Answers'!$C$2:$G$2</definedName>
    <definedName name="Question_10">'Admin Potential Answers'!$C$11:$G$11</definedName>
    <definedName name="Question_11">'Admin Potential Answers'!#REF!</definedName>
    <definedName name="Question_12">'Admin Potential Answers'!$C$14:$G$14</definedName>
    <definedName name="Question_13">'Admin Potential Answers'!$C$15:$G$15</definedName>
    <definedName name="Question_14">'Admin Potential Answers'!$C$16:$G$16</definedName>
    <definedName name="Question_15">'Admin Potential Answers'!#REF!</definedName>
    <definedName name="Question_16">'Admin Potential Answers'!#REF!</definedName>
    <definedName name="Question_17">'Admin Potential Answers'!$C$17:$G$17</definedName>
    <definedName name="Question_18">'Admin Potential Answers'!$C$18:$G$18</definedName>
    <definedName name="Question_19">'Admin Potential Answers'!$C$19:$G$19</definedName>
    <definedName name="Question_2">'Admin Potential Answers'!$C$3:$G$3</definedName>
    <definedName name="Question_20">'Admin Potential Answers'!$C$20:$G$20</definedName>
    <definedName name="Question_21">'Admin Potential Answers'!$C$21:$G$21</definedName>
    <definedName name="Question_22">'Admin Potential Answers'!$C$22:$G$22</definedName>
    <definedName name="Question_23">'Admin Potential Answers'!$C$23:$G$23</definedName>
    <definedName name="Question_24">'Admin Potential Answers'!$C$24:$G$24</definedName>
    <definedName name="Question_25">'Admin Potential Answers'!#REF!</definedName>
    <definedName name="Question_26">'Admin Potential Answers'!#REF!</definedName>
    <definedName name="Question_27">'Admin Potential Answers'!$C$25:$G$25</definedName>
    <definedName name="Question_28">'Admin Potential Answers'!$C$26:$G$26</definedName>
    <definedName name="Question_29">'Admin Potential Answers'!$C$27:$G$27</definedName>
    <definedName name="Question_3">'Admin Potential Answers'!$C$4:$G$4</definedName>
    <definedName name="Question_30">'Admin Potential Answers'!$C$28:$G$28</definedName>
    <definedName name="Question_31">'Admin Potential Answers'!$C$29:$G$29</definedName>
    <definedName name="Question_32">'Admin Potential Answers'!$C$30:$G$30</definedName>
    <definedName name="Question_33">'Admin Potential Answers'!$C$31:$G$31</definedName>
    <definedName name="Question_34">'Admin Potential Answers'!$C$32:$G$32</definedName>
    <definedName name="Question_35">'Admin Potential Answers'!$C$33:$G$33</definedName>
    <definedName name="Question_36">'Admin Potential Answers'!$C$34:$G$34</definedName>
    <definedName name="Question_37">'Admin Potential Answers'!$C$35:$G$35</definedName>
    <definedName name="Question_38">'Admin Potential Answers'!$C$36:$G$36</definedName>
    <definedName name="Question_39">'Admin Potential Answers'!$C$37:$G$37</definedName>
    <definedName name="Question_4">'Admin Potential Answers'!$C$5:$G$5</definedName>
    <definedName name="Question_40">'Admin Potential Answers'!$C$38:$G$38</definedName>
    <definedName name="Question_41">'Admin Potential Answers'!$C$39:$G$39</definedName>
    <definedName name="Question_42">'Admin Potential Answers'!$C$40:$G$40</definedName>
    <definedName name="Question_43">'Admin Potential Answers'!$C$41:$G$41</definedName>
    <definedName name="Question_44">'Admin Potential Answers'!$C$42:$G$42</definedName>
    <definedName name="Question_45">'Admin Potential Answers'!$C$43:$G$43</definedName>
    <definedName name="Question_46">'Admin Potential Answers'!$C$44:$G$44</definedName>
    <definedName name="Question_47">'Admin Potential Answers'!$C$45:$G$45</definedName>
    <definedName name="Question_48">'Admin Potential Answers'!$C$46:$G$46</definedName>
    <definedName name="Question_49">'Admin Potential Answers'!$C$47:$G$47</definedName>
    <definedName name="Question_5">'Admin Potential Answers'!$C$6:$G$6</definedName>
    <definedName name="Question_50">'Admin Potential Answers'!$C$48:$G$48</definedName>
    <definedName name="Question_51">'Admin Potential Answers'!#REF!</definedName>
    <definedName name="Question_52">'Admin Potential Answers'!#REF!</definedName>
    <definedName name="Question_53">'Admin Potential Answers'!#REF!</definedName>
    <definedName name="Question_54">'Admin Potential Answers'!#REF!</definedName>
    <definedName name="Question_55">'Admin Potential Answers'!#REF!</definedName>
    <definedName name="Question_56">'Admin Potential Answers'!#REF!</definedName>
    <definedName name="Question_57">'Admin Potential Answers'!#REF!</definedName>
    <definedName name="Question_58">'Admin Potential Answers'!#REF!</definedName>
    <definedName name="Question_59">'Admin Potential Answers'!#REF!</definedName>
    <definedName name="Question_6">'Admin Potential Answers'!$C$7:$G$7</definedName>
    <definedName name="Question_60">'Admin Potential Answers'!#REF!</definedName>
    <definedName name="Question_61">'Admin Potential Answers'!#REF!</definedName>
    <definedName name="Question_62">'Admin Potential Answers'!#REF!</definedName>
    <definedName name="Question_63">'Admin Potential Answers'!#REF!</definedName>
    <definedName name="Question_64">'Admin Potential Answers'!#REF!</definedName>
    <definedName name="Question_65">'Admin Potential Answers'!#REF!</definedName>
    <definedName name="Question_66">'Admin Potential Answers'!#REF!</definedName>
    <definedName name="Question_67">'Admin Potential Answers'!#REF!</definedName>
    <definedName name="Question_68">'Admin Potential Answers'!#REF!</definedName>
    <definedName name="Question_69">'Admin Potential Answers'!#REF!</definedName>
    <definedName name="Question_7">'Admin Potential Answers'!$C$8:$G$8</definedName>
    <definedName name="Question_70">'Admin Potential Answers'!#REF!</definedName>
    <definedName name="Question_71">'Admin Potential Answers'!#REF!</definedName>
    <definedName name="Question_72">'Admin Potential Answers'!#REF!</definedName>
    <definedName name="Question_73">'Admin Potential Answers'!#REF!</definedName>
    <definedName name="Question_74">'Admin Potential Answers'!#REF!</definedName>
    <definedName name="Question_75">'Admin Potential Answers'!#REF!</definedName>
    <definedName name="Question_8">'Admin Potential Answers'!$C$9:$G$9</definedName>
    <definedName name="Question_9">'Admin Potential Answers'!$C$10:$G$10</definedName>
    <definedName name="question1">'Admin Potential Answers'!$C$2:$G$2</definedName>
    <definedName name="question2">'Admin Potential Answers'!$C$3:$G$3</definedName>
    <definedName name="question3">'Admin Potential Answers'!$C$4:$G$4</definedName>
    <definedName name="Traffic_light_table">Table10146[#All]</definedName>
    <definedName name="Variable_of_interest">Visualization!$A$32:$F$37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30" l="1"/>
  <c r="F35" i="30"/>
  <c r="G35" i="30"/>
  <c r="H35" i="30"/>
  <c r="I35" i="30"/>
  <c r="J35" i="30"/>
  <c r="K35" i="30"/>
  <c r="L35" i="30"/>
  <c r="M35" i="30"/>
  <c r="N35" i="30"/>
  <c r="O35" i="30"/>
  <c r="P35" i="30"/>
  <c r="Q35" i="30"/>
  <c r="R35" i="30"/>
  <c r="S35" i="30"/>
  <c r="T35" i="30"/>
  <c r="U35" i="30"/>
  <c r="V35" i="30"/>
  <c r="W35" i="30"/>
  <c r="X35" i="30"/>
  <c r="Y35" i="30"/>
  <c r="Z35" i="30"/>
  <c r="AA35" i="30"/>
  <c r="AB35" i="30"/>
  <c r="AC35" i="30"/>
  <c r="AD35" i="30"/>
  <c r="AE35" i="30"/>
  <c r="AF35" i="30"/>
  <c r="AG35" i="30"/>
  <c r="AH35" i="30"/>
  <c r="AI35" i="30"/>
  <c r="AJ35" i="30"/>
  <c r="AK35" i="30"/>
  <c r="AL35" i="30"/>
  <c r="AM35" i="30"/>
  <c r="AN35" i="30"/>
  <c r="AO35" i="30"/>
  <c r="AP35" i="30"/>
  <c r="AQ35" i="30"/>
  <c r="E36" i="30"/>
  <c r="F36" i="30"/>
  <c r="G36" i="30"/>
  <c r="H36" i="30"/>
  <c r="I36" i="30"/>
  <c r="J36" i="30"/>
  <c r="K36" i="30"/>
  <c r="L36" i="30"/>
  <c r="M36" i="30"/>
  <c r="N36" i="30"/>
  <c r="O36" i="30"/>
  <c r="P36" i="30"/>
  <c r="Q36" i="30"/>
  <c r="R36" i="30"/>
  <c r="S36" i="30"/>
  <c r="T36" i="30"/>
  <c r="U36" i="30"/>
  <c r="V36" i="30"/>
  <c r="W36" i="30"/>
  <c r="X36" i="30"/>
  <c r="Y36" i="30"/>
  <c r="Z36" i="30"/>
  <c r="AA36" i="30"/>
  <c r="AB36" i="30"/>
  <c r="AC36" i="30"/>
  <c r="AD36" i="30"/>
  <c r="AE36" i="30"/>
  <c r="AF36" i="30"/>
  <c r="AG36" i="30"/>
  <c r="AH36" i="30"/>
  <c r="AI36" i="30"/>
  <c r="AJ36" i="30"/>
  <c r="AK36" i="30"/>
  <c r="AL36" i="30"/>
  <c r="AM36" i="30"/>
  <c r="AN36" i="30"/>
  <c r="AO36" i="30"/>
  <c r="AP36" i="30"/>
  <c r="AQ36" i="30"/>
  <c r="E37" i="30"/>
  <c r="F37" i="30"/>
  <c r="G37" i="30"/>
  <c r="H37" i="30"/>
  <c r="I37" i="30"/>
  <c r="J37" i="30"/>
  <c r="K37" i="30"/>
  <c r="L37" i="30"/>
  <c r="M37" i="30"/>
  <c r="N37" i="30"/>
  <c r="O37" i="30"/>
  <c r="P37" i="30"/>
  <c r="Q37" i="30"/>
  <c r="R37" i="30"/>
  <c r="S37" i="30"/>
  <c r="T37" i="30"/>
  <c r="U37" i="30"/>
  <c r="V37" i="30"/>
  <c r="W37" i="30"/>
  <c r="X37" i="30"/>
  <c r="Y37" i="30"/>
  <c r="Z37" i="30"/>
  <c r="AA37" i="30"/>
  <c r="AB37" i="30"/>
  <c r="AC37" i="30"/>
  <c r="AD37" i="30"/>
  <c r="AE37" i="30"/>
  <c r="AF37" i="30"/>
  <c r="AG37" i="30"/>
  <c r="AH37" i="30"/>
  <c r="AI37" i="30"/>
  <c r="AJ37" i="30"/>
  <c r="AK37" i="30"/>
  <c r="AL37" i="30"/>
  <c r="AM37" i="30"/>
  <c r="AN37" i="30"/>
  <c r="AO37" i="30"/>
  <c r="AP37" i="30"/>
  <c r="AQ37" i="30"/>
  <c r="E38" i="30"/>
  <c r="F38" i="30"/>
  <c r="G38" i="30"/>
  <c r="H38" i="30"/>
  <c r="I38" i="30"/>
  <c r="J38" i="30"/>
  <c r="K38" i="30"/>
  <c r="L38" i="30"/>
  <c r="M38" i="30"/>
  <c r="N38" i="30"/>
  <c r="O38" i="30"/>
  <c r="P38" i="30"/>
  <c r="Q38" i="30"/>
  <c r="R38" i="30"/>
  <c r="S38" i="30"/>
  <c r="T38" i="30"/>
  <c r="U38" i="30"/>
  <c r="V38" i="30"/>
  <c r="W38" i="30"/>
  <c r="X38" i="30"/>
  <c r="Y38" i="30"/>
  <c r="Z38" i="30"/>
  <c r="AA38" i="30"/>
  <c r="AB38" i="30"/>
  <c r="AC38" i="30"/>
  <c r="AD38" i="30"/>
  <c r="AE38" i="30"/>
  <c r="AF38" i="30"/>
  <c r="AG38" i="30"/>
  <c r="AH38" i="30"/>
  <c r="AI38" i="30"/>
  <c r="AJ38" i="30"/>
  <c r="AK38" i="30"/>
  <c r="AL38" i="30"/>
  <c r="AM38" i="30"/>
  <c r="AN38" i="30"/>
  <c r="AO38" i="30"/>
  <c r="AP38" i="30"/>
  <c r="AQ38" i="30"/>
  <c r="E39" i="30"/>
  <c r="F39" i="30"/>
  <c r="G39" i="30"/>
  <c r="H39" i="30"/>
  <c r="I39" i="30"/>
  <c r="J39" i="30"/>
  <c r="K39" i="30"/>
  <c r="L39" i="30"/>
  <c r="M39" i="30"/>
  <c r="N39" i="30"/>
  <c r="O39" i="30"/>
  <c r="P39" i="30"/>
  <c r="Q39" i="30"/>
  <c r="R39" i="30"/>
  <c r="S39" i="30"/>
  <c r="T39" i="30"/>
  <c r="U39" i="30"/>
  <c r="V39" i="30"/>
  <c r="W39" i="30"/>
  <c r="X39" i="30"/>
  <c r="Y39" i="30"/>
  <c r="Z39" i="30"/>
  <c r="AA39" i="30"/>
  <c r="AB39" i="30"/>
  <c r="AC39" i="30"/>
  <c r="AD39" i="30"/>
  <c r="AE39" i="30"/>
  <c r="AF39" i="30"/>
  <c r="AG39" i="30"/>
  <c r="AH39" i="30"/>
  <c r="AI39" i="30"/>
  <c r="AJ39" i="30"/>
  <c r="AK39" i="30"/>
  <c r="AL39" i="30"/>
  <c r="AM39" i="30"/>
  <c r="AN39" i="30"/>
  <c r="AO39" i="30"/>
  <c r="AP39" i="30"/>
  <c r="AQ39" i="30"/>
  <c r="E40" i="30"/>
  <c r="F40" i="30"/>
  <c r="G40" i="30"/>
  <c r="H40" i="30"/>
  <c r="I40" i="30"/>
  <c r="J40" i="30"/>
  <c r="K40" i="30"/>
  <c r="L40" i="30"/>
  <c r="M40" i="30"/>
  <c r="N40" i="30"/>
  <c r="O40" i="30"/>
  <c r="P40" i="30"/>
  <c r="Q40" i="30"/>
  <c r="R40" i="30"/>
  <c r="S40" i="30"/>
  <c r="T40" i="30"/>
  <c r="U40" i="30"/>
  <c r="V40" i="30"/>
  <c r="W40" i="30"/>
  <c r="X40" i="30"/>
  <c r="Y40" i="30"/>
  <c r="Z40" i="30"/>
  <c r="AA40" i="30"/>
  <c r="AB40" i="30"/>
  <c r="AC40" i="30"/>
  <c r="AD40" i="30"/>
  <c r="AE40" i="30"/>
  <c r="AF40" i="30"/>
  <c r="AG40" i="30"/>
  <c r="AH40" i="30"/>
  <c r="AI40" i="30"/>
  <c r="AJ40" i="30"/>
  <c r="AK40" i="30"/>
  <c r="AL40" i="30"/>
  <c r="AM40" i="30"/>
  <c r="AN40" i="30"/>
  <c r="AO40" i="30"/>
  <c r="AP40" i="30"/>
  <c r="AQ40" i="30"/>
  <c r="E41" i="30"/>
  <c r="F41" i="30"/>
  <c r="G41" i="30"/>
  <c r="H41" i="30"/>
  <c r="I41" i="30"/>
  <c r="J41" i="30"/>
  <c r="K41" i="30"/>
  <c r="L41" i="30"/>
  <c r="M41" i="30"/>
  <c r="N41" i="30"/>
  <c r="O41" i="30"/>
  <c r="P41" i="30"/>
  <c r="Q41" i="30"/>
  <c r="R41" i="30"/>
  <c r="S41" i="30"/>
  <c r="T41" i="30"/>
  <c r="U41" i="30"/>
  <c r="V41" i="30"/>
  <c r="W41" i="30"/>
  <c r="X41" i="30"/>
  <c r="Y41" i="30"/>
  <c r="Z41" i="30"/>
  <c r="AA41" i="30"/>
  <c r="AB41" i="30"/>
  <c r="AC41" i="30"/>
  <c r="AD41" i="30"/>
  <c r="AE41" i="30"/>
  <c r="AF41" i="30"/>
  <c r="AG41" i="30"/>
  <c r="AH41" i="30"/>
  <c r="AI41" i="30"/>
  <c r="AJ41" i="30"/>
  <c r="AK41" i="30"/>
  <c r="AL41" i="30"/>
  <c r="AM41" i="30"/>
  <c r="AN41" i="30"/>
  <c r="AO41" i="30"/>
  <c r="AP41" i="30"/>
  <c r="AQ41" i="30"/>
  <c r="E42" i="30"/>
  <c r="F42" i="30"/>
  <c r="G42" i="30"/>
  <c r="H42" i="30"/>
  <c r="I42" i="30"/>
  <c r="J42" i="30"/>
  <c r="K42" i="30"/>
  <c r="L42" i="30"/>
  <c r="M42" i="30"/>
  <c r="N42" i="30"/>
  <c r="O42" i="30"/>
  <c r="P42" i="30"/>
  <c r="Q42" i="30"/>
  <c r="R42" i="30"/>
  <c r="S42" i="30"/>
  <c r="T42" i="30"/>
  <c r="U42" i="30"/>
  <c r="V42" i="30"/>
  <c r="W42" i="30"/>
  <c r="X42" i="30"/>
  <c r="Y42" i="30"/>
  <c r="Z42" i="30"/>
  <c r="AA42" i="30"/>
  <c r="AB42" i="30"/>
  <c r="AC42" i="30"/>
  <c r="AD42" i="30"/>
  <c r="AE42" i="30"/>
  <c r="AF42" i="30"/>
  <c r="AG42" i="30"/>
  <c r="AH42" i="30"/>
  <c r="AI42" i="30"/>
  <c r="AJ42" i="30"/>
  <c r="AK42" i="30"/>
  <c r="AL42" i="30"/>
  <c r="AM42" i="30"/>
  <c r="AN42" i="30"/>
  <c r="AO42" i="30"/>
  <c r="AP42" i="30"/>
  <c r="AQ42" i="30"/>
  <c r="E43" i="30"/>
  <c r="F43" i="30"/>
  <c r="G43" i="30"/>
  <c r="H43" i="30"/>
  <c r="I43" i="30"/>
  <c r="J43" i="30"/>
  <c r="K43" i="30"/>
  <c r="L43" i="30"/>
  <c r="M43" i="30"/>
  <c r="N43" i="30"/>
  <c r="O43" i="30"/>
  <c r="P43" i="30"/>
  <c r="Q43" i="30"/>
  <c r="R43" i="30"/>
  <c r="S43" i="30"/>
  <c r="T43" i="30"/>
  <c r="U43" i="30"/>
  <c r="V43" i="30"/>
  <c r="W43" i="30"/>
  <c r="X43" i="30"/>
  <c r="Y43" i="30"/>
  <c r="Z43" i="30"/>
  <c r="AA43" i="30"/>
  <c r="AB43" i="30"/>
  <c r="AC43" i="30"/>
  <c r="AD43" i="30"/>
  <c r="AE43" i="30"/>
  <c r="AF43" i="30"/>
  <c r="AG43" i="30"/>
  <c r="AH43" i="30"/>
  <c r="AI43" i="30"/>
  <c r="AJ43" i="30"/>
  <c r="AK43" i="30"/>
  <c r="AL43" i="30"/>
  <c r="AM43" i="30"/>
  <c r="AN43" i="30"/>
  <c r="AO43" i="30"/>
  <c r="AP43" i="30"/>
  <c r="AQ43" i="30"/>
  <c r="E44" i="30"/>
  <c r="F44" i="30"/>
  <c r="G44" i="30"/>
  <c r="H44" i="30"/>
  <c r="I44" i="30"/>
  <c r="J44" i="30"/>
  <c r="K44" i="30"/>
  <c r="L44" i="30"/>
  <c r="M44" i="30"/>
  <c r="N44" i="30"/>
  <c r="O44" i="30"/>
  <c r="P44" i="30"/>
  <c r="Q44" i="30"/>
  <c r="R44" i="30"/>
  <c r="S44" i="30"/>
  <c r="T44" i="30"/>
  <c r="U44" i="30"/>
  <c r="V44" i="30"/>
  <c r="W44" i="30"/>
  <c r="X44" i="30"/>
  <c r="Y44" i="30"/>
  <c r="Z44" i="30"/>
  <c r="AA44" i="30"/>
  <c r="AB44" i="30"/>
  <c r="AC44" i="30"/>
  <c r="AD44" i="30"/>
  <c r="AE44" i="30"/>
  <c r="AF44" i="30"/>
  <c r="AG44" i="30"/>
  <c r="AH44" i="30"/>
  <c r="AI44" i="30"/>
  <c r="AJ44" i="30"/>
  <c r="AK44" i="30"/>
  <c r="AL44" i="30"/>
  <c r="AM44" i="30"/>
  <c r="AN44" i="30"/>
  <c r="AO44" i="30"/>
  <c r="AP44" i="30"/>
  <c r="AQ44" i="30"/>
  <c r="E45" i="30"/>
  <c r="F45" i="30"/>
  <c r="G45" i="30"/>
  <c r="H45" i="30"/>
  <c r="I45" i="30"/>
  <c r="J45" i="30"/>
  <c r="K45" i="30"/>
  <c r="L45" i="30"/>
  <c r="M45" i="30"/>
  <c r="N45" i="30"/>
  <c r="O45" i="30"/>
  <c r="P45" i="30"/>
  <c r="Q45" i="30"/>
  <c r="R45" i="30"/>
  <c r="S45" i="30"/>
  <c r="T45" i="30"/>
  <c r="U45" i="30"/>
  <c r="V45" i="30"/>
  <c r="W45" i="30"/>
  <c r="X45" i="30"/>
  <c r="Y45" i="30"/>
  <c r="Z45" i="30"/>
  <c r="AA45" i="30"/>
  <c r="AB45" i="30"/>
  <c r="AC45" i="30"/>
  <c r="AD45" i="30"/>
  <c r="AE45" i="30"/>
  <c r="AF45" i="30"/>
  <c r="AG45" i="30"/>
  <c r="AH45" i="30"/>
  <c r="AI45" i="30"/>
  <c r="AJ45" i="30"/>
  <c r="AK45" i="30"/>
  <c r="AL45" i="30"/>
  <c r="AM45" i="30"/>
  <c r="AN45" i="30"/>
  <c r="AO45" i="30"/>
  <c r="AP45" i="30"/>
  <c r="AQ45" i="30"/>
  <c r="E46" i="30"/>
  <c r="F46" i="30"/>
  <c r="G46" i="30"/>
  <c r="H46" i="30"/>
  <c r="I46" i="30"/>
  <c r="J46" i="30"/>
  <c r="K46" i="30"/>
  <c r="L46" i="30"/>
  <c r="M46" i="30"/>
  <c r="N46" i="30"/>
  <c r="O46" i="30"/>
  <c r="P46" i="30"/>
  <c r="Q46" i="30"/>
  <c r="R46" i="30"/>
  <c r="S46" i="30"/>
  <c r="T46" i="30"/>
  <c r="U46" i="30"/>
  <c r="V46" i="30"/>
  <c r="W46" i="30"/>
  <c r="X46" i="30"/>
  <c r="Y46" i="30"/>
  <c r="Z46" i="30"/>
  <c r="AA46" i="30"/>
  <c r="AB46" i="30"/>
  <c r="AC46" i="30"/>
  <c r="AD46" i="30"/>
  <c r="AE46" i="30"/>
  <c r="AF46" i="30"/>
  <c r="AG46" i="30"/>
  <c r="AH46" i="30"/>
  <c r="AI46" i="30"/>
  <c r="AJ46" i="30"/>
  <c r="AK46" i="30"/>
  <c r="AL46" i="30"/>
  <c r="AM46" i="30"/>
  <c r="AN46" i="30"/>
  <c r="AO46" i="30"/>
  <c r="AP46" i="30"/>
  <c r="AQ46" i="30"/>
  <c r="E47" i="30"/>
  <c r="F47" i="30"/>
  <c r="G47" i="30"/>
  <c r="H47" i="30"/>
  <c r="I47" i="30"/>
  <c r="J47" i="30"/>
  <c r="K47" i="30"/>
  <c r="L47" i="30"/>
  <c r="M47" i="30"/>
  <c r="N47" i="30"/>
  <c r="O47" i="30"/>
  <c r="P47" i="30"/>
  <c r="Q47" i="30"/>
  <c r="R47" i="30"/>
  <c r="S47" i="30"/>
  <c r="T47" i="30"/>
  <c r="U47" i="30"/>
  <c r="V47" i="30"/>
  <c r="W47" i="30"/>
  <c r="X47" i="30"/>
  <c r="Y47" i="30"/>
  <c r="Z47" i="30"/>
  <c r="AA47" i="30"/>
  <c r="AB47" i="30"/>
  <c r="AC47" i="30"/>
  <c r="AD47" i="30"/>
  <c r="AE47" i="30"/>
  <c r="AF47" i="30"/>
  <c r="AG47" i="30"/>
  <c r="AH47" i="30"/>
  <c r="AI47" i="30"/>
  <c r="AJ47" i="30"/>
  <c r="AK47" i="30"/>
  <c r="AL47" i="30"/>
  <c r="AM47" i="30"/>
  <c r="AN47" i="30"/>
  <c r="AO47" i="30"/>
  <c r="AP47" i="30"/>
  <c r="AQ47" i="30"/>
  <c r="E48" i="30"/>
  <c r="F48" i="30"/>
  <c r="G48" i="30"/>
  <c r="H48" i="30"/>
  <c r="I48" i="30"/>
  <c r="J48" i="30"/>
  <c r="K48" i="30"/>
  <c r="L48" i="30"/>
  <c r="M48" i="30"/>
  <c r="N48" i="30"/>
  <c r="O48" i="30"/>
  <c r="P48" i="30"/>
  <c r="Q48" i="30"/>
  <c r="R48" i="30"/>
  <c r="S48" i="30"/>
  <c r="T48" i="30"/>
  <c r="U48" i="30"/>
  <c r="V48" i="30"/>
  <c r="W48" i="30"/>
  <c r="X48" i="30"/>
  <c r="Y48" i="30"/>
  <c r="Z48" i="30"/>
  <c r="AA48" i="30"/>
  <c r="AB48" i="30"/>
  <c r="AC48" i="30"/>
  <c r="AD48" i="30"/>
  <c r="AE48" i="30"/>
  <c r="AF48" i="30"/>
  <c r="AG48" i="30"/>
  <c r="AH48" i="30"/>
  <c r="AI48" i="30"/>
  <c r="AJ48" i="30"/>
  <c r="AK48" i="30"/>
  <c r="AL48" i="30"/>
  <c r="AM48" i="30"/>
  <c r="AN48" i="30"/>
  <c r="AO48" i="30"/>
  <c r="AP48" i="30"/>
  <c r="AQ48" i="30"/>
  <c r="D35" i="30"/>
  <c r="D36" i="30"/>
  <c r="D37" i="30"/>
  <c r="D38" i="30"/>
  <c r="D39" i="30"/>
  <c r="D40" i="30"/>
  <c r="D41" i="30"/>
  <c r="D42" i="30"/>
  <c r="D43" i="30"/>
  <c r="D44" i="30"/>
  <c r="D45" i="30"/>
  <c r="D46" i="30"/>
  <c r="D47" i="30"/>
  <c r="D48" i="30"/>
  <c r="D3" i="28"/>
  <c r="E3" i="28"/>
  <c r="F3" i="28"/>
  <c r="G3" i="28"/>
  <c r="H3" i="28"/>
  <c r="I3" i="28"/>
  <c r="J3" i="28"/>
  <c r="K3" i="28"/>
  <c r="L3" i="28"/>
  <c r="M3" i="28"/>
  <c r="N3" i="28"/>
  <c r="O3" i="28"/>
  <c r="P3" i="28"/>
  <c r="Q3" i="28"/>
  <c r="R3" i="28"/>
  <c r="S3" i="28"/>
  <c r="T3" i="28"/>
  <c r="U3" i="28"/>
  <c r="V3" i="28"/>
  <c r="W3" i="28"/>
  <c r="X3" i="28"/>
  <c r="Y3" i="28"/>
  <c r="Z3" i="28"/>
  <c r="AA3" i="28"/>
  <c r="AB3" i="28"/>
  <c r="AC3" i="28"/>
  <c r="AD3" i="28"/>
  <c r="AE3" i="28"/>
  <c r="AF3" i="28"/>
  <c r="AG3" i="28"/>
  <c r="AH3" i="28"/>
  <c r="AI3" i="28"/>
  <c r="AJ3" i="28"/>
  <c r="AK3" i="28"/>
  <c r="AL3" i="28"/>
  <c r="AM3" i="28"/>
  <c r="AN3" i="28"/>
  <c r="AO3" i="28"/>
  <c r="AP3" i="28"/>
  <c r="AQ3" i="28"/>
  <c r="D4" i="28"/>
  <c r="E4" i="28"/>
  <c r="F4" i="28"/>
  <c r="G4" i="28"/>
  <c r="H4" i="28"/>
  <c r="I4" i="28"/>
  <c r="J4" i="28"/>
  <c r="K4" i="28"/>
  <c r="L4" i="28"/>
  <c r="M4" i="28"/>
  <c r="N4" i="28"/>
  <c r="O4" i="28"/>
  <c r="P4" i="28"/>
  <c r="Q4" i="28"/>
  <c r="R4" i="28"/>
  <c r="S4" i="28"/>
  <c r="T4" i="28"/>
  <c r="U4" i="28"/>
  <c r="V4" i="28"/>
  <c r="W4" i="28"/>
  <c r="X4" i="28"/>
  <c r="Y4" i="28"/>
  <c r="Z4" i="28"/>
  <c r="AA4" i="28"/>
  <c r="AB4" i="28"/>
  <c r="AC4" i="28"/>
  <c r="AD4" i="28"/>
  <c r="AE4" i="28"/>
  <c r="AF4" i="28"/>
  <c r="AG4" i="28"/>
  <c r="AH4" i="28"/>
  <c r="AI4" i="28"/>
  <c r="AJ4" i="28"/>
  <c r="AK4" i="28"/>
  <c r="AL4" i="28"/>
  <c r="AM4" i="28"/>
  <c r="AN4" i="28"/>
  <c r="AO4" i="28"/>
  <c r="AP4" i="28"/>
  <c r="AQ4" i="28"/>
  <c r="D5" i="28"/>
  <c r="E5" i="28"/>
  <c r="F5" i="28"/>
  <c r="G5" i="28"/>
  <c r="H5" i="28"/>
  <c r="I5" i="28"/>
  <c r="J5" i="28"/>
  <c r="K5" i="28"/>
  <c r="L5" i="28"/>
  <c r="M5" i="28"/>
  <c r="N5" i="28"/>
  <c r="O5" i="28"/>
  <c r="P5" i="28"/>
  <c r="Q5" i="28"/>
  <c r="R5" i="28"/>
  <c r="S5" i="28"/>
  <c r="T5" i="28"/>
  <c r="U5" i="28"/>
  <c r="V5" i="28"/>
  <c r="W5" i="28"/>
  <c r="X5" i="28"/>
  <c r="Y5" i="28"/>
  <c r="Z5" i="28"/>
  <c r="AA5" i="28"/>
  <c r="AB5" i="28"/>
  <c r="AC5" i="28"/>
  <c r="AD5" i="28"/>
  <c r="AE5" i="28"/>
  <c r="AF5" i="28"/>
  <c r="AG5" i="28"/>
  <c r="AH5" i="28"/>
  <c r="AI5" i="28"/>
  <c r="AJ5" i="28"/>
  <c r="AK5" i="28"/>
  <c r="AL5" i="28"/>
  <c r="AM5" i="28"/>
  <c r="AN5" i="28"/>
  <c r="AO5" i="28"/>
  <c r="AP5" i="28"/>
  <c r="AQ5" i="28"/>
  <c r="D6" i="28"/>
  <c r="E6" i="28"/>
  <c r="F6" i="28"/>
  <c r="G6" i="28"/>
  <c r="H6" i="28"/>
  <c r="I6" i="28"/>
  <c r="J6" i="28"/>
  <c r="K6" i="28"/>
  <c r="L6" i="28"/>
  <c r="M6" i="28"/>
  <c r="N6" i="28"/>
  <c r="O6" i="28"/>
  <c r="P6" i="28"/>
  <c r="Q6" i="28"/>
  <c r="R6" i="28"/>
  <c r="S6" i="28"/>
  <c r="T6" i="28"/>
  <c r="U6" i="28"/>
  <c r="V6" i="28"/>
  <c r="W6" i="28"/>
  <c r="X6" i="28"/>
  <c r="Y6" i="28"/>
  <c r="Z6" i="28"/>
  <c r="AA6" i="28"/>
  <c r="AB6" i="28"/>
  <c r="AC6" i="28"/>
  <c r="AD6" i="28"/>
  <c r="AE6" i="28"/>
  <c r="AF6" i="28"/>
  <c r="AG6" i="28"/>
  <c r="AH6" i="28"/>
  <c r="AI6" i="28"/>
  <c r="AJ6" i="28"/>
  <c r="AK6" i="28"/>
  <c r="AL6" i="28"/>
  <c r="AM6" i="28"/>
  <c r="AN6" i="28"/>
  <c r="AO6" i="28"/>
  <c r="AP6" i="28"/>
  <c r="AQ6" i="28"/>
  <c r="D7" i="28"/>
  <c r="E7" i="28"/>
  <c r="F7" i="28"/>
  <c r="G7" i="28"/>
  <c r="H7" i="28"/>
  <c r="I7" i="28"/>
  <c r="J7" i="28"/>
  <c r="K7" i="28"/>
  <c r="L7" i="28"/>
  <c r="M7" i="28"/>
  <c r="N7" i="28"/>
  <c r="O7" i="28"/>
  <c r="P7" i="28"/>
  <c r="Q7" i="28"/>
  <c r="R7" i="28"/>
  <c r="S7" i="28"/>
  <c r="T7" i="28"/>
  <c r="U7" i="28"/>
  <c r="V7" i="28"/>
  <c r="W7" i="28"/>
  <c r="X7" i="28"/>
  <c r="Y7" i="28"/>
  <c r="Z7" i="28"/>
  <c r="AA7" i="28"/>
  <c r="AB7" i="28"/>
  <c r="AC7" i="28"/>
  <c r="AD7" i="28"/>
  <c r="AE7" i="28"/>
  <c r="AF7" i="28"/>
  <c r="AG7" i="28"/>
  <c r="AH7" i="28"/>
  <c r="AI7" i="28"/>
  <c r="AJ7" i="28"/>
  <c r="AK7" i="28"/>
  <c r="AL7" i="28"/>
  <c r="AM7" i="28"/>
  <c r="AN7" i="28"/>
  <c r="AO7" i="28"/>
  <c r="AP7" i="28"/>
  <c r="AQ7" i="28"/>
  <c r="D8" i="28"/>
  <c r="E8" i="28"/>
  <c r="F8" i="28"/>
  <c r="G8" i="28"/>
  <c r="H8" i="28"/>
  <c r="I8" i="28"/>
  <c r="J8" i="28"/>
  <c r="K8" i="28"/>
  <c r="L8" i="28"/>
  <c r="M8" i="28"/>
  <c r="N8" i="28"/>
  <c r="O8" i="28"/>
  <c r="P8" i="28"/>
  <c r="Q8" i="28"/>
  <c r="R8" i="28"/>
  <c r="S8" i="28"/>
  <c r="T8" i="28"/>
  <c r="U8" i="28"/>
  <c r="V8" i="28"/>
  <c r="W8" i="28"/>
  <c r="X8" i="28"/>
  <c r="Y8" i="28"/>
  <c r="Z8" i="28"/>
  <c r="AA8" i="28"/>
  <c r="AB8" i="28"/>
  <c r="AC8" i="28"/>
  <c r="AD8" i="28"/>
  <c r="AE8" i="28"/>
  <c r="AF8" i="28"/>
  <c r="AG8" i="28"/>
  <c r="AH8" i="28"/>
  <c r="AI8" i="28"/>
  <c r="AJ8" i="28"/>
  <c r="AK8" i="28"/>
  <c r="AL8" i="28"/>
  <c r="AM8" i="28"/>
  <c r="AN8" i="28"/>
  <c r="AO8" i="28"/>
  <c r="AP8" i="28"/>
  <c r="AQ8" i="28"/>
  <c r="D9" i="28"/>
  <c r="E9" i="28"/>
  <c r="F9" i="28"/>
  <c r="G9" i="28"/>
  <c r="H9" i="28"/>
  <c r="I9" i="28"/>
  <c r="J9" i="28"/>
  <c r="K9" i="28"/>
  <c r="L9" i="28"/>
  <c r="M9" i="28"/>
  <c r="N9" i="28"/>
  <c r="O9" i="28"/>
  <c r="P9" i="28"/>
  <c r="Q9" i="28"/>
  <c r="R9" i="28"/>
  <c r="S9" i="28"/>
  <c r="T9" i="28"/>
  <c r="U9" i="28"/>
  <c r="V9" i="28"/>
  <c r="W9" i="28"/>
  <c r="X9" i="28"/>
  <c r="Y9" i="28"/>
  <c r="Z9" i="28"/>
  <c r="AA9" i="28"/>
  <c r="AB9" i="28"/>
  <c r="AC9" i="28"/>
  <c r="AD9" i="28"/>
  <c r="AE9" i="28"/>
  <c r="AF9" i="28"/>
  <c r="AG9" i="28"/>
  <c r="AH9" i="28"/>
  <c r="AI9" i="28"/>
  <c r="AJ9" i="28"/>
  <c r="AK9" i="28"/>
  <c r="AL9" i="28"/>
  <c r="AM9" i="28"/>
  <c r="AN9" i="28"/>
  <c r="AO9" i="28"/>
  <c r="AP9" i="28"/>
  <c r="AQ9" i="28"/>
  <c r="D10" i="28"/>
  <c r="E10" i="28"/>
  <c r="F10" i="28"/>
  <c r="G10" i="28"/>
  <c r="H10" i="28"/>
  <c r="I10" i="28"/>
  <c r="J10" i="28"/>
  <c r="K10" i="28"/>
  <c r="L10" i="28"/>
  <c r="M10" i="28"/>
  <c r="N10" i="28"/>
  <c r="O10" i="28"/>
  <c r="P10" i="28"/>
  <c r="Q10" i="28"/>
  <c r="R10" i="28"/>
  <c r="S10" i="28"/>
  <c r="T10" i="28"/>
  <c r="U10" i="28"/>
  <c r="V10" i="28"/>
  <c r="W10" i="28"/>
  <c r="X10" i="28"/>
  <c r="Y10" i="28"/>
  <c r="Z10" i="28"/>
  <c r="AA10" i="28"/>
  <c r="AB10" i="28"/>
  <c r="AC10" i="28"/>
  <c r="AD10" i="28"/>
  <c r="AE10" i="28"/>
  <c r="AF10" i="28"/>
  <c r="AG10" i="28"/>
  <c r="AH10" i="28"/>
  <c r="AI10" i="28"/>
  <c r="AJ10" i="28"/>
  <c r="AK10" i="28"/>
  <c r="AL10" i="28"/>
  <c r="AM10" i="28"/>
  <c r="AN10" i="28"/>
  <c r="AO10" i="28"/>
  <c r="AP10" i="28"/>
  <c r="AQ10" i="28"/>
  <c r="D11" i="28"/>
  <c r="E11" i="28"/>
  <c r="F11" i="28"/>
  <c r="G11" i="28"/>
  <c r="H11" i="28"/>
  <c r="I11" i="28"/>
  <c r="J11" i="28"/>
  <c r="K11" i="28"/>
  <c r="L11" i="28"/>
  <c r="M11" i="28"/>
  <c r="N11" i="28"/>
  <c r="O11" i="28"/>
  <c r="P11" i="28"/>
  <c r="Q11" i="28"/>
  <c r="R11" i="28"/>
  <c r="S11" i="28"/>
  <c r="T11" i="28"/>
  <c r="U11" i="28"/>
  <c r="V11" i="28"/>
  <c r="W11" i="28"/>
  <c r="X11" i="28"/>
  <c r="Y11" i="28"/>
  <c r="Z11" i="28"/>
  <c r="AA11" i="28"/>
  <c r="AB11" i="28"/>
  <c r="AC11" i="28"/>
  <c r="AD11" i="28"/>
  <c r="AE11" i="28"/>
  <c r="AF11" i="28"/>
  <c r="AG11" i="28"/>
  <c r="AH11" i="28"/>
  <c r="AI11" i="28"/>
  <c r="AJ11" i="28"/>
  <c r="AK11" i="28"/>
  <c r="AL11" i="28"/>
  <c r="AM11" i="28"/>
  <c r="AN11" i="28"/>
  <c r="AO11" i="28"/>
  <c r="AP11" i="28"/>
  <c r="AQ11" i="28"/>
  <c r="D12" i="28"/>
  <c r="E12" i="28"/>
  <c r="F12" i="28"/>
  <c r="G12" i="28"/>
  <c r="H12" i="28"/>
  <c r="I12" i="28"/>
  <c r="J12" i="28"/>
  <c r="K12" i="28"/>
  <c r="L12" i="28"/>
  <c r="M12" i="28"/>
  <c r="N12" i="28"/>
  <c r="O12" i="28"/>
  <c r="P12" i="28"/>
  <c r="Q12" i="28"/>
  <c r="R12" i="28"/>
  <c r="S12" i="28"/>
  <c r="T12" i="28"/>
  <c r="U12" i="28"/>
  <c r="V12" i="28"/>
  <c r="W12" i="28"/>
  <c r="X12" i="28"/>
  <c r="Y12" i="28"/>
  <c r="Z12" i="28"/>
  <c r="AA12" i="28"/>
  <c r="AB12" i="28"/>
  <c r="AC12" i="28"/>
  <c r="AD12" i="28"/>
  <c r="AE12" i="28"/>
  <c r="AF12" i="28"/>
  <c r="AG12" i="28"/>
  <c r="AH12" i="28"/>
  <c r="AI12" i="28"/>
  <c r="AJ12" i="28"/>
  <c r="AK12" i="28"/>
  <c r="AL12" i="28"/>
  <c r="AM12" i="28"/>
  <c r="AN12" i="28"/>
  <c r="AO12" i="28"/>
  <c r="AP12" i="28"/>
  <c r="AQ12" i="28"/>
  <c r="D13" i="28"/>
  <c r="E13" i="28"/>
  <c r="F13" i="28"/>
  <c r="G13" i="28"/>
  <c r="H13" i="28"/>
  <c r="I13" i="28"/>
  <c r="J13" i="28"/>
  <c r="K13" i="28"/>
  <c r="L13" i="28"/>
  <c r="M13" i="28"/>
  <c r="N13" i="28"/>
  <c r="O13" i="28"/>
  <c r="P13" i="28"/>
  <c r="Q13" i="28"/>
  <c r="R13" i="28"/>
  <c r="S13" i="28"/>
  <c r="T13" i="28"/>
  <c r="U13" i="28"/>
  <c r="V13" i="28"/>
  <c r="W13" i="28"/>
  <c r="X13" i="28"/>
  <c r="Y13" i="28"/>
  <c r="Z13" i="28"/>
  <c r="AA13" i="28"/>
  <c r="AB13" i="28"/>
  <c r="AC13" i="28"/>
  <c r="AD13" i="28"/>
  <c r="AE13" i="28"/>
  <c r="AF13" i="28"/>
  <c r="AG13" i="28"/>
  <c r="AH13" i="28"/>
  <c r="AI13" i="28"/>
  <c r="AJ13" i="28"/>
  <c r="AK13" i="28"/>
  <c r="AL13" i="28"/>
  <c r="AM13" i="28"/>
  <c r="AN13" i="28"/>
  <c r="AO13" i="28"/>
  <c r="AP13" i="28"/>
  <c r="AQ13" i="28"/>
  <c r="D14" i="28"/>
  <c r="E14" i="28"/>
  <c r="F14" i="28"/>
  <c r="G14" i="28"/>
  <c r="H14" i="28"/>
  <c r="I14" i="28"/>
  <c r="J14" i="28"/>
  <c r="K14" i="28"/>
  <c r="L14" i="28"/>
  <c r="M14" i="28"/>
  <c r="N14" i="28"/>
  <c r="O14" i="28"/>
  <c r="P14" i="28"/>
  <c r="Q14" i="28"/>
  <c r="R14" i="28"/>
  <c r="S14" i="28"/>
  <c r="T14" i="28"/>
  <c r="U14" i="28"/>
  <c r="V14" i="28"/>
  <c r="W14" i="28"/>
  <c r="X14" i="28"/>
  <c r="Y14" i="28"/>
  <c r="Z14" i="28"/>
  <c r="AA14" i="28"/>
  <c r="AB14" i="28"/>
  <c r="AC14" i="28"/>
  <c r="AD14" i="28"/>
  <c r="AE14" i="28"/>
  <c r="AF14" i="28"/>
  <c r="AG14" i="28"/>
  <c r="AH14" i="28"/>
  <c r="AI14" i="28"/>
  <c r="AJ14" i="28"/>
  <c r="AK14" i="28"/>
  <c r="AL14" i="28"/>
  <c r="AM14" i="28"/>
  <c r="AN14" i="28"/>
  <c r="AO14" i="28"/>
  <c r="AP14" i="28"/>
  <c r="AQ14" i="28"/>
  <c r="D15" i="28"/>
  <c r="E15" i="28"/>
  <c r="F15" i="28"/>
  <c r="G15" i="28"/>
  <c r="H15" i="28"/>
  <c r="I15" i="28"/>
  <c r="J15" i="28"/>
  <c r="K15" i="28"/>
  <c r="L15" i="28"/>
  <c r="M15" i="28"/>
  <c r="N15" i="28"/>
  <c r="O15" i="28"/>
  <c r="P15" i="28"/>
  <c r="Q15" i="28"/>
  <c r="R15" i="28"/>
  <c r="S15" i="28"/>
  <c r="T15" i="28"/>
  <c r="U15" i="28"/>
  <c r="V15" i="28"/>
  <c r="W15" i="28"/>
  <c r="X15" i="28"/>
  <c r="Y15" i="28"/>
  <c r="Z15" i="28"/>
  <c r="AA15" i="28"/>
  <c r="AB15" i="28"/>
  <c r="AC15" i="28"/>
  <c r="AD15" i="28"/>
  <c r="AE15" i="28"/>
  <c r="AF15" i="28"/>
  <c r="AG15" i="28"/>
  <c r="AH15" i="28"/>
  <c r="AI15" i="28"/>
  <c r="AJ15" i="28"/>
  <c r="AK15" i="28"/>
  <c r="AL15" i="28"/>
  <c r="AM15" i="28"/>
  <c r="AN15" i="28"/>
  <c r="AO15" i="28"/>
  <c r="AP15" i="28"/>
  <c r="AQ15" i="28"/>
  <c r="D16" i="28"/>
  <c r="E16" i="28"/>
  <c r="F16" i="28"/>
  <c r="G16" i="28"/>
  <c r="H16" i="28"/>
  <c r="I16" i="28"/>
  <c r="J16" i="28"/>
  <c r="K16" i="28"/>
  <c r="L16" i="28"/>
  <c r="M16" i="28"/>
  <c r="N16" i="28"/>
  <c r="O16" i="28"/>
  <c r="P16" i="28"/>
  <c r="Q16" i="28"/>
  <c r="R16" i="28"/>
  <c r="S16" i="28"/>
  <c r="T16" i="28"/>
  <c r="U16" i="28"/>
  <c r="V16" i="28"/>
  <c r="W16" i="28"/>
  <c r="X16" i="28"/>
  <c r="Y16" i="28"/>
  <c r="Z16" i="28"/>
  <c r="AA16" i="28"/>
  <c r="AB16" i="28"/>
  <c r="AC16" i="28"/>
  <c r="AD16" i="28"/>
  <c r="AE16" i="28"/>
  <c r="AF16" i="28"/>
  <c r="AG16" i="28"/>
  <c r="AH16" i="28"/>
  <c r="AI16" i="28"/>
  <c r="AJ16" i="28"/>
  <c r="AK16" i="28"/>
  <c r="AL16" i="28"/>
  <c r="AM16" i="28"/>
  <c r="AN16" i="28"/>
  <c r="AO16" i="28"/>
  <c r="AP16" i="28"/>
  <c r="AQ16" i="28"/>
  <c r="D17" i="28"/>
  <c r="E17" i="28"/>
  <c r="F17" i="28"/>
  <c r="G17" i="28"/>
  <c r="H17" i="28"/>
  <c r="I17" i="28"/>
  <c r="J17" i="28"/>
  <c r="K17" i="28"/>
  <c r="L17" i="28"/>
  <c r="M17" i="28"/>
  <c r="N17" i="28"/>
  <c r="O17" i="28"/>
  <c r="P17" i="28"/>
  <c r="Q17" i="28"/>
  <c r="R17" i="28"/>
  <c r="S17" i="28"/>
  <c r="T17" i="28"/>
  <c r="U17" i="28"/>
  <c r="V17" i="28"/>
  <c r="W17" i="28"/>
  <c r="X17" i="28"/>
  <c r="Y17" i="28"/>
  <c r="Z17" i="28"/>
  <c r="AA17" i="28"/>
  <c r="AB17" i="28"/>
  <c r="AC17" i="28"/>
  <c r="AD17" i="28"/>
  <c r="AE17" i="28"/>
  <c r="AF17" i="28"/>
  <c r="AG17" i="28"/>
  <c r="AH17" i="28"/>
  <c r="AI17" i="28"/>
  <c r="AJ17" i="28"/>
  <c r="AK17" i="28"/>
  <c r="AL17" i="28"/>
  <c r="AM17" i="28"/>
  <c r="AN17" i="28"/>
  <c r="AO17" i="28"/>
  <c r="AP17" i="28"/>
  <c r="AQ17" i="28"/>
  <c r="D18" i="28"/>
  <c r="E18" i="28"/>
  <c r="F18" i="28"/>
  <c r="G18" i="28"/>
  <c r="H18" i="28"/>
  <c r="I18" i="28"/>
  <c r="J18" i="28"/>
  <c r="K18" i="28"/>
  <c r="L18" i="28"/>
  <c r="M18" i="28"/>
  <c r="N18" i="28"/>
  <c r="O18" i="28"/>
  <c r="P18" i="28"/>
  <c r="Q18" i="28"/>
  <c r="R18" i="28"/>
  <c r="S18" i="28"/>
  <c r="T18" i="28"/>
  <c r="U18" i="28"/>
  <c r="V18" i="28"/>
  <c r="W18" i="28"/>
  <c r="X18" i="28"/>
  <c r="Y18" i="28"/>
  <c r="Z18" i="28"/>
  <c r="AA18" i="28"/>
  <c r="AB18" i="28"/>
  <c r="AC18" i="28"/>
  <c r="AD18" i="28"/>
  <c r="AE18" i="28"/>
  <c r="AF18" i="28"/>
  <c r="AG18" i="28"/>
  <c r="AH18" i="28"/>
  <c r="AI18" i="28"/>
  <c r="AJ18" i="28"/>
  <c r="AK18" i="28"/>
  <c r="AL18" i="28"/>
  <c r="AM18" i="28"/>
  <c r="AN18" i="28"/>
  <c r="AO18" i="28"/>
  <c r="AP18" i="28"/>
  <c r="AQ18" i="28"/>
  <c r="D19" i="28"/>
  <c r="E19" i="28"/>
  <c r="F19" i="28"/>
  <c r="G19" i="28"/>
  <c r="H19" i="28"/>
  <c r="I19" i="28"/>
  <c r="J19" i="28"/>
  <c r="K19" i="28"/>
  <c r="L19" i="28"/>
  <c r="M19" i="28"/>
  <c r="N19" i="28"/>
  <c r="O19" i="28"/>
  <c r="P19" i="28"/>
  <c r="Q19" i="28"/>
  <c r="R19" i="28"/>
  <c r="S19" i="28"/>
  <c r="T19" i="28"/>
  <c r="U19" i="28"/>
  <c r="V19" i="28"/>
  <c r="W19" i="28"/>
  <c r="X19" i="28"/>
  <c r="Y19" i="28"/>
  <c r="Z19" i="28"/>
  <c r="AA19" i="28"/>
  <c r="AB19" i="28"/>
  <c r="AC19" i="28"/>
  <c r="AD19" i="28"/>
  <c r="AE19" i="28"/>
  <c r="AF19" i="28"/>
  <c r="AG19" i="28"/>
  <c r="AH19" i="28"/>
  <c r="AI19" i="28"/>
  <c r="AJ19" i="28"/>
  <c r="AK19" i="28"/>
  <c r="AL19" i="28"/>
  <c r="AM19" i="28"/>
  <c r="AN19" i="28"/>
  <c r="AO19" i="28"/>
  <c r="AP19" i="28"/>
  <c r="AQ19" i="28"/>
  <c r="D20" i="28"/>
  <c r="E20" i="28"/>
  <c r="F20" i="28"/>
  <c r="G20" i="28"/>
  <c r="H20" i="28"/>
  <c r="I20" i="28"/>
  <c r="J20" i="28"/>
  <c r="K20" i="28"/>
  <c r="L20" i="28"/>
  <c r="M20" i="28"/>
  <c r="N20" i="28"/>
  <c r="O20" i="28"/>
  <c r="P20" i="28"/>
  <c r="Q20" i="28"/>
  <c r="R20" i="28"/>
  <c r="S20" i="28"/>
  <c r="T20" i="28"/>
  <c r="U20" i="28"/>
  <c r="V20" i="28"/>
  <c r="W20" i="28"/>
  <c r="X20" i="28"/>
  <c r="Y20" i="28"/>
  <c r="Z20" i="28"/>
  <c r="AA20" i="28"/>
  <c r="AB20" i="28"/>
  <c r="AC20" i="28"/>
  <c r="AD20" i="28"/>
  <c r="AE20" i="28"/>
  <c r="AF20" i="28"/>
  <c r="AG20" i="28"/>
  <c r="AH20" i="28"/>
  <c r="AI20" i="28"/>
  <c r="AJ20" i="28"/>
  <c r="AK20" i="28"/>
  <c r="AL20" i="28"/>
  <c r="AM20" i="28"/>
  <c r="AN20" i="28"/>
  <c r="AO20" i="28"/>
  <c r="AP20" i="28"/>
  <c r="AQ20" i="28"/>
  <c r="D21" i="28"/>
  <c r="E21" i="28"/>
  <c r="F21" i="28"/>
  <c r="G21" i="28"/>
  <c r="H21" i="28"/>
  <c r="I21" i="28"/>
  <c r="J21" i="28"/>
  <c r="K21" i="28"/>
  <c r="L21" i="28"/>
  <c r="M21" i="28"/>
  <c r="N21" i="28"/>
  <c r="O21" i="28"/>
  <c r="P21" i="28"/>
  <c r="Q21" i="28"/>
  <c r="R21" i="28"/>
  <c r="S21" i="28"/>
  <c r="T21" i="28"/>
  <c r="U21" i="28"/>
  <c r="V21" i="28"/>
  <c r="W21" i="28"/>
  <c r="X21" i="28"/>
  <c r="Y21" i="28"/>
  <c r="Z21" i="28"/>
  <c r="AA21" i="28"/>
  <c r="AB21" i="28"/>
  <c r="AC21" i="28"/>
  <c r="AD21" i="28"/>
  <c r="AE21" i="28"/>
  <c r="AF21" i="28"/>
  <c r="AG21" i="28"/>
  <c r="AH21" i="28"/>
  <c r="AI21" i="28"/>
  <c r="AJ21" i="28"/>
  <c r="AK21" i="28"/>
  <c r="AL21" i="28"/>
  <c r="AM21" i="28"/>
  <c r="AN21" i="28"/>
  <c r="AO21" i="28"/>
  <c r="AP21" i="28"/>
  <c r="AQ21" i="28"/>
  <c r="D22" i="28"/>
  <c r="E22" i="28"/>
  <c r="F22" i="28"/>
  <c r="G22" i="28"/>
  <c r="H22" i="28"/>
  <c r="I22" i="28"/>
  <c r="J22" i="28"/>
  <c r="K22" i="28"/>
  <c r="L22" i="28"/>
  <c r="M22" i="28"/>
  <c r="N22" i="28"/>
  <c r="O22" i="28"/>
  <c r="P22" i="28"/>
  <c r="Q22" i="28"/>
  <c r="R22" i="28"/>
  <c r="S22" i="28"/>
  <c r="T22" i="28"/>
  <c r="U22" i="28"/>
  <c r="V22" i="28"/>
  <c r="W22" i="28"/>
  <c r="X22" i="28"/>
  <c r="Y22" i="28"/>
  <c r="Z22" i="28"/>
  <c r="AA22" i="28"/>
  <c r="AB22" i="28"/>
  <c r="AC22" i="28"/>
  <c r="AD22" i="28"/>
  <c r="AE22" i="28"/>
  <c r="AF22" i="28"/>
  <c r="AG22" i="28"/>
  <c r="AH22" i="28"/>
  <c r="AI22" i="28"/>
  <c r="AJ22" i="28"/>
  <c r="AK22" i="28"/>
  <c r="AL22" i="28"/>
  <c r="AM22" i="28"/>
  <c r="AN22" i="28"/>
  <c r="AO22" i="28"/>
  <c r="AP22" i="28"/>
  <c r="AQ22" i="28"/>
  <c r="D23" i="28"/>
  <c r="E23" i="28"/>
  <c r="F23" i="28"/>
  <c r="G23" i="28"/>
  <c r="H23" i="28"/>
  <c r="I23" i="28"/>
  <c r="J23" i="28"/>
  <c r="K23" i="28"/>
  <c r="L23" i="28"/>
  <c r="M23" i="28"/>
  <c r="N23" i="28"/>
  <c r="O23" i="28"/>
  <c r="P23" i="28"/>
  <c r="Q23" i="28"/>
  <c r="R23" i="28"/>
  <c r="S23" i="28"/>
  <c r="T23" i="28"/>
  <c r="U23" i="28"/>
  <c r="V23" i="28"/>
  <c r="W23" i="28"/>
  <c r="X23" i="28"/>
  <c r="Y23" i="28"/>
  <c r="Z23" i="28"/>
  <c r="AA23" i="28"/>
  <c r="AB23" i="28"/>
  <c r="AC23" i="28"/>
  <c r="AD23" i="28"/>
  <c r="AE23" i="28"/>
  <c r="AF23" i="28"/>
  <c r="AG23" i="28"/>
  <c r="AH23" i="28"/>
  <c r="AI23" i="28"/>
  <c r="AJ23" i="28"/>
  <c r="AK23" i="28"/>
  <c r="AL23" i="28"/>
  <c r="AM23" i="28"/>
  <c r="AN23" i="28"/>
  <c r="AO23" i="28"/>
  <c r="AP23" i="28"/>
  <c r="AQ23" i="28"/>
  <c r="D24" i="28"/>
  <c r="E24" i="28"/>
  <c r="F24" i="28"/>
  <c r="G24" i="28"/>
  <c r="H24" i="28"/>
  <c r="I24" i="28"/>
  <c r="J24" i="28"/>
  <c r="K24" i="28"/>
  <c r="L24" i="28"/>
  <c r="M24" i="28"/>
  <c r="N24" i="28"/>
  <c r="O24" i="28"/>
  <c r="P24" i="28"/>
  <c r="Q24" i="28"/>
  <c r="R24" i="28"/>
  <c r="S24" i="28"/>
  <c r="T24" i="28"/>
  <c r="U24" i="28"/>
  <c r="V24" i="28"/>
  <c r="W24" i="28"/>
  <c r="X24" i="28"/>
  <c r="Y24" i="28"/>
  <c r="Z24" i="28"/>
  <c r="AA24" i="28"/>
  <c r="AB24" i="28"/>
  <c r="AC24" i="28"/>
  <c r="AD24" i="28"/>
  <c r="AE24" i="28"/>
  <c r="AF24" i="28"/>
  <c r="AG24" i="28"/>
  <c r="AH24" i="28"/>
  <c r="AI24" i="28"/>
  <c r="AJ24" i="28"/>
  <c r="AK24" i="28"/>
  <c r="AL24" i="28"/>
  <c r="AM24" i="28"/>
  <c r="AN24" i="28"/>
  <c r="AO24" i="28"/>
  <c r="AP24" i="28"/>
  <c r="AQ24" i="28"/>
  <c r="D25" i="28"/>
  <c r="E25" i="28"/>
  <c r="F25" i="28"/>
  <c r="G25" i="28"/>
  <c r="H25" i="28"/>
  <c r="I25" i="28"/>
  <c r="J25" i="28"/>
  <c r="K25" i="28"/>
  <c r="L25" i="28"/>
  <c r="M25" i="28"/>
  <c r="N25" i="28"/>
  <c r="O25" i="28"/>
  <c r="P25" i="28"/>
  <c r="Q25" i="28"/>
  <c r="R25" i="28"/>
  <c r="S25" i="28"/>
  <c r="T25" i="28"/>
  <c r="U25" i="28"/>
  <c r="V25" i="28"/>
  <c r="W25" i="28"/>
  <c r="X25" i="28"/>
  <c r="Y25" i="28"/>
  <c r="Z25" i="28"/>
  <c r="AA25" i="28"/>
  <c r="AB25" i="28"/>
  <c r="AC25" i="28"/>
  <c r="AD25" i="28"/>
  <c r="AE25" i="28"/>
  <c r="AF25" i="28"/>
  <c r="AG25" i="28"/>
  <c r="AH25" i="28"/>
  <c r="AI25" i="28"/>
  <c r="AJ25" i="28"/>
  <c r="AK25" i="28"/>
  <c r="AL25" i="28"/>
  <c r="AM25" i="28"/>
  <c r="AN25" i="28"/>
  <c r="AO25" i="28"/>
  <c r="AP25" i="28"/>
  <c r="AQ25" i="28"/>
  <c r="D26" i="28"/>
  <c r="E26" i="28"/>
  <c r="F26" i="28"/>
  <c r="G26" i="28"/>
  <c r="H26" i="28"/>
  <c r="I26" i="28"/>
  <c r="J26" i="28"/>
  <c r="K26" i="28"/>
  <c r="L26" i="28"/>
  <c r="M26" i="28"/>
  <c r="N26" i="28"/>
  <c r="O26" i="28"/>
  <c r="P26" i="28"/>
  <c r="Q26" i="28"/>
  <c r="R26" i="28"/>
  <c r="S26" i="28"/>
  <c r="T26" i="28"/>
  <c r="U26" i="28"/>
  <c r="V26" i="28"/>
  <c r="W26" i="28"/>
  <c r="X26" i="28"/>
  <c r="Y26" i="28"/>
  <c r="Z26" i="28"/>
  <c r="AA26" i="28"/>
  <c r="AB26" i="28"/>
  <c r="AC26" i="28"/>
  <c r="AD26" i="28"/>
  <c r="AE26" i="28"/>
  <c r="AF26" i="28"/>
  <c r="AG26" i="28"/>
  <c r="AH26" i="28"/>
  <c r="AI26" i="28"/>
  <c r="AJ26" i="28"/>
  <c r="AK26" i="28"/>
  <c r="AL26" i="28"/>
  <c r="AM26" i="28"/>
  <c r="AN26" i="28"/>
  <c r="AO26" i="28"/>
  <c r="AP26" i="28"/>
  <c r="AQ26" i="28"/>
  <c r="D27" i="28"/>
  <c r="E27" i="28"/>
  <c r="F27" i="28"/>
  <c r="G27" i="28"/>
  <c r="H27" i="28"/>
  <c r="I27" i="28"/>
  <c r="J27" i="28"/>
  <c r="K27" i="28"/>
  <c r="L27" i="28"/>
  <c r="M27" i="28"/>
  <c r="N27" i="28"/>
  <c r="O27" i="28"/>
  <c r="P27" i="28"/>
  <c r="Q27" i="28"/>
  <c r="R27" i="28"/>
  <c r="S27" i="28"/>
  <c r="T27" i="28"/>
  <c r="U27" i="28"/>
  <c r="V27" i="28"/>
  <c r="W27" i="28"/>
  <c r="X27" i="28"/>
  <c r="Y27" i="28"/>
  <c r="Z27" i="28"/>
  <c r="AA27" i="28"/>
  <c r="AB27" i="28"/>
  <c r="AC27" i="28"/>
  <c r="AD27" i="28"/>
  <c r="AE27" i="28"/>
  <c r="AF27" i="28"/>
  <c r="AG27" i="28"/>
  <c r="AH27" i="28"/>
  <c r="AI27" i="28"/>
  <c r="AJ27" i="28"/>
  <c r="AK27" i="28"/>
  <c r="AL27" i="28"/>
  <c r="AM27" i="28"/>
  <c r="AN27" i="28"/>
  <c r="AO27" i="28"/>
  <c r="AP27" i="28"/>
  <c r="AQ27" i="28"/>
  <c r="D28" i="28"/>
  <c r="E28" i="28"/>
  <c r="F28" i="28"/>
  <c r="G28" i="28"/>
  <c r="H28" i="28"/>
  <c r="I28" i="28"/>
  <c r="J28" i="28"/>
  <c r="K28" i="28"/>
  <c r="L28" i="28"/>
  <c r="M28" i="28"/>
  <c r="N28" i="28"/>
  <c r="O28" i="28"/>
  <c r="P28" i="28"/>
  <c r="Q28" i="28"/>
  <c r="R28" i="28"/>
  <c r="S28" i="28"/>
  <c r="T28" i="28"/>
  <c r="U28" i="28"/>
  <c r="V28" i="28"/>
  <c r="W28" i="28"/>
  <c r="X28" i="28"/>
  <c r="Y28" i="28"/>
  <c r="Z28" i="28"/>
  <c r="AA28" i="28"/>
  <c r="AB28" i="28"/>
  <c r="AC28" i="28"/>
  <c r="AD28" i="28"/>
  <c r="AE28" i="28"/>
  <c r="AF28" i="28"/>
  <c r="AG28" i="28"/>
  <c r="AH28" i="28"/>
  <c r="AI28" i="28"/>
  <c r="AJ28" i="28"/>
  <c r="AK28" i="28"/>
  <c r="AL28" i="28"/>
  <c r="AM28" i="28"/>
  <c r="AN28" i="28"/>
  <c r="AO28" i="28"/>
  <c r="AP28" i="28"/>
  <c r="AQ28" i="28"/>
  <c r="D29" i="28"/>
  <c r="E29" i="28"/>
  <c r="F29" i="28"/>
  <c r="G29" i="28"/>
  <c r="H29" i="28"/>
  <c r="I29" i="28"/>
  <c r="J29" i="28"/>
  <c r="K29" i="28"/>
  <c r="L29" i="28"/>
  <c r="M29" i="28"/>
  <c r="N29" i="28"/>
  <c r="O29" i="28"/>
  <c r="P29" i="28"/>
  <c r="Q29" i="28"/>
  <c r="R29" i="28"/>
  <c r="S29" i="28"/>
  <c r="T29" i="28"/>
  <c r="U29" i="28"/>
  <c r="V29" i="28"/>
  <c r="W29" i="28"/>
  <c r="X29" i="28"/>
  <c r="Y29" i="28"/>
  <c r="Z29" i="28"/>
  <c r="AA29" i="28"/>
  <c r="AB29" i="28"/>
  <c r="AC29" i="28"/>
  <c r="AD29" i="28"/>
  <c r="AE29" i="28"/>
  <c r="AF29" i="28"/>
  <c r="AG29" i="28"/>
  <c r="AH29" i="28"/>
  <c r="AI29" i="28"/>
  <c r="AJ29" i="28"/>
  <c r="AK29" i="28"/>
  <c r="AL29" i="28"/>
  <c r="AM29" i="28"/>
  <c r="AN29" i="28"/>
  <c r="AO29" i="28"/>
  <c r="AP29" i="28"/>
  <c r="AQ29" i="28"/>
  <c r="D30" i="28"/>
  <c r="E30" i="28"/>
  <c r="F30" i="28"/>
  <c r="G30" i="28"/>
  <c r="H30" i="28"/>
  <c r="I30" i="28"/>
  <c r="J30" i="28"/>
  <c r="K30" i="28"/>
  <c r="L30" i="28"/>
  <c r="M30" i="28"/>
  <c r="N30" i="28"/>
  <c r="O30" i="28"/>
  <c r="P30" i="28"/>
  <c r="Q30" i="28"/>
  <c r="R30" i="28"/>
  <c r="S30" i="28"/>
  <c r="T30" i="28"/>
  <c r="U30" i="28"/>
  <c r="V30" i="28"/>
  <c r="W30" i="28"/>
  <c r="X30" i="28"/>
  <c r="Y30" i="28"/>
  <c r="Z30" i="28"/>
  <c r="AA30" i="28"/>
  <c r="AB30" i="28"/>
  <c r="AC30" i="28"/>
  <c r="AD30" i="28"/>
  <c r="AE30" i="28"/>
  <c r="AF30" i="28"/>
  <c r="AG30" i="28"/>
  <c r="AH30" i="28"/>
  <c r="AI30" i="28"/>
  <c r="AJ30" i="28"/>
  <c r="AK30" i="28"/>
  <c r="AL30" i="28"/>
  <c r="AM30" i="28"/>
  <c r="AN30" i="28"/>
  <c r="AO30" i="28"/>
  <c r="AP30" i="28"/>
  <c r="AQ30" i="28"/>
  <c r="D31" i="28"/>
  <c r="E31" i="28"/>
  <c r="F31" i="28"/>
  <c r="G31" i="28"/>
  <c r="H31" i="28"/>
  <c r="I31" i="28"/>
  <c r="J31" i="28"/>
  <c r="K31" i="28"/>
  <c r="L31" i="28"/>
  <c r="M31" i="28"/>
  <c r="N31" i="28"/>
  <c r="O31" i="28"/>
  <c r="P31" i="28"/>
  <c r="Q31" i="28"/>
  <c r="R31" i="28"/>
  <c r="S31" i="28"/>
  <c r="T31" i="28"/>
  <c r="U31" i="28"/>
  <c r="V31" i="28"/>
  <c r="W31" i="28"/>
  <c r="X31" i="28"/>
  <c r="Y31" i="28"/>
  <c r="Z31" i="28"/>
  <c r="AA31" i="28"/>
  <c r="AB31" i="28"/>
  <c r="AC31" i="28"/>
  <c r="AD31" i="28"/>
  <c r="AE31" i="28"/>
  <c r="AF31" i="28"/>
  <c r="AG31" i="28"/>
  <c r="AH31" i="28"/>
  <c r="AI31" i="28"/>
  <c r="AJ31" i="28"/>
  <c r="AK31" i="28"/>
  <c r="AL31" i="28"/>
  <c r="AM31" i="28"/>
  <c r="AN31" i="28"/>
  <c r="AO31" i="28"/>
  <c r="AP31" i="28"/>
  <c r="AQ31" i="28"/>
  <c r="D32" i="28"/>
  <c r="E32" i="28"/>
  <c r="F32" i="28"/>
  <c r="G32" i="28"/>
  <c r="H32" i="28"/>
  <c r="I32" i="28"/>
  <c r="J32" i="28"/>
  <c r="K32" i="28"/>
  <c r="L32" i="28"/>
  <c r="M32" i="28"/>
  <c r="N32" i="28"/>
  <c r="O32" i="28"/>
  <c r="P32" i="28"/>
  <c r="Q32" i="28"/>
  <c r="R32" i="28"/>
  <c r="S32" i="28"/>
  <c r="T32" i="28"/>
  <c r="U32" i="28"/>
  <c r="V32" i="28"/>
  <c r="W32" i="28"/>
  <c r="X32" i="28"/>
  <c r="Y32" i="28"/>
  <c r="Z32" i="28"/>
  <c r="AA32" i="28"/>
  <c r="AB32" i="28"/>
  <c r="AC32" i="28"/>
  <c r="AD32" i="28"/>
  <c r="AE32" i="28"/>
  <c r="AF32" i="28"/>
  <c r="AG32" i="28"/>
  <c r="AH32" i="28"/>
  <c r="AI32" i="28"/>
  <c r="AJ32" i="28"/>
  <c r="AK32" i="28"/>
  <c r="AL32" i="28"/>
  <c r="AM32" i="28"/>
  <c r="AN32" i="28"/>
  <c r="AO32" i="28"/>
  <c r="AP32" i="28"/>
  <c r="AQ32" i="28"/>
  <c r="D33" i="28"/>
  <c r="E33" i="28"/>
  <c r="F33" i="28"/>
  <c r="G33" i="28"/>
  <c r="H33" i="28"/>
  <c r="I33" i="28"/>
  <c r="J33" i="28"/>
  <c r="K33" i="28"/>
  <c r="L33" i="28"/>
  <c r="M33" i="28"/>
  <c r="N33" i="28"/>
  <c r="O33" i="28"/>
  <c r="P33" i="28"/>
  <c r="Q33" i="28"/>
  <c r="R33" i="28"/>
  <c r="S33" i="28"/>
  <c r="T33" i="28"/>
  <c r="U33" i="28"/>
  <c r="V33" i="28"/>
  <c r="W33" i="28"/>
  <c r="X33" i="28"/>
  <c r="Y33" i="28"/>
  <c r="Z33" i="28"/>
  <c r="AA33" i="28"/>
  <c r="AB33" i="28"/>
  <c r="AC33" i="28"/>
  <c r="AD33" i="28"/>
  <c r="AE33" i="28"/>
  <c r="AF33" i="28"/>
  <c r="AG33" i="28"/>
  <c r="AH33" i="28"/>
  <c r="AI33" i="28"/>
  <c r="AJ33" i="28"/>
  <c r="AK33" i="28"/>
  <c r="AL33" i="28"/>
  <c r="AM33" i="28"/>
  <c r="AN33" i="28"/>
  <c r="AO33" i="28"/>
  <c r="AP33" i="28"/>
  <c r="AQ33" i="28"/>
  <c r="D34" i="28"/>
  <c r="E34" i="28"/>
  <c r="F34" i="28"/>
  <c r="G34" i="28"/>
  <c r="H34" i="28"/>
  <c r="I34" i="28"/>
  <c r="J34" i="28"/>
  <c r="K34" i="28"/>
  <c r="L34" i="28"/>
  <c r="M34" i="28"/>
  <c r="N34" i="28"/>
  <c r="O34" i="28"/>
  <c r="P34" i="28"/>
  <c r="Q34" i="28"/>
  <c r="R34" i="28"/>
  <c r="S34" i="28"/>
  <c r="T34" i="28"/>
  <c r="U34" i="28"/>
  <c r="V34" i="28"/>
  <c r="W34" i="28"/>
  <c r="X34" i="28"/>
  <c r="Y34" i="28"/>
  <c r="Z34" i="28"/>
  <c r="AA34" i="28"/>
  <c r="AB34" i="28"/>
  <c r="AC34" i="28"/>
  <c r="AD34" i="28"/>
  <c r="AE34" i="28"/>
  <c r="AF34" i="28"/>
  <c r="AG34" i="28"/>
  <c r="AH34" i="28"/>
  <c r="AI34" i="28"/>
  <c r="AJ34" i="28"/>
  <c r="AK34" i="28"/>
  <c r="AL34" i="28"/>
  <c r="AM34" i="28"/>
  <c r="AN34" i="28"/>
  <c r="AO34" i="28"/>
  <c r="AP34" i="28"/>
  <c r="AQ34" i="28"/>
  <c r="D35" i="28"/>
  <c r="E35" i="28"/>
  <c r="F35" i="28"/>
  <c r="G35" i="28"/>
  <c r="H35" i="28"/>
  <c r="I35" i="28"/>
  <c r="J35" i="28"/>
  <c r="K35" i="28"/>
  <c r="L35" i="28"/>
  <c r="M35" i="28"/>
  <c r="N35" i="28"/>
  <c r="O35" i="28"/>
  <c r="P35" i="28"/>
  <c r="Q35" i="28"/>
  <c r="R35" i="28"/>
  <c r="S35" i="28"/>
  <c r="T35" i="28"/>
  <c r="U35" i="28"/>
  <c r="V35" i="28"/>
  <c r="W35" i="28"/>
  <c r="X35" i="28"/>
  <c r="Y35" i="28"/>
  <c r="Z35" i="28"/>
  <c r="AA35" i="28"/>
  <c r="AB35" i="28"/>
  <c r="AC35" i="28"/>
  <c r="AD35" i="28"/>
  <c r="AE35" i="28"/>
  <c r="AF35" i="28"/>
  <c r="AG35" i="28"/>
  <c r="AH35" i="28"/>
  <c r="AI35" i="28"/>
  <c r="AJ35" i="28"/>
  <c r="AK35" i="28"/>
  <c r="AL35" i="28"/>
  <c r="AM35" i="28"/>
  <c r="AN35" i="28"/>
  <c r="AO35" i="28"/>
  <c r="AP35" i="28"/>
  <c r="AQ35" i="28"/>
  <c r="D36" i="28"/>
  <c r="E36" i="28"/>
  <c r="F36" i="28"/>
  <c r="G36" i="28"/>
  <c r="H36" i="28"/>
  <c r="I36" i="28"/>
  <c r="J36" i="28"/>
  <c r="K36" i="28"/>
  <c r="L36" i="28"/>
  <c r="M36" i="28"/>
  <c r="N36" i="28"/>
  <c r="O36" i="28"/>
  <c r="P36" i="28"/>
  <c r="Q36" i="28"/>
  <c r="R36" i="28"/>
  <c r="S36" i="28"/>
  <c r="T36" i="28"/>
  <c r="U36" i="28"/>
  <c r="V36" i="28"/>
  <c r="W36" i="28"/>
  <c r="X36" i="28"/>
  <c r="Y36" i="28"/>
  <c r="Z36" i="28"/>
  <c r="AA36" i="28"/>
  <c r="AB36" i="28"/>
  <c r="AC36" i="28"/>
  <c r="AD36" i="28"/>
  <c r="AE36" i="28"/>
  <c r="AF36" i="28"/>
  <c r="AG36" i="28"/>
  <c r="AH36" i="28"/>
  <c r="AI36" i="28"/>
  <c r="AJ36" i="28"/>
  <c r="AK36" i="28"/>
  <c r="AL36" i="28"/>
  <c r="AM36" i="28"/>
  <c r="AN36" i="28"/>
  <c r="AO36" i="28"/>
  <c r="AP36" i="28"/>
  <c r="AQ36" i="28"/>
  <c r="D37" i="28"/>
  <c r="E37" i="28"/>
  <c r="F37" i="28"/>
  <c r="G37" i="28"/>
  <c r="H37" i="28"/>
  <c r="I37" i="28"/>
  <c r="J37" i="28"/>
  <c r="K37" i="28"/>
  <c r="L37" i="28"/>
  <c r="M37" i="28"/>
  <c r="N37" i="28"/>
  <c r="O37" i="28"/>
  <c r="P37" i="28"/>
  <c r="Q37" i="28"/>
  <c r="R37" i="28"/>
  <c r="S37" i="28"/>
  <c r="T37" i="28"/>
  <c r="U37" i="28"/>
  <c r="V37" i="28"/>
  <c r="W37" i="28"/>
  <c r="X37" i="28"/>
  <c r="Y37" i="28"/>
  <c r="Z37" i="28"/>
  <c r="AA37" i="28"/>
  <c r="AB37" i="28"/>
  <c r="AC37" i="28"/>
  <c r="AD37" i="28"/>
  <c r="AE37" i="28"/>
  <c r="AF37" i="28"/>
  <c r="AG37" i="28"/>
  <c r="AH37" i="28"/>
  <c r="AI37" i="28"/>
  <c r="AJ37" i="28"/>
  <c r="AK37" i="28"/>
  <c r="AL37" i="28"/>
  <c r="AM37" i="28"/>
  <c r="AN37" i="28"/>
  <c r="AO37" i="28"/>
  <c r="AP37" i="28"/>
  <c r="AQ37" i="28"/>
  <c r="D38" i="28"/>
  <c r="E38" i="28"/>
  <c r="F38" i="28"/>
  <c r="G38" i="28"/>
  <c r="H38" i="28"/>
  <c r="I38" i="28"/>
  <c r="J38" i="28"/>
  <c r="K38" i="28"/>
  <c r="L38" i="28"/>
  <c r="M38" i="28"/>
  <c r="N38" i="28"/>
  <c r="O38" i="28"/>
  <c r="P38" i="28"/>
  <c r="Q38" i="28"/>
  <c r="R38" i="28"/>
  <c r="S38" i="28"/>
  <c r="T38" i="28"/>
  <c r="U38" i="28"/>
  <c r="V38" i="28"/>
  <c r="W38" i="28"/>
  <c r="X38" i="28"/>
  <c r="Y38" i="28"/>
  <c r="Z38" i="28"/>
  <c r="AA38" i="28"/>
  <c r="AB38" i="28"/>
  <c r="AC38" i="28"/>
  <c r="AD38" i="28"/>
  <c r="AE38" i="28"/>
  <c r="AF38" i="28"/>
  <c r="AG38" i="28"/>
  <c r="AH38" i="28"/>
  <c r="AI38" i="28"/>
  <c r="AJ38" i="28"/>
  <c r="AK38" i="28"/>
  <c r="AL38" i="28"/>
  <c r="AM38" i="28"/>
  <c r="AN38" i="28"/>
  <c r="AO38" i="28"/>
  <c r="AP38" i="28"/>
  <c r="AQ38" i="28"/>
  <c r="D39" i="28"/>
  <c r="E39" i="28"/>
  <c r="F39" i="28"/>
  <c r="G39" i="28"/>
  <c r="H39" i="28"/>
  <c r="I39" i="28"/>
  <c r="J39" i="28"/>
  <c r="K39" i="28"/>
  <c r="L39" i="28"/>
  <c r="M39" i="28"/>
  <c r="N39" i="28"/>
  <c r="O39" i="28"/>
  <c r="P39" i="28"/>
  <c r="Q39" i="28"/>
  <c r="R39" i="28"/>
  <c r="S39" i="28"/>
  <c r="T39" i="28"/>
  <c r="U39" i="28"/>
  <c r="V39" i="28"/>
  <c r="W39" i="28"/>
  <c r="X39" i="28"/>
  <c r="Y39" i="28"/>
  <c r="Z39" i="28"/>
  <c r="AA39" i="28"/>
  <c r="AB39" i="28"/>
  <c r="AC39" i="28"/>
  <c r="AD39" i="28"/>
  <c r="AE39" i="28"/>
  <c r="AF39" i="28"/>
  <c r="AG39" i="28"/>
  <c r="AH39" i="28"/>
  <c r="AI39" i="28"/>
  <c r="AJ39" i="28"/>
  <c r="AK39" i="28"/>
  <c r="AL39" i="28"/>
  <c r="AM39" i="28"/>
  <c r="AN39" i="28"/>
  <c r="AO39" i="28"/>
  <c r="AP39" i="28"/>
  <c r="AQ39" i="28"/>
  <c r="D40" i="28"/>
  <c r="E40" i="28"/>
  <c r="F40" i="28"/>
  <c r="G40" i="28"/>
  <c r="H40" i="28"/>
  <c r="I40" i="28"/>
  <c r="J40" i="28"/>
  <c r="K40" i="28"/>
  <c r="L40" i="28"/>
  <c r="M40" i="28"/>
  <c r="N40" i="28"/>
  <c r="O40" i="28"/>
  <c r="P40" i="28"/>
  <c r="Q40" i="28"/>
  <c r="R40" i="28"/>
  <c r="S40" i="28"/>
  <c r="T40" i="28"/>
  <c r="U40" i="28"/>
  <c r="V40" i="28"/>
  <c r="W40" i="28"/>
  <c r="X40" i="28"/>
  <c r="Y40" i="28"/>
  <c r="Z40" i="28"/>
  <c r="AA40" i="28"/>
  <c r="AB40" i="28"/>
  <c r="AC40" i="28"/>
  <c r="AD40" i="28"/>
  <c r="AE40" i="28"/>
  <c r="AF40" i="28"/>
  <c r="AG40" i="28"/>
  <c r="AH40" i="28"/>
  <c r="AI40" i="28"/>
  <c r="AJ40" i="28"/>
  <c r="AK40" i="28"/>
  <c r="AL40" i="28"/>
  <c r="AM40" i="28"/>
  <c r="AN40" i="28"/>
  <c r="AO40" i="28"/>
  <c r="AP40" i="28"/>
  <c r="AQ40" i="28"/>
  <c r="D41" i="28"/>
  <c r="E41" i="28"/>
  <c r="F41" i="28"/>
  <c r="G41" i="28"/>
  <c r="H41" i="28"/>
  <c r="I41" i="28"/>
  <c r="J41" i="28"/>
  <c r="K41" i="28"/>
  <c r="L41" i="28"/>
  <c r="M41" i="28"/>
  <c r="N41" i="28"/>
  <c r="O41" i="28"/>
  <c r="P41" i="28"/>
  <c r="Q41" i="28"/>
  <c r="R41" i="28"/>
  <c r="S41" i="28"/>
  <c r="T41" i="28"/>
  <c r="U41" i="28"/>
  <c r="V41" i="28"/>
  <c r="W41" i="28"/>
  <c r="X41" i="28"/>
  <c r="Y41" i="28"/>
  <c r="Z41" i="28"/>
  <c r="AA41" i="28"/>
  <c r="AB41" i="28"/>
  <c r="AC41" i="28"/>
  <c r="AD41" i="28"/>
  <c r="AE41" i="28"/>
  <c r="AF41" i="28"/>
  <c r="AG41" i="28"/>
  <c r="AH41" i="28"/>
  <c r="AI41" i="28"/>
  <c r="AJ41" i="28"/>
  <c r="AK41" i="28"/>
  <c r="AL41" i="28"/>
  <c r="AM41" i="28"/>
  <c r="AN41" i="28"/>
  <c r="AO41" i="28"/>
  <c r="AP41" i="28"/>
  <c r="AQ41" i="28"/>
  <c r="D42" i="28"/>
  <c r="E42" i="28"/>
  <c r="F42" i="28"/>
  <c r="G42" i="28"/>
  <c r="H42" i="28"/>
  <c r="I42" i="28"/>
  <c r="J42" i="28"/>
  <c r="K42" i="28"/>
  <c r="L42" i="28"/>
  <c r="M42" i="28"/>
  <c r="N42" i="28"/>
  <c r="O42" i="28"/>
  <c r="P42" i="28"/>
  <c r="Q42" i="28"/>
  <c r="R42" i="28"/>
  <c r="S42" i="28"/>
  <c r="T42" i="28"/>
  <c r="U42" i="28"/>
  <c r="V42" i="28"/>
  <c r="W42" i="28"/>
  <c r="X42" i="28"/>
  <c r="Y42" i="28"/>
  <c r="Z42" i="28"/>
  <c r="AA42" i="28"/>
  <c r="AB42" i="28"/>
  <c r="AC42" i="28"/>
  <c r="AD42" i="28"/>
  <c r="AE42" i="28"/>
  <c r="AF42" i="28"/>
  <c r="AG42" i="28"/>
  <c r="AH42" i="28"/>
  <c r="AI42" i="28"/>
  <c r="AJ42" i="28"/>
  <c r="AK42" i="28"/>
  <c r="AL42" i="28"/>
  <c r="AM42" i="28"/>
  <c r="AN42" i="28"/>
  <c r="AO42" i="28"/>
  <c r="AP42" i="28"/>
  <c r="AQ42" i="28"/>
  <c r="D43" i="28"/>
  <c r="E43" i="28"/>
  <c r="F43" i="28"/>
  <c r="G43" i="28"/>
  <c r="H43" i="28"/>
  <c r="I43" i="28"/>
  <c r="J43" i="28"/>
  <c r="K43" i="28"/>
  <c r="L43" i="28"/>
  <c r="M43" i="28"/>
  <c r="N43" i="28"/>
  <c r="O43" i="28"/>
  <c r="P43" i="28"/>
  <c r="Q43" i="28"/>
  <c r="R43" i="28"/>
  <c r="S43" i="28"/>
  <c r="T43" i="28"/>
  <c r="U43" i="28"/>
  <c r="V43" i="28"/>
  <c r="W43" i="28"/>
  <c r="X43" i="28"/>
  <c r="Y43" i="28"/>
  <c r="Z43" i="28"/>
  <c r="AA43" i="28"/>
  <c r="AB43" i="28"/>
  <c r="AC43" i="28"/>
  <c r="AD43" i="28"/>
  <c r="AE43" i="28"/>
  <c r="AF43" i="28"/>
  <c r="AG43" i="28"/>
  <c r="AH43" i="28"/>
  <c r="AI43" i="28"/>
  <c r="AJ43" i="28"/>
  <c r="AK43" i="28"/>
  <c r="AL43" i="28"/>
  <c r="AM43" i="28"/>
  <c r="AN43" i="28"/>
  <c r="AO43" i="28"/>
  <c r="AP43" i="28"/>
  <c r="AQ43" i="28"/>
  <c r="D44" i="28"/>
  <c r="E44" i="28"/>
  <c r="F44" i="28"/>
  <c r="G44" i="28"/>
  <c r="H44" i="28"/>
  <c r="I44" i="28"/>
  <c r="J44" i="28"/>
  <c r="K44" i="28"/>
  <c r="L44" i="28"/>
  <c r="M44" i="28"/>
  <c r="N44" i="28"/>
  <c r="O44" i="28"/>
  <c r="P44" i="28"/>
  <c r="Q44" i="28"/>
  <c r="R44" i="28"/>
  <c r="S44" i="28"/>
  <c r="T44" i="28"/>
  <c r="U44" i="28"/>
  <c r="V44" i="28"/>
  <c r="W44" i="28"/>
  <c r="X44" i="28"/>
  <c r="Y44" i="28"/>
  <c r="Z44" i="28"/>
  <c r="AA44" i="28"/>
  <c r="AB44" i="28"/>
  <c r="AC44" i="28"/>
  <c r="AD44" i="28"/>
  <c r="AE44" i="28"/>
  <c r="AF44" i="28"/>
  <c r="AG44" i="28"/>
  <c r="AH44" i="28"/>
  <c r="AI44" i="28"/>
  <c r="AJ44" i="28"/>
  <c r="AK44" i="28"/>
  <c r="AL44" i="28"/>
  <c r="AM44" i="28"/>
  <c r="AN44" i="28"/>
  <c r="AO44" i="28"/>
  <c r="AP44" i="28"/>
  <c r="AQ44" i="28"/>
  <c r="D45" i="28"/>
  <c r="E45" i="28"/>
  <c r="F45" i="28"/>
  <c r="G45" i="28"/>
  <c r="H45" i="28"/>
  <c r="I45" i="28"/>
  <c r="J45" i="28"/>
  <c r="K45" i="28"/>
  <c r="L45" i="28"/>
  <c r="M45" i="28"/>
  <c r="N45" i="28"/>
  <c r="O45" i="28"/>
  <c r="P45" i="28"/>
  <c r="Q45" i="28"/>
  <c r="R45" i="28"/>
  <c r="S45" i="28"/>
  <c r="T45" i="28"/>
  <c r="U45" i="28"/>
  <c r="V45" i="28"/>
  <c r="W45" i="28"/>
  <c r="X45" i="28"/>
  <c r="Y45" i="28"/>
  <c r="Z45" i="28"/>
  <c r="AA45" i="28"/>
  <c r="AB45" i="28"/>
  <c r="AC45" i="28"/>
  <c r="AD45" i="28"/>
  <c r="AE45" i="28"/>
  <c r="AF45" i="28"/>
  <c r="AG45" i="28"/>
  <c r="AH45" i="28"/>
  <c r="AI45" i="28"/>
  <c r="AJ45" i="28"/>
  <c r="AK45" i="28"/>
  <c r="AL45" i="28"/>
  <c r="AM45" i="28"/>
  <c r="AN45" i="28"/>
  <c r="AO45" i="28"/>
  <c r="AP45" i="28"/>
  <c r="AQ45" i="28"/>
  <c r="D46" i="28"/>
  <c r="E46" i="28"/>
  <c r="F46" i="28"/>
  <c r="G46" i="28"/>
  <c r="H46" i="28"/>
  <c r="I46" i="28"/>
  <c r="J46" i="28"/>
  <c r="K46" i="28"/>
  <c r="L46" i="28"/>
  <c r="M46" i="28"/>
  <c r="N46" i="28"/>
  <c r="O46" i="28"/>
  <c r="P46" i="28"/>
  <c r="Q46" i="28"/>
  <c r="R46" i="28"/>
  <c r="S46" i="28"/>
  <c r="T46" i="28"/>
  <c r="U46" i="28"/>
  <c r="V46" i="28"/>
  <c r="W46" i="28"/>
  <c r="X46" i="28"/>
  <c r="Y46" i="28"/>
  <c r="Z46" i="28"/>
  <c r="AA46" i="28"/>
  <c r="AB46" i="28"/>
  <c r="AC46" i="28"/>
  <c r="AD46" i="28"/>
  <c r="AE46" i="28"/>
  <c r="AF46" i="28"/>
  <c r="AG46" i="28"/>
  <c r="AH46" i="28"/>
  <c r="AI46" i="28"/>
  <c r="AJ46" i="28"/>
  <c r="AK46" i="28"/>
  <c r="AL46" i="28"/>
  <c r="AM46" i="28"/>
  <c r="AN46" i="28"/>
  <c r="AO46" i="28"/>
  <c r="AP46" i="28"/>
  <c r="AQ46" i="28"/>
  <c r="D47" i="28"/>
  <c r="E47" i="28"/>
  <c r="F47" i="28"/>
  <c r="G47" i="28"/>
  <c r="H47" i="28"/>
  <c r="I47" i="28"/>
  <c r="J47" i="28"/>
  <c r="K47" i="28"/>
  <c r="L47" i="28"/>
  <c r="M47" i="28"/>
  <c r="N47" i="28"/>
  <c r="O47" i="28"/>
  <c r="P47" i="28"/>
  <c r="Q47" i="28"/>
  <c r="R47" i="28"/>
  <c r="S47" i="28"/>
  <c r="T47" i="28"/>
  <c r="U47" i="28"/>
  <c r="V47" i="28"/>
  <c r="W47" i="28"/>
  <c r="X47" i="28"/>
  <c r="Y47" i="28"/>
  <c r="Z47" i="28"/>
  <c r="AA47" i="28"/>
  <c r="AB47" i="28"/>
  <c r="AC47" i="28"/>
  <c r="AD47" i="28"/>
  <c r="AE47" i="28"/>
  <c r="AF47" i="28"/>
  <c r="AG47" i="28"/>
  <c r="AH47" i="28"/>
  <c r="AI47" i="28"/>
  <c r="AJ47" i="28"/>
  <c r="AK47" i="28"/>
  <c r="AL47" i="28"/>
  <c r="AM47" i="28"/>
  <c r="AN47" i="28"/>
  <c r="AO47" i="28"/>
  <c r="AP47" i="28"/>
  <c r="AQ47" i="28"/>
  <c r="D48" i="28"/>
  <c r="E48" i="28"/>
  <c r="F48" i="28"/>
  <c r="G48" i="28"/>
  <c r="H48" i="28"/>
  <c r="I48" i="28"/>
  <c r="J48" i="28"/>
  <c r="K48" i="28"/>
  <c r="L48" i="28"/>
  <c r="M48" i="28"/>
  <c r="N48" i="28"/>
  <c r="O48" i="28"/>
  <c r="P48" i="28"/>
  <c r="Q48" i="28"/>
  <c r="R48" i="28"/>
  <c r="S48" i="28"/>
  <c r="T48" i="28"/>
  <c r="U48" i="28"/>
  <c r="V48" i="28"/>
  <c r="W48" i="28"/>
  <c r="X48" i="28"/>
  <c r="Y48" i="28"/>
  <c r="Z48" i="28"/>
  <c r="AA48" i="28"/>
  <c r="AB48" i="28"/>
  <c r="AC48" i="28"/>
  <c r="AD48" i="28"/>
  <c r="AE48" i="28"/>
  <c r="AF48" i="28"/>
  <c r="AG48" i="28"/>
  <c r="AH48" i="28"/>
  <c r="AI48" i="28"/>
  <c r="AJ48" i="28"/>
  <c r="AK48" i="28"/>
  <c r="AL48" i="28"/>
  <c r="AM48" i="28"/>
  <c r="AN48" i="28"/>
  <c r="AO48" i="28"/>
  <c r="AP48" i="28"/>
  <c r="AQ48" i="28"/>
  <c r="D49" i="28"/>
  <c r="E49" i="28"/>
  <c r="F49" i="28"/>
  <c r="G49" i="28"/>
  <c r="H49" i="28"/>
  <c r="I49" i="28"/>
  <c r="J49" i="28"/>
  <c r="K49" i="28"/>
  <c r="L49" i="28"/>
  <c r="M49" i="28"/>
  <c r="N49" i="28"/>
  <c r="O49" i="28"/>
  <c r="P49" i="28"/>
  <c r="Q49" i="28"/>
  <c r="R49" i="28"/>
  <c r="S49" i="28"/>
  <c r="T49" i="28"/>
  <c r="U49" i="28"/>
  <c r="V49" i="28"/>
  <c r="W49" i="28"/>
  <c r="X49" i="28"/>
  <c r="Y49" i="28"/>
  <c r="Z49" i="28"/>
  <c r="AA49" i="28"/>
  <c r="AB49" i="28"/>
  <c r="AC49" i="28"/>
  <c r="AD49" i="28"/>
  <c r="AE49" i="28"/>
  <c r="AF49" i="28"/>
  <c r="AG49" i="28"/>
  <c r="AH49" i="28"/>
  <c r="AI49" i="28"/>
  <c r="AJ49" i="28"/>
  <c r="AK49" i="28"/>
  <c r="AL49" i="28"/>
  <c r="AM49" i="28"/>
  <c r="AN49" i="28"/>
  <c r="AO49" i="28"/>
  <c r="AP49" i="28"/>
  <c r="AQ49" i="28"/>
  <c r="D50" i="28"/>
  <c r="E50" i="28"/>
  <c r="F50" i="28"/>
  <c r="G50" i="28"/>
  <c r="H50" i="28"/>
  <c r="I50" i="28"/>
  <c r="J50" i="28"/>
  <c r="K50" i="28"/>
  <c r="L50" i="28"/>
  <c r="M50" i="28"/>
  <c r="N50" i="28"/>
  <c r="O50" i="28"/>
  <c r="P50" i="28"/>
  <c r="Q50" i="28"/>
  <c r="R50" i="28"/>
  <c r="S50" i="28"/>
  <c r="T50" i="28"/>
  <c r="U50" i="28"/>
  <c r="V50" i="28"/>
  <c r="W50" i="28"/>
  <c r="X50" i="28"/>
  <c r="Y50" i="28"/>
  <c r="Z50" i="28"/>
  <c r="AA50" i="28"/>
  <c r="AB50" i="28"/>
  <c r="AC50" i="28"/>
  <c r="AD50" i="28"/>
  <c r="AE50" i="28"/>
  <c r="AF50" i="28"/>
  <c r="AG50" i="28"/>
  <c r="AH50" i="28"/>
  <c r="AI50" i="28"/>
  <c r="AJ50" i="28"/>
  <c r="AK50" i="28"/>
  <c r="AL50" i="28"/>
  <c r="AM50" i="28"/>
  <c r="AN50" i="28"/>
  <c r="AO50" i="28"/>
  <c r="AP50" i="28"/>
  <c r="AQ50" i="28"/>
  <c r="D51" i="28"/>
  <c r="E51" i="28"/>
  <c r="F51" i="28"/>
  <c r="G51" i="28"/>
  <c r="H51" i="28"/>
  <c r="I51" i="28"/>
  <c r="J51" i="28"/>
  <c r="K51" i="28"/>
  <c r="L51" i="28"/>
  <c r="M51" i="28"/>
  <c r="N51" i="28"/>
  <c r="O51" i="28"/>
  <c r="P51" i="28"/>
  <c r="Q51" i="28"/>
  <c r="R51" i="28"/>
  <c r="S51" i="28"/>
  <c r="T51" i="28"/>
  <c r="U51" i="28"/>
  <c r="V51" i="28"/>
  <c r="W51" i="28"/>
  <c r="X51" i="28"/>
  <c r="Y51" i="28"/>
  <c r="Z51" i="28"/>
  <c r="AA51" i="28"/>
  <c r="AB51" i="28"/>
  <c r="AC51" i="28"/>
  <c r="AD51" i="28"/>
  <c r="AE51" i="28"/>
  <c r="AF51" i="28"/>
  <c r="AG51" i="28"/>
  <c r="AH51" i="28"/>
  <c r="AI51" i="28"/>
  <c r="AJ51" i="28"/>
  <c r="AK51" i="28"/>
  <c r="AL51" i="28"/>
  <c r="AM51" i="28"/>
  <c r="AN51" i="28"/>
  <c r="AO51" i="28"/>
  <c r="AP51" i="28"/>
  <c r="AQ51" i="28"/>
  <c r="D52" i="28"/>
  <c r="E52" i="28"/>
  <c r="F52" i="28"/>
  <c r="G52" i="28"/>
  <c r="H52" i="28"/>
  <c r="I52" i="28"/>
  <c r="J52" i="28"/>
  <c r="K52" i="28"/>
  <c r="L52" i="28"/>
  <c r="M52" i="28"/>
  <c r="N52" i="28"/>
  <c r="O52" i="28"/>
  <c r="P52" i="28"/>
  <c r="Q52" i="28"/>
  <c r="R52" i="28"/>
  <c r="S52" i="28"/>
  <c r="T52" i="28"/>
  <c r="U52" i="28"/>
  <c r="V52" i="28"/>
  <c r="W52" i="28"/>
  <c r="X52" i="28"/>
  <c r="Y52" i="28"/>
  <c r="Z52" i="28"/>
  <c r="AA52" i="28"/>
  <c r="AB52" i="28"/>
  <c r="AC52" i="28"/>
  <c r="AD52" i="28"/>
  <c r="AE52" i="28"/>
  <c r="AF52" i="28"/>
  <c r="AG52" i="28"/>
  <c r="AH52" i="28"/>
  <c r="AI52" i="28"/>
  <c r="AJ52" i="28"/>
  <c r="AK52" i="28"/>
  <c r="AL52" i="28"/>
  <c r="AM52" i="28"/>
  <c r="AN52" i="28"/>
  <c r="AO52" i="28"/>
  <c r="AP52" i="28"/>
  <c r="AQ52" i="28"/>
  <c r="D53" i="28"/>
  <c r="E53" i="28"/>
  <c r="F53" i="28"/>
  <c r="G53" i="28"/>
  <c r="H53" i="28"/>
  <c r="I53" i="28"/>
  <c r="J53" i="28"/>
  <c r="K53" i="28"/>
  <c r="L53" i="28"/>
  <c r="M53" i="28"/>
  <c r="N53" i="28"/>
  <c r="O53" i="28"/>
  <c r="P53" i="28"/>
  <c r="Q53" i="28"/>
  <c r="R53" i="28"/>
  <c r="S53" i="28"/>
  <c r="T53" i="28"/>
  <c r="U53" i="28"/>
  <c r="V53" i="28"/>
  <c r="W53" i="28"/>
  <c r="X53" i="28"/>
  <c r="Y53" i="28"/>
  <c r="Z53" i="28"/>
  <c r="AA53" i="28"/>
  <c r="AB53" i="28"/>
  <c r="AC53" i="28"/>
  <c r="AD53" i="28"/>
  <c r="AE53" i="28"/>
  <c r="AF53" i="28"/>
  <c r="AG53" i="28"/>
  <c r="AH53" i="28"/>
  <c r="AI53" i="28"/>
  <c r="AJ53" i="28"/>
  <c r="AK53" i="28"/>
  <c r="AL53" i="28"/>
  <c r="AM53" i="28"/>
  <c r="AN53" i="28"/>
  <c r="AO53" i="28"/>
  <c r="AP53" i="28"/>
  <c r="AQ53" i="28"/>
  <c r="D54" i="28"/>
  <c r="E54" i="28"/>
  <c r="F54" i="28"/>
  <c r="G54" i="28"/>
  <c r="H54" i="28"/>
  <c r="I54" i="28"/>
  <c r="J54" i="28"/>
  <c r="K54" i="28"/>
  <c r="L54" i="28"/>
  <c r="M54" i="28"/>
  <c r="N54" i="28"/>
  <c r="O54" i="28"/>
  <c r="P54" i="28"/>
  <c r="Q54" i="28"/>
  <c r="R54" i="28"/>
  <c r="S54" i="28"/>
  <c r="T54" i="28"/>
  <c r="U54" i="28"/>
  <c r="V54" i="28"/>
  <c r="W54" i="28"/>
  <c r="X54" i="28"/>
  <c r="Y54" i="28"/>
  <c r="Z54" i="28"/>
  <c r="AA54" i="28"/>
  <c r="AB54" i="28"/>
  <c r="AC54" i="28"/>
  <c r="AD54" i="28"/>
  <c r="AE54" i="28"/>
  <c r="AF54" i="28"/>
  <c r="AG54" i="28"/>
  <c r="AH54" i="28"/>
  <c r="AI54" i="28"/>
  <c r="AJ54" i="28"/>
  <c r="AK54" i="28"/>
  <c r="AL54" i="28"/>
  <c r="AM54" i="28"/>
  <c r="AN54" i="28"/>
  <c r="AO54" i="28"/>
  <c r="AP54" i="28"/>
  <c r="AQ54" i="28"/>
  <c r="D55" i="28"/>
  <c r="E55" i="28"/>
  <c r="F55" i="28"/>
  <c r="G55" i="28"/>
  <c r="H55" i="28"/>
  <c r="I55" i="28"/>
  <c r="J55" i="28"/>
  <c r="K55" i="28"/>
  <c r="L55" i="28"/>
  <c r="M55" i="28"/>
  <c r="N55" i="28"/>
  <c r="O55" i="28"/>
  <c r="P55" i="28"/>
  <c r="Q55" i="28"/>
  <c r="R55" i="28"/>
  <c r="S55" i="28"/>
  <c r="T55" i="28"/>
  <c r="U55" i="28"/>
  <c r="V55" i="28"/>
  <c r="W55" i="28"/>
  <c r="X55" i="28"/>
  <c r="Y55" i="28"/>
  <c r="Z55" i="28"/>
  <c r="AA55" i="28"/>
  <c r="AB55" i="28"/>
  <c r="AC55" i="28"/>
  <c r="AD55" i="28"/>
  <c r="AE55" i="28"/>
  <c r="AF55" i="28"/>
  <c r="AG55" i="28"/>
  <c r="AH55" i="28"/>
  <c r="AI55" i="28"/>
  <c r="AJ55" i="28"/>
  <c r="AK55" i="28"/>
  <c r="AL55" i="28"/>
  <c r="AM55" i="28"/>
  <c r="AN55" i="28"/>
  <c r="AO55" i="28"/>
  <c r="AP55" i="28"/>
  <c r="AQ55" i="28"/>
  <c r="D56" i="28"/>
  <c r="E56" i="28"/>
  <c r="F56" i="28"/>
  <c r="G56" i="28"/>
  <c r="H56" i="28"/>
  <c r="I56" i="28"/>
  <c r="J56" i="28"/>
  <c r="K56" i="28"/>
  <c r="L56" i="28"/>
  <c r="M56" i="28"/>
  <c r="N56" i="28"/>
  <c r="O56" i="28"/>
  <c r="P56" i="28"/>
  <c r="Q56" i="28"/>
  <c r="R56" i="28"/>
  <c r="S56" i="28"/>
  <c r="T56" i="28"/>
  <c r="U56" i="28"/>
  <c r="V56" i="28"/>
  <c r="W56" i="28"/>
  <c r="X56" i="28"/>
  <c r="Y56" i="28"/>
  <c r="Z56" i="28"/>
  <c r="AA56" i="28"/>
  <c r="AB56" i="28"/>
  <c r="AC56" i="28"/>
  <c r="AD56" i="28"/>
  <c r="AE56" i="28"/>
  <c r="AF56" i="28"/>
  <c r="AG56" i="28"/>
  <c r="AH56" i="28"/>
  <c r="AI56" i="28"/>
  <c r="AJ56" i="28"/>
  <c r="AK56" i="28"/>
  <c r="AL56" i="28"/>
  <c r="AM56" i="28"/>
  <c r="AN56" i="28"/>
  <c r="AO56" i="28"/>
  <c r="AP56" i="28"/>
  <c r="AQ56" i="28"/>
  <c r="D57" i="28"/>
  <c r="E57" i="28"/>
  <c r="F57" i="28"/>
  <c r="G57" i="28"/>
  <c r="H57" i="28"/>
  <c r="I57" i="28"/>
  <c r="J57" i="28"/>
  <c r="K57" i="28"/>
  <c r="L57" i="28"/>
  <c r="M57" i="28"/>
  <c r="N57" i="28"/>
  <c r="O57" i="28"/>
  <c r="P57" i="28"/>
  <c r="Q57" i="28"/>
  <c r="R57" i="28"/>
  <c r="S57" i="28"/>
  <c r="T57" i="28"/>
  <c r="U57" i="28"/>
  <c r="V57" i="28"/>
  <c r="W57" i="28"/>
  <c r="X57" i="28"/>
  <c r="Y57" i="28"/>
  <c r="Z57" i="28"/>
  <c r="AA57" i="28"/>
  <c r="AB57" i="28"/>
  <c r="AC57" i="28"/>
  <c r="AD57" i="28"/>
  <c r="AE57" i="28"/>
  <c r="AF57" i="28"/>
  <c r="AG57" i="28"/>
  <c r="AH57" i="28"/>
  <c r="AI57" i="28"/>
  <c r="AJ57" i="28"/>
  <c r="AK57" i="28"/>
  <c r="AL57" i="28"/>
  <c r="AM57" i="28"/>
  <c r="AN57" i="28"/>
  <c r="AO57" i="28"/>
  <c r="AP57" i="28"/>
  <c r="AQ57" i="28"/>
  <c r="D58" i="28"/>
  <c r="E58" i="28"/>
  <c r="F58" i="28"/>
  <c r="G58" i="28"/>
  <c r="H58" i="28"/>
  <c r="I58" i="28"/>
  <c r="J58" i="28"/>
  <c r="K58" i="28"/>
  <c r="L58" i="28"/>
  <c r="M58" i="28"/>
  <c r="N58" i="28"/>
  <c r="O58" i="28"/>
  <c r="P58" i="28"/>
  <c r="Q58" i="28"/>
  <c r="R58" i="28"/>
  <c r="S58" i="28"/>
  <c r="T58" i="28"/>
  <c r="U58" i="28"/>
  <c r="V58" i="28"/>
  <c r="W58" i="28"/>
  <c r="X58" i="28"/>
  <c r="Y58" i="28"/>
  <c r="Z58" i="28"/>
  <c r="AA58" i="28"/>
  <c r="AB58" i="28"/>
  <c r="AC58" i="28"/>
  <c r="AD58" i="28"/>
  <c r="AE58" i="28"/>
  <c r="AF58" i="28"/>
  <c r="AG58" i="28"/>
  <c r="AH58" i="28"/>
  <c r="AI58" i="28"/>
  <c r="AJ58" i="28"/>
  <c r="AK58" i="28"/>
  <c r="AL58" i="28"/>
  <c r="AM58" i="28"/>
  <c r="AN58" i="28"/>
  <c r="AO58" i="28"/>
  <c r="AP58" i="28"/>
  <c r="AQ58" i="28"/>
  <c r="D59" i="28"/>
  <c r="E59" i="28"/>
  <c r="F59" i="28"/>
  <c r="G59" i="28"/>
  <c r="H59" i="28"/>
  <c r="I59" i="28"/>
  <c r="J59" i="28"/>
  <c r="K59" i="28"/>
  <c r="L59" i="28"/>
  <c r="M59" i="28"/>
  <c r="N59" i="28"/>
  <c r="O59" i="28"/>
  <c r="P59" i="28"/>
  <c r="Q59" i="28"/>
  <c r="R59" i="28"/>
  <c r="S59" i="28"/>
  <c r="T59" i="28"/>
  <c r="U59" i="28"/>
  <c r="V59" i="28"/>
  <c r="W59" i="28"/>
  <c r="X59" i="28"/>
  <c r="Y59" i="28"/>
  <c r="Z59" i="28"/>
  <c r="AA59" i="28"/>
  <c r="AB59" i="28"/>
  <c r="AC59" i="28"/>
  <c r="AD59" i="28"/>
  <c r="AE59" i="28"/>
  <c r="AF59" i="28"/>
  <c r="AG59" i="28"/>
  <c r="AH59" i="28"/>
  <c r="AI59" i="28"/>
  <c r="AJ59" i="28"/>
  <c r="AK59" i="28"/>
  <c r="AL59" i="28"/>
  <c r="AM59" i="28"/>
  <c r="AN59" i="28"/>
  <c r="AO59" i="28"/>
  <c r="AP59" i="28"/>
  <c r="AQ59" i="28"/>
  <c r="D60" i="28"/>
  <c r="E60" i="28"/>
  <c r="F60" i="28"/>
  <c r="G60" i="28"/>
  <c r="H60" i="28"/>
  <c r="I60" i="28"/>
  <c r="J60" i="28"/>
  <c r="K60" i="28"/>
  <c r="L60" i="28"/>
  <c r="M60" i="28"/>
  <c r="N60" i="28"/>
  <c r="O60" i="28"/>
  <c r="P60" i="28"/>
  <c r="Q60" i="28"/>
  <c r="R60" i="28"/>
  <c r="S60" i="28"/>
  <c r="T60" i="28"/>
  <c r="U60" i="28"/>
  <c r="V60" i="28"/>
  <c r="W60" i="28"/>
  <c r="X60" i="28"/>
  <c r="Y60" i="28"/>
  <c r="Z60" i="28"/>
  <c r="AA60" i="28"/>
  <c r="AB60" i="28"/>
  <c r="AC60" i="28"/>
  <c r="AD60" i="28"/>
  <c r="AE60" i="28"/>
  <c r="AF60" i="28"/>
  <c r="AG60" i="28"/>
  <c r="AH60" i="28"/>
  <c r="AI60" i="28"/>
  <c r="AJ60" i="28"/>
  <c r="AK60" i="28"/>
  <c r="AL60" i="28"/>
  <c r="AM60" i="28"/>
  <c r="AN60" i="28"/>
  <c r="AO60" i="28"/>
  <c r="AP60" i="28"/>
  <c r="AQ60" i="28"/>
  <c r="D61" i="28"/>
  <c r="E61" i="28"/>
  <c r="F61" i="28"/>
  <c r="G61" i="28"/>
  <c r="H61" i="28"/>
  <c r="I61" i="28"/>
  <c r="J61" i="28"/>
  <c r="K61" i="28"/>
  <c r="L61" i="28"/>
  <c r="M61" i="28"/>
  <c r="N61" i="28"/>
  <c r="O61" i="28"/>
  <c r="P61" i="28"/>
  <c r="Q61" i="28"/>
  <c r="R61" i="28"/>
  <c r="S61" i="28"/>
  <c r="T61" i="28"/>
  <c r="U61" i="28"/>
  <c r="V61" i="28"/>
  <c r="W61" i="28"/>
  <c r="X61" i="28"/>
  <c r="Y61" i="28"/>
  <c r="Z61" i="28"/>
  <c r="AA61" i="28"/>
  <c r="AB61" i="28"/>
  <c r="AC61" i="28"/>
  <c r="AD61" i="28"/>
  <c r="AE61" i="28"/>
  <c r="AF61" i="28"/>
  <c r="AG61" i="28"/>
  <c r="AH61" i="28"/>
  <c r="AI61" i="28"/>
  <c r="AJ61" i="28"/>
  <c r="AK61" i="28"/>
  <c r="AL61" i="28"/>
  <c r="AM61" i="28"/>
  <c r="AN61" i="28"/>
  <c r="AO61" i="28"/>
  <c r="AP61" i="28"/>
  <c r="AQ61" i="28"/>
  <c r="D62" i="28"/>
  <c r="E62" i="28"/>
  <c r="F62" i="28"/>
  <c r="G62" i="28"/>
  <c r="H62" i="28"/>
  <c r="I62" i="28"/>
  <c r="J62" i="28"/>
  <c r="K62" i="28"/>
  <c r="L62" i="28"/>
  <c r="M62" i="28"/>
  <c r="N62" i="28"/>
  <c r="O62" i="28"/>
  <c r="P62" i="28"/>
  <c r="Q62" i="28"/>
  <c r="R62" i="28"/>
  <c r="S62" i="28"/>
  <c r="T62" i="28"/>
  <c r="U62" i="28"/>
  <c r="V62" i="28"/>
  <c r="W62" i="28"/>
  <c r="X62" i="28"/>
  <c r="Y62" i="28"/>
  <c r="Z62" i="28"/>
  <c r="AA62" i="28"/>
  <c r="AB62" i="28"/>
  <c r="AC62" i="28"/>
  <c r="AD62" i="28"/>
  <c r="AE62" i="28"/>
  <c r="AF62" i="28"/>
  <c r="AG62" i="28"/>
  <c r="AH62" i="28"/>
  <c r="AI62" i="28"/>
  <c r="AJ62" i="28"/>
  <c r="AK62" i="28"/>
  <c r="AL62" i="28"/>
  <c r="AM62" i="28"/>
  <c r="AN62" i="28"/>
  <c r="AO62" i="28"/>
  <c r="AP62" i="28"/>
  <c r="AQ62" i="28"/>
  <c r="D63" i="28"/>
  <c r="E63" i="28"/>
  <c r="F63" i="28"/>
  <c r="G63" i="28"/>
  <c r="H63" i="28"/>
  <c r="I63" i="28"/>
  <c r="J63" i="28"/>
  <c r="K63" i="28"/>
  <c r="L63" i="28"/>
  <c r="M63" i="28"/>
  <c r="N63" i="28"/>
  <c r="O63" i="28"/>
  <c r="P63" i="28"/>
  <c r="Q63" i="28"/>
  <c r="R63" i="28"/>
  <c r="S63" i="28"/>
  <c r="T63" i="28"/>
  <c r="U63" i="28"/>
  <c r="V63" i="28"/>
  <c r="W63" i="28"/>
  <c r="X63" i="28"/>
  <c r="Y63" i="28"/>
  <c r="Z63" i="28"/>
  <c r="AA63" i="28"/>
  <c r="AB63" i="28"/>
  <c r="AC63" i="28"/>
  <c r="AD63" i="28"/>
  <c r="AE63" i="28"/>
  <c r="AF63" i="28"/>
  <c r="AG63" i="28"/>
  <c r="AH63" i="28"/>
  <c r="AI63" i="28"/>
  <c r="AJ63" i="28"/>
  <c r="AK63" i="28"/>
  <c r="AL63" i="28"/>
  <c r="AM63" i="28"/>
  <c r="AN63" i="28"/>
  <c r="AO63" i="28"/>
  <c r="AP63" i="28"/>
  <c r="AQ63" i="28"/>
  <c r="D64" i="28"/>
  <c r="E64" i="28"/>
  <c r="F64" i="28"/>
  <c r="G64" i="28"/>
  <c r="H64" i="28"/>
  <c r="I64" i="28"/>
  <c r="J64" i="28"/>
  <c r="K64" i="28"/>
  <c r="L64" i="28"/>
  <c r="M64" i="28"/>
  <c r="N64" i="28"/>
  <c r="O64" i="28"/>
  <c r="P64" i="28"/>
  <c r="Q64" i="28"/>
  <c r="R64" i="28"/>
  <c r="S64" i="28"/>
  <c r="T64" i="28"/>
  <c r="U64" i="28"/>
  <c r="V64" i="28"/>
  <c r="W64" i="28"/>
  <c r="X64" i="28"/>
  <c r="Y64" i="28"/>
  <c r="Z64" i="28"/>
  <c r="AA64" i="28"/>
  <c r="AB64" i="28"/>
  <c r="AC64" i="28"/>
  <c r="AD64" i="28"/>
  <c r="AE64" i="28"/>
  <c r="AF64" i="28"/>
  <c r="AG64" i="28"/>
  <c r="AH64" i="28"/>
  <c r="AI64" i="28"/>
  <c r="AJ64" i="28"/>
  <c r="AK64" i="28"/>
  <c r="AL64" i="28"/>
  <c r="AM64" i="28"/>
  <c r="AN64" i="28"/>
  <c r="AO64" i="28"/>
  <c r="AP64" i="28"/>
  <c r="AQ64" i="28"/>
  <c r="D65" i="28"/>
  <c r="E65" i="28"/>
  <c r="F65" i="28"/>
  <c r="G65" i="28"/>
  <c r="H65" i="28"/>
  <c r="I65" i="28"/>
  <c r="J65" i="28"/>
  <c r="K65" i="28"/>
  <c r="L65" i="28"/>
  <c r="M65" i="28"/>
  <c r="N65" i="28"/>
  <c r="O65" i="28"/>
  <c r="P65" i="28"/>
  <c r="Q65" i="28"/>
  <c r="R65" i="28"/>
  <c r="S65" i="28"/>
  <c r="T65" i="28"/>
  <c r="U65" i="28"/>
  <c r="V65" i="28"/>
  <c r="W65" i="28"/>
  <c r="X65" i="28"/>
  <c r="Y65" i="28"/>
  <c r="Z65" i="28"/>
  <c r="AA65" i="28"/>
  <c r="AB65" i="28"/>
  <c r="AC65" i="28"/>
  <c r="AD65" i="28"/>
  <c r="AE65" i="28"/>
  <c r="AF65" i="28"/>
  <c r="AG65" i="28"/>
  <c r="AH65" i="28"/>
  <c r="AI65" i="28"/>
  <c r="AJ65" i="28"/>
  <c r="AK65" i="28"/>
  <c r="AL65" i="28"/>
  <c r="AM65" i="28"/>
  <c r="AN65" i="28"/>
  <c r="AO65" i="28"/>
  <c r="AP65" i="28"/>
  <c r="AQ65" i="28"/>
  <c r="D66" i="28"/>
  <c r="E66" i="28"/>
  <c r="F66" i="28"/>
  <c r="G66" i="28"/>
  <c r="H66" i="28"/>
  <c r="I66" i="28"/>
  <c r="J66" i="28"/>
  <c r="K66" i="28"/>
  <c r="L66" i="28"/>
  <c r="M66" i="28"/>
  <c r="N66" i="28"/>
  <c r="O66" i="28"/>
  <c r="P66" i="28"/>
  <c r="Q66" i="28"/>
  <c r="R66" i="28"/>
  <c r="S66" i="28"/>
  <c r="T66" i="28"/>
  <c r="U66" i="28"/>
  <c r="V66" i="28"/>
  <c r="W66" i="28"/>
  <c r="X66" i="28"/>
  <c r="Y66" i="28"/>
  <c r="Z66" i="28"/>
  <c r="AA66" i="28"/>
  <c r="AB66" i="28"/>
  <c r="AC66" i="28"/>
  <c r="AD66" i="28"/>
  <c r="AE66" i="28"/>
  <c r="AF66" i="28"/>
  <c r="AG66" i="28"/>
  <c r="AH66" i="28"/>
  <c r="AI66" i="28"/>
  <c r="AJ66" i="28"/>
  <c r="AK66" i="28"/>
  <c r="AL66" i="28"/>
  <c r="AM66" i="28"/>
  <c r="AN66" i="28"/>
  <c r="AO66" i="28"/>
  <c r="AP66" i="28"/>
  <c r="AQ66" i="28"/>
  <c r="D67" i="28"/>
  <c r="E67" i="28"/>
  <c r="F67" i="28"/>
  <c r="G67" i="28"/>
  <c r="H67" i="28"/>
  <c r="I67" i="28"/>
  <c r="J67" i="28"/>
  <c r="K67" i="28"/>
  <c r="L67" i="28"/>
  <c r="M67" i="28"/>
  <c r="N67" i="28"/>
  <c r="O67" i="28"/>
  <c r="P67" i="28"/>
  <c r="Q67" i="28"/>
  <c r="R67" i="28"/>
  <c r="S67" i="28"/>
  <c r="T67" i="28"/>
  <c r="U67" i="28"/>
  <c r="V67" i="28"/>
  <c r="W67" i="28"/>
  <c r="X67" i="28"/>
  <c r="Y67" i="28"/>
  <c r="Z67" i="28"/>
  <c r="AA67" i="28"/>
  <c r="AB67" i="28"/>
  <c r="AC67" i="28"/>
  <c r="AD67" i="28"/>
  <c r="AE67" i="28"/>
  <c r="AF67" i="28"/>
  <c r="AG67" i="28"/>
  <c r="AH67" i="28"/>
  <c r="AI67" i="28"/>
  <c r="AJ67" i="28"/>
  <c r="AK67" i="28"/>
  <c r="AL67" i="28"/>
  <c r="AM67" i="28"/>
  <c r="AN67" i="28"/>
  <c r="AO67" i="28"/>
  <c r="AP67" i="28"/>
  <c r="AQ67" i="28"/>
  <c r="D68" i="28"/>
  <c r="E68" i="28"/>
  <c r="F68" i="28"/>
  <c r="G68" i="28"/>
  <c r="H68" i="28"/>
  <c r="I68" i="28"/>
  <c r="J68" i="28"/>
  <c r="K68" i="28"/>
  <c r="L68" i="28"/>
  <c r="M68" i="28"/>
  <c r="N68" i="28"/>
  <c r="O68" i="28"/>
  <c r="P68" i="28"/>
  <c r="Q68" i="28"/>
  <c r="R68" i="28"/>
  <c r="S68" i="28"/>
  <c r="T68" i="28"/>
  <c r="U68" i="28"/>
  <c r="V68" i="28"/>
  <c r="W68" i="28"/>
  <c r="X68" i="28"/>
  <c r="Y68" i="28"/>
  <c r="Z68" i="28"/>
  <c r="AA68" i="28"/>
  <c r="AB68" i="28"/>
  <c r="AC68" i="28"/>
  <c r="AD68" i="28"/>
  <c r="AE68" i="28"/>
  <c r="AF68" i="28"/>
  <c r="AG68" i="28"/>
  <c r="AH68" i="28"/>
  <c r="AI68" i="28"/>
  <c r="AJ68" i="28"/>
  <c r="AK68" i="28"/>
  <c r="AL68" i="28"/>
  <c r="AM68" i="28"/>
  <c r="AN68" i="28"/>
  <c r="AO68" i="28"/>
  <c r="AP68" i="28"/>
  <c r="AQ68" i="28"/>
  <c r="D69" i="28"/>
  <c r="E69" i="28"/>
  <c r="F69" i="28"/>
  <c r="G69" i="28"/>
  <c r="H69" i="28"/>
  <c r="I69" i="28"/>
  <c r="J69" i="28"/>
  <c r="K69" i="28"/>
  <c r="L69" i="28"/>
  <c r="M69" i="28"/>
  <c r="N69" i="28"/>
  <c r="O69" i="28"/>
  <c r="P69" i="28"/>
  <c r="Q69" i="28"/>
  <c r="R69" i="28"/>
  <c r="S69" i="28"/>
  <c r="T69" i="28"/>
  <c r="U69" i="28"/>
  <c r="V69" i="28"/>
  <c r="W69" i="28"/>
  <c r="X69" i="28"/>
  <c r="Y69" i="28"/>
  <c r="Z69" i="28"/>
  <c r="AA69" i="28"/>
  <c r="AB69" i="28"/>
  <c r="AC69" i="28"/>
  <c r="AD69" i="28"/>
  <c r="AE69" i="28"/>
  <c r="AF69" i="28"/>
  <c r="AG69" i="28"/>
  <c r="AH69" i="28"/>
  <c r="AI69" i="28"/>
  <c r="AJ69" i="28"/>
  <c r="AK69" i="28"/>
  <c r="AL69" i="28"/>
  <c r="AM69" i="28"/>
  <c r="AN69" i="28"/>
  <c r="AO69" i="28"/>
  <c r="AP69" i="28"/>
  <c r="AQ69" i="28"/>
  <c r="D70" i="28"/>
  <c r="E70" i="28"/>
  <c r="F70" i="28"/>
  <c r="G70" i="28"/>
  <c r="H70" i="28"/>
  <c r="I70" i="28"/>
  <c r="J70" i="28"/>
  <c r="K70" i="28"/>
  <c r="L70" i="28"/>
  <c r="M70" i="28"/>
  <c r="N70" i="28"/>
  <c r="O70" i="28"/>
  <c r="P70" i="28"/>
  <c r="Q70" i="28"/>
  <c r="R70" i="28"/>
  <c r="S70" i="28"/>
  <c r="T70" i="28"/>
  <c r="U70" i="28"/>
  <c r="V70" i="28"/>
  <c r="W70" i="28"/>
  <c r="X70" i="28"/>
  <c r="Y70" i="28"/>
  <c r="Z70" i="28"/>
  <c r="AA70" i="28"/>
  <c r="AB70" i="28"/>
  <c r="AC70" i="28"/>
  <c r="AD70" i="28"/>
  <c r="AE70" i="28"/>
  <c r="AF70" i="28"/>
  <c r="AG70" i="28"/>
  <c r="AH70" i="28"/>
  <c r="AI70" i="28"/>
  <c r="AJ70" i="28"/>
  <c r="AK70" i="28"/>
  <c r="AL70" i="28"/>
  <c r="AM70" i="28"/>
  <c r="AN70" i="28"/>
  <c r="AO70" i="28"/>
  <c r="AP70" i="28"/>
  <c r="AQ70" i="28"/>
  <c r="D71" i="28"/>
  <c r="E71" i="28"/>
  <c r="F71" i="28"/>
  <c r="G71" i="28"/>
  <c r="H71" i="28"/>
  <c r="I71" i="28"/>
  <c r="J71" i="28"/>
  <c r="K71" i="28"/>
  <c r="L71" i="28"/>
  <c r="M71" i="28"/>
  <c r="N71" i="28"/>
  <c r="O71" i="28"/>
  <c r="P71" i="28"/>
  <c r="Q71" i="28"/>
  <c r="R71" i="28"/>
  <c r="S71" i="28"/>
  <c r="T71" i="28"/>
  <c r="U71" i="28"/>
  <c r="V71" i="28"/>
  <c r="W71" i="28"/>
  <c r="X71" i="28"/>
  <c r="Y71" i="28"/>
  <c r="Z71" i="28"/>
  <c r="AA71" i="28"/>
  <c r="AB71" i="28"/>
  <c r="AC71" i="28"/>
  <c r="AD71" i="28"/>
  <c r="AE71" i="28"/>
  <c r="AF71" i="28"/>
  <c r="AG71" i="28"/>
  <c r="AH71" i="28"/>
  <c r="AI71" i="28"/>
  <c r="AJ71" i="28"/>
  <c r="AK71" i="28"/>
  <c r="AL71" i="28"/>
  <c r="AM71" i="28"/>
  <c r="AN71" i="28"/>
  <c r="AO71" i="28"/>
  <c r="AP71" i="28"/>
  <c r="AQ71" i="28"/>
  <c r="D72" i="28"/>
  <c r="E72" i="28"/>
  <c r="F72" i="28"/>
  <c r="G72" i="28"/>
  <c r="H72" i="28"/>
  <c r="I72" i="28"/>
  <c r="J72" i="28"/>
  <c r="K72" i="28"/>
  <c r="L72" i="28"/>
  <c r="M72" i="28"/>
  <c r="N72" i="28"/>
  <c r="O72" i="28"/>
  <c r="P72" i="28"/>
  <c r="Q72" i="28"/>
  <c r="R72" i="28"/>
  <c r="S72" i="28"/>
  <c r="T72" i="28"/>
  <c r="U72" i="28"/>
  <c r="V72" i="28"/>
  <c r="W72" i="28"/>
  <c r="X72" i="28"/>
  <c r="Y72" i="28"/>
  <c r="Z72" i="28"/>
  <c r="AA72" i="28"/>
  <c r="AB72" i="28"/>
  <c r="AC72" i="28"/>
  <c r="AD72" i="28"/>
  <c r="AE72" i="28"/>
  <c r="AF72" i="28"/>
  <c r="AG72" i="28"/>
  <c r="AH72" i="28"/>
  <c r="AI72" i="28"/>
  <c r="AJ72" i="28"/>
  <c r="AK72" i="28"/>
  <c r="AL72" i="28"/>
  <c r="AM72" i="28"/>
  <c r="AN72" i="28"/>
  <c r="AO72" i="28"/>
  <c r="AP72" i="28"/>
  <c r="AQ72" i="28"/>
  <c r="D73" i="28"/>
  <c r="E73" i="28"/>
  <c r="F73" i="28"/>
  <c r="G73" i="28"/>
  <c r="H73" i="28"/>
  <c r="I73" i="28"/>
  <c r="J73" i="28"/>
  <c r="K73" i="28"/>
  <c r="L73" i="28"/>
  <c r="M73" i="28"/>
  <c r="N73" i="28"/>
  <c r="O73" i="28"/>
  <c r="P73" i="28"/>
  <c r="Q73" i="28"/>
  <c r="R73" i="28"/>
  <c r="S73" i="28"/>
  <c r="T73" i="28"/>
  <c r="U73" i="28"/>
  <c r="V73" i="28"/>
  <c r="W73" i="28"/>
  <c r="X73" i="28"/>
  <c r="Y73" i="28"/>
  <c r="Z73" i="28"/>
  <c r="AA73" i="28"/>
  <c r="AB73" i="28"/>
  <c r="AC73" i="28"/>
  <c r="AD73" i="28"/>
  <c r="AE73" i="28"/>
  <c r="AF73" i="28"/>
  <c r="AG73" i="28"/>
  <c r="AH73" i="28"/>
  <c r="AI73" i="28"/>
  <c r="AJ73" i="28"/>
  <c r="AK73" i="28"/>
  <c r="AL73" i="28"/>
  <c r="AM73" i="28"/>
  <c r="AN73" i="28"/>
  <c r="AO73" i="28"/>
  <c r="AP73" i="28"/>
  <c r="AQ73" i="28"/>
  <c r="D74" i="28"/>
  <c r="E74" i="28"/>
  <c r="F74" i="28"/>
  <c r="G74" i="28"/>
  <c r="H74" i="28"/>
  <c r="I74" i="28"/>
  <c r="J74" i="28"/>
  <c r="K74" i="28"/>
  <c r="L74" i="28"/>
  <c r="M74" i="28"/>
  <c r="N74" i="28"/>
  <c r="O74" i="28"/>
  <c r="P74" i="28"/>
  <c r="Q74" i="28"/>
  <c r="R74" i="28"/>
  <c r="S74" i="28"/>
  <c r="T74" i="28"/>
  <c r="U74" i="28"/>
  <c r="V74" i="28"/>
  <c r="W74" i="28"/>
  <c r="X74" i="28"/>
  <c r="Y74" i="28"/>
  <c r="Z74" i="28"/>
  <c r="AA74" i="28"/>
  <c r="AB74" i="28"/>
  <c r="AC74" i="28"/>
  <c r="AD74" i="28"/>
  <c r="AE74" i="28"/>
  <c r="AF74" i="28"/>
  <c r="AG74" i="28"/>
  <c r="AH74" i="28"/>
  <c r="AI74" i="28"/>
  <c r="AJ74" i="28"/>
  <c r="AK74" i="28"/>
  <c r="AL74" i="28"/>
  <c r="AM74" i="28"/>
  <c r="AN74" i="28"/>
  <c r="AO74" i="28"/>
  <c r="AP74" i="28"/>
  <c r="AQ74" i="28"/>
  <c r="D75" i="28"/>
  <c r="E75" i="28"/>
  <c r="F75" i="28"/>
  <c r="G75" i="28"/>
  <c r="H75" i="28"/>
  <c r="I75" i="28"/>
  <c r="J75" i="28"/>
  <c r="K75" i="28"/>
  <c r="L75" i="28"/>
  <c r="M75" i="28"/>
  <c r="N75" i="28"/>
  <c r="O75" i="28"/>
  <c r="P75" i="28"/>
  <c r="Q75" i="28"/>
  <c r="R75" i="28"/>
  <c r="S75" i="28"/>
  <c r="T75" i="28"/>
  <c r="U75" i="28"/>
  <c r="V75" i="28"/>
  <c r="W75" i="28"/>
  <c r="X75" i="28"/>
  <c r="Y75" i="28"/>
  <c r="Z75" i="28"/>
  <c r="AA75" i="28"/>
  <c r="AB75" i="28"/>
  <c r="AC75" i="28"/>
  <c r="AD75" i="28"/>
  <c r="AE75" i="28"/>
  <c r="AF75" i="28"/>
  <c r="AG75" i="28"/>
  <c r="AH75" i="28"/>
  <c r="AI75" i="28"/>
  <c r="AJ75" i="28"/>
  <c r="AK75" i="28"/>
  <c r="AL75" i="28"/>
  <c r="AM75" i="28"/>
  <c r="AN75" i="28"/>
  <c r="AO75" i="28"/>
  <c r="AP75" i="28"/>
  <c r="AQ75" i="28"/>
  <c r="D76" i="28"/>
  <c r="E76" i="28"/>
  <c r="F76" i="28"/>
  <c r="G76" i="28"/>
  <c r="H76" i="28"/>
  <c r="I76" i="28"/>
  <c r="J76" i="28"/>
  <c r="K76" i="28"/>
  <c r="L76" i="28"/>
  <c r="M76" i="28"/>
  <c r="N76" i="28"/>
  <c r="O76" i="28"/>
  <c r="P76" i="28"/>
  <c r="Q76" i="28"/>
  <c r="R76" i="28"/>
  <c r="S76" i="28"/>
  <c r="T76" i="28"/>
  <c r="U76" i="28"/>
  <c r="V76" i="28"/>
  <c r="W76" i="28"/>
  <c r="X76" i="28"/>
  <c r="Y76" i="28"/>
  <c r="Z76" i="28"/>
  <c r="AA76" i="28"/>
  <c r="AB76" i="28"/>
  <c r="AC76" i="28"/>
  <c r="AD76" i="28"/>
  <c r="AE76" i="28"/>
  <c r="AF76" i="28"/>
  <c r="AG76" i="28"/>
  <c r="AH76" i="28"/>
  <c r="AI76" i="28"/>
  <c r="AJ76" i="28"/>
  <c r="AK76" i="28"/>
  <c r="AL76" i="28"/>
  <c r="AM76" i="28"/>
  <c r="AN76" i="28"/>
  <c r="AO76" i="28"/>
  <c r="AP76" i="28"/>
  <c r="AQ76" i="28"/>
  <c r="D77" i="28"/>
  <c r="E77" i="28"/>
  <c r="F77" i="28"/>
  <c r="G77" i="28"/>
  <c r="H77" i="28"/>
  <c r="I77" i="28"/>
  <c r="J77" i="28"/>
  <c r="K77" i="28"/>
  <c r="L77" i="28"/>
  <c r="M77" i="28"/>
  <c r="N77" i="28"/>
  <c r="O77" i="28"/>
  <c r="P77" i="28"/>
  <c r="Q77" i="28"/>
  <c r="R77" i="28"/>
  <c r="S77" i="28"/>
  <c r="T77" i="28"/>
  <c r="U77" i="28"/>
  <c r="V77" i="28"/>
  <c r="W77" i="28"/>
  <c r="X77" i="28"/>
  <c r="Y77" i="28"/>
  <c r="Z77" i="28"/>
  <c r="AA77" i="28"/>
  <c r="AB77" i="28"/>
  <c r="AC77" i="28"/>
  <c r="AD77" i="28"/>
  <c r="AE77" i="28"/>
  <c r="AF77" i="28"/>
  <c r="AG77" i="28"/>
  <c r="AH77" i="28"/>
  <c r="AI77" i="28"/>
  <c r="AJ77" i="28"/>
  <c r="AK77" i="28"/>
  <c r="AL77" i="28"/>
  <c r="AM77" i="28"/>
  <c r="AN77" i="28"/>
  <c r="AO77" i="28"/>
  <c r="AP77" i="28"/>
  <c r="AQ77" i="28"/>
  <c r="D78" i="28"/>
  <c r="E78" i="28"/>
  <c r="F78" i="28"/>
  <c r="G78" i="28"/>
  <c r="H78" i="28"/>
  <c r="I78" i="28"/>
  <c r="J78" i="28"/>
  <c r="K78" i="28"/>
  <c r="L78" i="28"/>
  <c r="M78" i="28"/>
  <c r="N78" i="28"/>
  <c r="O78" i="28"/>
  <c r="P78" i="28"/>
  <c r="Q78" i="28"/>
  <c r="R78" i="28"/>
  <c r="S78" i="28"/>
  <c r="T78" i="28"/>
  <c r="U78" i="28"/>
  <c r="V78" i="28"/>
  <c r="W78" i="28"/>
  <c r="X78" i="28"/>
  <c r="Y78" i="28"/>
  <c r="Z78" i="28"/>
  <c r="AA78" i="28"/>
  <c r="AB78" i="28"/>
  <c r="AC78" i="28"/>
  <c r="AD78" i="28"/>
  <c r="AE78" i="28"/>
  <c r="AF78" i="28"/>
  <c r="AG78" i="28"/>
  <c r="AH78" i="28"/>
  <c r="AI78" i="28"/>
  <c r="AJ78" i="28"/>
  <c r="AK78" i="28"/>
  <c r="AL78" i="28"/>
  <c r="AM78" i="28"/>
  <c r="AN78" i="28"/>
  <c r="AO78" i="28"/>
  <c r="AP78" i="28"/>
  <c r="AQ78" i="28"/>
  <c r="D79" i="28"/>
  <c r="E79" i="28"/>
  <c r="F79" i="28"/>
  <c r="G79" i="28"/>
  <c r="H79" i="28"/>
  <c r="I79" i="28"/>
  <c r="J79" i="28"/>
  <c r="K79" i="28"/>
  <c r="L79" i="28"/>
  <c r="M79" i="28"/>
  <c r="N79" i="28"/>
  <c r="O79" i="28"/>
  <c r="P79" i="28"/>
  <c r="Q79" i="28"/>
  <c r="R79" i="28"/>
  <c r="S79" i="28"/>
  <c r="T79" i="28"/>
  <c r="U79" i="28"/>
  <c r="V79" i="28"/>
  <c r="W79" i="28"/>
  <c r="X79" i="28"/>
  <c r="Y79" i="28"/>
  <c r="Z79" i="28"/>
  <c r="AA79" i="28"/>
  <c r="AB79" i="28"/>
  <c r="AC79" i="28"/>
  <c r="AD79" i="28"/>
  <c r="AE79" i="28"/>
  <c r="AF79" i="28"/>
  <c r="AG79" i="28"/>
  <c r="AH79" i="28"/>
  <c r="AI79" i="28"/>
  <c r="AJ79" i="28"/>
  <c r="AK79" i="28"/>
  <c r="AL79" i="28"/>
  <c r="AM79" i="28"/>
  <c r="AN79" i="28"/>
  <c r="AO79" i="28"/>
  <c r="AP79" i="28"/>
  <c r="AQ79" i="28"/>
  <c r="D80" i="28"/>
  <c r="E80" i="28"/>
  <c r="F80" i="28"/>
  <c r="G80" i="28"/>
  <c r="H80" i="28"/>
  <c r="I80" i="28"/>
  <c r="J80" i="28"/>
  <c r="K80" i="28"/>
  <c r="L80" i="28"/>
  <c r="M80" i="28"/>
  <c r="N80" i="28"/>
  <c r="O80" i="28"/>
  <c r="P80" i="28"/>
  <c r="Q80" i="28"/>
  <c r="R80" i="28"/>
  <c r="S80" i="28"/>
  <c r="T80" i="28"/>
  <c r="U80" i="28"/>
  <c r="V80" i="28"/>
  <c r="W80" i="28"/>
  <c r="X80" i="28"/>
  <c r="Y80" i="28"/>
  <c r="Z80" i="28"/>
  <c r="AA80" i="28"/>
  <c r="AB80" i="28"/>
  <c r="AC80" i="28"/>
  <c r="AD80" i="28"/>
  <c r="AE80" i="28"/>
  <c r="AF80" i="28"/>
  <c r="AG80" i="28"/>
  <c r="AH80" i="28"/>
  <c r="AI80" i="28"/>
  <c r="AJ80" i="28"/>
  <c r="AK80" i="28"/>
  <c r="AL80" i="28"/>
  <c r="AM80" i="28"/>
  <c r="AN80" i="28"/>
  <c r="AO80" i="28"/>
  <c r="AP80" i="28"/>
  <c r="AQ80" i="28"/>
  <c r="D81" i="28"/>
  <c r="E81" i="28"/>
  <c r="F81" i="28"/>
  <c r="G81" i="28"/>
  <c r="H81" i="28"/>
  <c r="I81" i="28"/>
  <c r="J81" i="28"/>
  <c r="K81" i="28"/>
  <c r="L81" i="28"/>
  <c r="M81" i="28"/>
  <c r="N81" i="28"/>
  <c r="O81" i="28"/>
  <c r="P81" i="28"/>
  <c r="Q81" i="28"/>
  <c r="R81" i="28"/>
  <c r="S81" i="28"/>
  <c r="T81" i="28"/>
  <c r="U81" i="28"/>
  <c r="V81" i="28"/>
  <c r="W81" i="28"/>
  <c r="X81" i="28"/>
  <c r="Y81" i="28"/>
  <c r="Z81" i="28"/>
  <c r="AA81" i="28"/>
  <c r="AB81" i="28"/>
  <c r="AC81" i="28"/>
  <c r="AD81" i="28"/>
  <c r="AE81" i="28"/>
  <c r="AF81" i="28"/>
  <c r="AG81" i="28"/>
  <c r="AH81" i="28"/>
  <c r="AI81" i="28"/>
  <c r="AJ81" i="28"/>
  <c r="AK81" i="28"/>
  <c r="AL81" i="28"/>
  <c r="AM81" i="28"/>
  <c r="AN81" i="28"/>
  <c r="AO81" i="28"/>
  <c r="AP81" i="28"/>
  <c r="AQ81" i="28"/>
  <c r="D82" i="28"/>
  <c r="E82" i="28"/>
  <c r="F82" i="28"/>
  <c r="G82" i="28"/>
  <c r="H82" i="28"/>
  <c r="I82" i="28"/>
  <c r="J82" i="28"/>
  <c r="K82" i="28"/>
  <c r="L82" i="28"/>
  <c r="M82" i="28"/>
  <c r="N82" i="28"/>
  <c r="O82" i="28"/>
  <c r="P82" i="28"/>
  <c r="Q82" i="28"/>
  <c r="R82" i="28"/>
  <c r="S82" i="28"/>
  <c r="T82" i="28"/>
  <c r="U82" i="28"/>
  <c r="V82" i="28"/>
  <c r="W82" i="28"/>
  <c r="X82" i="28"/>
  <c r="Y82" i="28"/>
  <c r="Z82" i="28"/>
  <c r="AA82" i="28"/>
  <c r="AB82" i="28"/>
  <c r="AC82" i="28"/>
  <c r="AD82" i="28"/>
  <c r="AE82" i="28"/>
  <c r="AF82" i="28"/>
  <c r="AG82" i="28"/>
  <c r="AH82" i="28"/>
  <c r="AI82" i="28"/>
  <c r="AJ82" i="28"/>
  <c r="AK82" i="28"/>
  <c r="AL82" i="28"/>
  <c r="AM82" i="28"/>
  <c r="AN82" i="28"/>
  <c r="AO82" i="28"/>
  <c r="AP82" i="28"/>
  <c r="AQ82" i="28"/>
  <c r="D83" i="28"/>
  <c r="E83" i="28"/>
  <c r="F83" i="28"/>
  <c r="G83" i="28"/>
  <c r="H83" i="28"/>
  <c r="I83" i="28"/>
  <c r="J83" i="28"/>
  <c r="K83" i="28"/>
  <c r="L83" i="28"/>
  <c r="M83" i="28"/>
  <c r="N83" i="28"/>
  <c r="O83" i="28"/>
  <c r="P83" i="28"/>
  <c r="Q83" i="28"/>
  <c r="R83" i="28"/>
  <c r="S83" i="28"/>
  <c r="T83" i="28"/>
  <c r="U83" i="28"/>
  <c r="V83" i="28"/>
  <c r="W83" i="28"/>
  <c r="X83" i="28"/>
  <c r="Y83" i="28"/>
  <c r="Z83" i="28"/>
  <c r="AA83" i="28"/>
  <c r="AB83" i="28"/>
  <c r="AC83" i="28"/>
  <c r="AD83" i="28"/>
  <c r="AE83" i="28"/>
  <c r="AF83" i="28"/>
  <c r="AG83" i="28"/>
  <c r="AH83" i="28"/>
  <c r="AI83" i="28"/>
  <c r="AJ83" i="28"/>
  <c r="AK83" i="28"/>
  <c r="AL83" i="28"/>
  <c r="AM83" i="28"/>
  <c r="AN83" i="28"/>
  <c r="AO83" i="28"/>
  <c r="AP83" i="28"/>
  <c r="AQ83" i="28"/>
  <c r="D84" i="28"/>
  <c r="E84" i="28"/>
  <c r="F84" i="28"/>
  <c r="G84" i="28"/>
  <c r="H84" i="28"/>
  <c r="I84" i="28"/>
  <c r="J84" i="28"/>
  <c r="K84" i="28"/>
  <c r="L84" i="28"/>
  <c r="M84" i="28"/>
  <c r="N84" i="28"/>
  <c r="O84" i="28"/>
  <c r="P84" i="28"/>
  <c r="Q84" i="28"/>
  <c r="R84" i="28"/>
  <c r="S84" i="28"/>
  <c r="T84" i="28"/>
  <c r="U84" i="28"/>
  <c r="V84" i="28"/>
  <c r="W84" i="28"/>
  <c r="X84" i="28"/>
  <c r="Y84" i="28"/>
  <c r="Z84" i="28"/>
  <c r="AA84" i="28"/>
  <c r="AB84" i="28"/>
  <c r="AC84" i="28"/>
  <c r="AD84" i="28"/>
  <c r="AE84" i="28"/>
  <c r="AF84" i="28"/>
  <c r="AG84" i="28"/>
  <c r="AH84" i="28"/>
  <c r="AI84" i="28"/>
  <c r="AJ84" i="28"/>
  <c r="AK84" i="28"/>
  <c r="AL84" i="28"/>
  <c r="AM84" i="28"/>
  <c r="AN84" i="28"/>
  <c r="AO84" i="28"/>
  <c r="AP84" i="28"/>
  <c r="AQ84" i="28"/>
  <c r="D85" i="28"/>
  <c r="E85" i="28"/>
  <c r="F85" i="28"/>
  <c r="G85" i="28"/>
  <c r="H85" i="28"/>
  <c r="I85" i="28"/>
  <c r="J85" i="28"/>
  <c r="K85" i="28"/>
  <c r="L85" i="28"/>
  <c r="M85" i="28"/>
  <c r="N85" i="28"/>
  <c r="O85" i="28"/>
  <c r="P85" i="28"/>
  <c r="Q85" i="28"/>
  <c r="R85" i="28"/>
  <c r="S85" i="28"/>
  <c r="T85" i="28"/>
  <c r="U85" i="28"/>
  <c r="V85" i="28"/>
  <c r="W85" i="28"/>
  <c r="X85" i="28"/>
  <c r="Y85" i="28"/>
  <c r="Z85" i="28"/>
  <c r="AA85" i="28"/>
  <c r="AB85" i="28"/>
  <c r="AC85" i="28"/>
  <c r="AD85" i="28"/>
  <c r="AE85" i="28"/>
  <c r="AF85" i="28"/>
  <c r="AG85" i="28"/>
  <c r="AH85" i="28"/>
  <c r="AI85" i="28"/>
  <c r="AJ85" i="28"/>
  <c r="AK85" i="28"/>
  <c r="AL85" i="28"/>
  <c r="AM85" i="28"/>
  <c r="AN85" i="28"/>
  <c r="AO85" i="28"/>
  <c r="AP85" i="28"/>
  <c r="AQ85" i="28"/>
  <c r="D86" i="28"/>
  <c r="E86" i="28"/>
  <c r="F86" i="28"/>
  <c r="G86" i="28"/>
  <c r="H86" i="28"/>
  <c r="I86" i="28"/>
  <c r="J86" i="28"/>
  <c r="K86" i="28"/>
  <c r="L86" i="28"/>
  <c r="M86" i="28"/>
  <c r="N86" i="28"/>
  <c r="O86" i="28"/>
  <c r="P86" i="28"/>
  <c r="Q86" i="28"/>
  <c r="R86" i="28"/>
  <c r="S86" i="28"/>
  <c r="T86" i="28"/>
  <c r="U86" i="28"/>
  <c r="V86" i="28"/>
  <c r="W86" i="28"/>
  <c r="X86" i="28"/>
  <c r="Y86" i="28"/>
  <c r="Z86" i="28"/>
  <c r="AA86" i="28"/>
  <c r="AB86" i="28"/>
  <c r="AC86" i="28"/>
  <c r="AD86" i="28"/>
  <c r="AE86" i="28"/>
  <c r="AF86" i="28"/>
  <c r="AG86" i="28"/>
  <c r="AH86" i="28"/>
  <c r="AI86" i="28"/>
  <c r="AJ86" i="28"/>
  <c r="AK86" i="28"/>
  <c r="AL86" i="28"/>
  <c r="AM86" i="28"/>
  <c r="AN86" i="28"/>
  <c r="AO86" i="28"/>
  <c r="AP86" i="28"/>
  <c r="AQ86" i="28"/>
  <c r="D87" i="28"/>
  <c r="E87" i="28"/>
  <c r="F87" i="28"/>
  <c r="G87" i="28"/>
  <c r="H87" i="28"/>
  <c r="I87" i="28"/>
  <c r="J87" i="28"/>
  <c r="K87" i="28"/>
  <c r="L87" i="28"/>
  <c r="M87" i="28"/>
  <c r="N87" i="28"/>
  <c r="O87" i="28"/>
  <c r="P87" i="28"/>
  <c r="Q87" i="28"/>
  <c r="R87" i="28"/>
  <c r="S87" i="28"/>
  <c r="T87" i="28"/>
  <c r="U87" i="28"/>
  <c r="V87" i="28"/>
  <c r="W87" i="28"/>
  <c r="X87" i="28"/>
  <c r="Y87" i="28"/>
  <c r="Z87" i="28"/>
  <c r="AA87" i="28"/>
  <c r="AB87" i="28"/>
  <c r="AC87" i="28"/>
  <c r="AD87" i="28"/>
  <c r="AE87" i="28"/>
  <c r="AF87" i="28"/>
  <c r="AG87" i="28"/>
  <c r="AH87" i="28"/>
  <c r="AI87" i="28"/>
  <c r="AJ87" i="28"/>
  <c r="AK87" i="28"/>
  <c r="AL87" i="28"/>
  <c r="AM87" i="28"/>
  <c r="AN87" i="28"/>
  <c r="AO87" i="28"/>
  <c r="AP87" i="28"/>
  <c r="AQ87" i="28"/>
  <c r="D88" i="28"/>
  <c r="E88" i="28"/>
  <c r="F88" i="28"/>
  <c r="G88" i="28"/>
  <c r="H88" i="28"/>
  <c r="I88" i="28"/>
  <c r="J88" i="28"/>
  <c r="K88" i="28"/>
  <c r="L88" i="28"/>
  <c r="M88" i="28"/>
  <c r="N88" i="28"/>
  <c r="O88" i="28"/>
  <c r="P88" i="28"/>
  <c r="Q88" i="28"/>
  <c r="R88" i="28"/>
  <c r="S88" i="28"/>
  <c r="T88" i="28"/>
  <c r="U88" i="28"/>
  <c r="V88" i="28"/>
  <c r="W88" i="28"/>
  <c r="X88" i="28"/>
  <c r="Y88" i="28"/>
  <c r="Z88" i="28"/>
  <c r="AA88" i="28"/>
  <c r="AB88" i="28"/>
  <c r="AC88" i="28"/>
  <c r="AD88" i="28"/>
  <c r="AE88" i="28"/>
  <c r="AF88" i="28"/>
  <c r="AG88" i="28"/>
  <c r="AH88" i="28"/>
  <c r="AI88" i="28"/>
  <c r="AJ88" i="28"/>
  <c r="AK88" i="28"/>
  <c r="AL88" i="28"/>
  <c r="AM88" i="28"/>
  <c r="AN88" i="28"/>
  <c r="AO88" i="28"/>
  <c r="AP88" i="28"/>
  <c r="AQ88" i="28"/>
  <c r="D89" i="28"/>
  <c r="E89" i="28"/>
  <c r="F89" i="28"/>
  <c r="G89" i="28"/>
  <c r="H89" i="28"/>
  <c r="I89" i="28"/>
  <c r="J89" i="28"/>
  <c r="K89" i="28"/>
  <c r="L89" i="28"/>
  <c r="M89" i="28"/>
  <c r="N89" i="28"/>
  <c r="O89" i="28"/>
  <c r="P89" i="28"/>
  <c r="Q89" i="28"/>
  <c r="R89" i="28"/>
  <c r="S89" i="28"/>
  <c r="T89" i="28"/>
  <c r="U89" i="28"/>
  <c r="V89" i="28"/>
  <c r="W89" i="28"/>
  <c r="X89" i="28"/>
  <c r="Y89" i="28"/>
  <c r="Z89" i="28"/>
  <c r="AA89" i="28"/>
  <c r="AB89" i="28"/>
  <c r="AC89" i="28"/>
  <c r="AD89" i="28"/>
  <c r="AE89" i="28"/>
  <c r="AF89" i="28"/>
  <c r="AG89" i="28"/>
  <c r="AH89" i="28"/>
  <c r="AI89" i="28"/>
  <c r="AJ89" i="28"/>
  <c r="AK89" i="28"/>
  <c r="AL89" i="28"/>
  <c r="AM89" i="28"/>
  <c r="AN89" i="28"/>
  <c r="AO89" i="28"/>
  <c r="AP89" i="28"/>
  <c r="AQ89" i="28"/>
  <c r="D90" i="28"/>
  <c r="E90" i="28"/>
  <c r="F90" i="28"/>
  <c r="G90" i="28"/>
  <c r="H90" i="28"/>
  <c r="I90" i="28"/>
  <c r="J90" i="28"/>
  <c r="K90" i="28"/>
  <c r="L90" i="28"/>
  <c r="M90" i="28"/>
  <c r="N90" i="28"/>
  <c r="O90" i="28"/>
  <c r="P90" i="28"/>
  <c r="Q90" i="28"/>
  <c r="R90" i="28"/>
  <c r="S90" i="28"/>
  <c r="T90" i="28"/>
  <c r="U90" i="28"/>
  <c r="V90" i="28"/>
  <c r="W90" i="28"/>
  <c r="X90" i="28"/>
  <c r="Y90" i="28"/>
  <c r="Z90" i="28"/>
  <c r="AA90" i="28"/>
  <c r="AB90" i="28"/>
  <c r="AC90" i="28"/>
  <c r="AD90" i="28"/>
  <c r="AE90" i="28"/>
  <c r="AF90" i="28"/>
  <c r="AG90" i="28"/>
  <c r="AH90" i="28"/>
  <c r="AI90" i="28"/>
  <c r="AJ90" i="28"/>
  <c r="AK90" i="28"/>
  <c r="AL90" i="28"/>
  <c r="AM90" i="28"/>
  <c r="AN90" i="28"/>
  <c r="AO90" i="28"/>
  <c r="AP90" i="28"/>
  <c r="AQ90" i="28"/>
  <c r="D91" i="28"/>
  <c r="E91" i="28"/>
  <c r="F91" i="28"/>
  <c r="G91" i="28"/>
  <c r="H91" i="28"/>
  <c r="I91" i="28"/>
  <c r="J91" i="28"/>
  <c r="K91" i="28"/>
  <c r="L91" i="28"/>
  <c r="M91" i="28"/>
  <c r="N91" i="28"/>
  <c r="O91" i="28"/>
  <c r="P91" i="28"/>
  <c r="Q91" i="28"/>
  <c r="R91" i="28"/>
  <c r="S91" i="28"/>
  <c r="T91" i="28"/>
  <c r="U91" i="28"/>
  <c r="V91" i="28"/>
  <c r="W91" i="28"/>
  <c r="X91" i="28"/>
  <c r="Y91" i="28"/>
  <c r="Z91" i="28"/>
  <c r="AA91" i="28"/>
  <c r="AB91" i="28"/>
  <c r="AC91" i="28"/>
  <c r="AD91" i="28"/>
  <c r="AE91" i="28"/>
  <c r="AF91" i="28"/>
  <c r="AG91" i="28"/>
  <c r="AH91" i="28"/>
  <c r="AI91" i="28"/>
  <c r="AJ91" i="28"/>
  <c r="AK91" i="28"/>
  <c r="AL91" i="28"/>
  <c r="AM91" i="28"/>
  <c r="AN91" i="28"/>
  <c r="AO91" i="28"/>
  <c r="AP91" i="28"/>
  <c r="AQ91" i="28"/>
  <c r="D92" i="28"/>
  <c r="E92" i="28"/>
  <c r="F92" i="28"/>
  <c r="G92" i="28"/>
  <c r="H92" i="28"/>
  <c r="I92" i="28"/>
  <c r="J92" i="28"/>
  <c r="K92" i="28"/>
  <c r="L92" i="28"/>
  <c r="M92" i="28"/>
  <c r="N92" i="28"/>
  <c r="O92" i="28"/>
  <c r="P92" i="28"/>
  <c r="Q92" i="28"/>
  <c r="R92" i="28"/>
  <c r="S92" i="28"/>
  <c r="T92" i="28"/>
  <c r="U92" i="28"/>
  <c r="V92" i="28"/>
  <c r="W92" i="28"/>
  <c r="X92" i="28"/>
  <c r="Y92" i="28"/>
  <c r="Z92" i="28"/>
  <c r="AA92" i="28"/>
  <c r="AB92" i="28"/>
  <c r="AC92" i="28"/>
  <c r="AD92" i="28"/>
  <c r="AE92" i="28"/>
  <c r="AF92" i="28"/>
  <c r="AG92" i="28"/>
  <c r="AH92" i="28"/>
  <c r="AI92" i="28"/>
  <c r="AJ92" i="28"/>
  <c r="AK92" i="28"/>
  <c r="AL92" i="28"/>
  <c r="AM92" i="28"/>
  <c r="AN92" i="28"/>
  <c r="AO92" i="28"/>
  <c r="AP92" i="28"/>
  <c r="AQ92" i="28"/>
  <c r="D93" i="28"/>
  <c r="E93" i="28"/>
  <c r="F93" i="28"/>
  <c r="G93" i="28"/>
  <c r="H93" i="28"/>
  <c r="I93" i="28"/>
  <c r="J93" i="28"/>
  <c r="K93" i="28"/>
  <c r="L93" i="28"/>
  <c r="M93" i="28"/>
  <c r="N93" i="28"/>
  <c r="O93" i="28"/>
  <c r="P93" i="28"/>
  <c r="Q93" i="28"/>
  <c r="R93" i="28"/>
  <c r="S93" i="28"/>
  <c r="T93" i="28"/>
  <c r="U93" i="28"/>
  <c r="V93" i="28"/>
  <c r="W93" i="28"/>
  <c r="X93" i="28"/>
  <c r="Y93" i="28"/>
  <c r="Z93" i="28"/>
  <c r="AA93" i="28"/>
  <c r="AB93" i="28"/>
  <c r="AC93" i="28"/>
  <c r="AD93" i="28"/>
  <c r="AE93" i="28"/>
  <c r="AF93" i="28"/>
  <c r="AG93" i="28"/>
  <c r="AH93" i="28"/>
  <c r="AI93" i="28"/>
  <c r="AJ93" i="28"/>
  <c r="AK93" i="28"/>
  <c r="AL93" i="28"/>
  <c r="AM93" i="28"/>
  <c r="AN93" i="28"/>
  <c r="AO93" i="28"/>
  <c r="AP93" i="28"/>
  <c r="AQ93" i="28"/>
  <c r="D94" i="28"/>
  <c r="E94" i="28"/>
  <c r="F94" i="28"/>
  <c r="G94" i="28"/>
  <c r="H94" i="28"/>
  <c r="I94" i="28"/>
  <c r="J94" i="28"/>
  <c r="K94" i="28"/>
  <c r="L94" i="28"/>
  <c r="M94" i="28"/>
  <c r="N94" i="28"/>
  <c r="O94" i="28"/>
  <c r="P94" i="28"/>
  <c r="Q94" i="28"/>
  <c r="R94" i="28"/>
  <c r="S94" i="28"/>
  <c r="T94" i="28"/>
  <c r="U94" i="28"/>
  <c r="V94" i="28"/>
  <c r="W94" i="28"/>
  <c r="X94" i="28"/>
  <c r="Y94" i="28"/>
  <c r="Z94" i="28"/>
  <c r="AA94" i="28"/>
  <c r="AB94" i="28"/>
  <c r="AC94" i="28"/>
  <c r="AD94" i="28"/>
  <c r="AE94" i="28"/>
  <c r="AF94" i="28"/>
  <c r="AG94" i="28"/>
  <c r="AH94" i="28"/>
  <c r="AI94" i="28"/>
  <c r="AJ94" i="28"/>
  <c r="AK94" i="28"/>
  <c r="AL94" i="28"/>
  <c r="AM94" i="28"/>
  <c r="AN94" i="28"/>
  <c r="AO94" i="28"/>
  <c r="AP94" i="28"/>
  <c r="AQ94" i="28"/>
  <c r="D95" i="28"/>
  <c r="E95" i="28"/>
  <c r="F95" i="28"/>
  <c r="G95" i="28"/>
  <c r="H95" i="28"/>
  <c r="I95" i="28"/>
  <c r="J95" i="28"/>
  <c r="K95" i="28"/>
  <c r="L95" i="28"/>
  <c r="M95" i="28"/>
  <c r="N95" i="28"/>
  <c r="O95" i="28"/>
  <c r="P95" i="28"/>
  <c r="Q95" i="28"/>
  <c r="R95" i="28"/>
  <c r="S95" i="28"/>
  <c r="T95" i="28"/>
  <c r="U95" i="28"/>
  <c r="V95" i="28"/>
  <c r="W95" i="28"/>
  <c r="X95" i="28"/>
  <c r="Y95" i="28"/>
  <c r="Z95" i="28"/>
  <c r="AA95" i="28"/>
  <c r="AB95" i="28"/>
  <c r="AC95" i="28"/>
  <c r="AD95" i="28"/>
  <c r="AE95" i="28"/>
  <c r="AF95" i="28"/>
  <c r="AG95" i="28"/>
  <c r="AH95" i="28"/>
  <c r="AI95" i="28"/>
  <c r="AJ95" i="28"/>
  <c r="AK95" i="28"/>
  <c r="AL95" i="28"/>
  <c r="AM95" i="28"/>
  <c r="AN95" i="28"/>
  <c r="AO95" i="28"/>
  <c r="AP95" i="28"/>
  <c r="AQ95" i="28"/>
  <c r="D96" i="28"/>
  <c r="E96" i="28"/>
  <c r="F96" i="28"/>
  <c r="G96" i="28"/>
  <c r="H96" i="28"/>
  <c r="I96" i="28"/>
  <c r="J96" i="28"/>
  <c r="K96" i="28"/>
  <c r="L96" i="28"/>
  <c r="M96" i="28"/>
  <c r="N96" i="28"/>
  <c r="O96" i="28"/>
  <c r="P96" i="28"/>
  <c r="Q96" i="28"/>
  <c r="R96" i="28"/>
  <c r="S96" i="28"/>
  <c r="T96" i="28"/>
  <c r="U96" i="28"/>
  <c r="V96" i="28"/>
  <c r="W96" i="28"/>
  <c r="X96" i="28"/>
  <c r="Y96" i="28"/>
  <c r="Z96" i="28"/>
  <c r="AA96" i="28"/>
  <c r="AB96" i="28"/>
  <c r="AC96" i="28"/>
  <c r="AD96" i="28"/>
  <c r="AE96" i="28"/>
  <c r="AF96" i="28"/>
  <c r="AG96" i="28"/>
  <c r="AH96" i="28"/>
  <c r="AI96" i="28"/>
  <c r="AJ96" i="28"/>
  <c r="AK96" i="28"/>
  <c r="AL96" i="28"/>
  <c r="AM96" i="28"/>
  <c r="AN96" i="28"/>
  <c r="AO96" i="28"/>
  <c r="AP96" i="28"/>
  <c r="AQ96" i="28"/>
  <c r="D97" i="28"/>
  <c r="E97" i="28"/>
  <c r="F97" i="28"/>
  <c r="G97" i="28"/>
  <c r="H97" i="28"/>
  <c r="I97" i="28"/>
  <c r="J97" i="28"/>
  <c r="K97" i="28"/>
  <c r="L97" i="28"/>
  <c r="M97" i="28"/>
  <c r="N97" i="28"/>
  <c r="O97" i="28"/>
  <c r="P97" i="28"/>
  <c r="Q97" i="28"/>
  <c r="R97" i="28"/>
  <c r="S97" i="28"/>
  <c r="T97" i="28"/>
  <c r="U97" i="28"/>
  <c r="V97" i="28"/>
  <c r="W97" i="28"/>
  <c r="X97" i="28"/>
  <c r="Y97" i="28"/>
  <c r="Z97" i="28"/>
  <c r="AA97" i="28"/>
  <c r="AB97" i="28"/>
  <c r="AC97" i="28"/>
  <c r="AD97" i="28"/>
  <c r="AE97" i="28"/>
  <c r="AF97" i="28"/>
  <c r="AG97" i="28"/>
  <c r="AH97" i="28"/>
  <c r="AI97" i="28"/>
  <c r="AJ97" i="28"/>
  <c r="AK97" i="28"/>
  <c r="AL97" i="28"/>
  <c r="AM97" i="28"/>
  <c r="AN97" i="28"/>
  <c r="AO97" i="28"/>
  <c r="AP97" i="28"/>
  <c r="AQ97" i="28"/>
  <c r="D98" i="28"/>
  <c r="E98" i="28"/>
  <c r="F98" i="28"/>
  <c r="G98" i="28"/>
  <c r="H98" i="28"/>
  <c r="I98" i="28"/>
  <c r="J98" i="28"/>
  <c r="K98" i="28"/>
  <c r="L98" i="28"/>
  <c r="M98" i="28"/>
  <c r="N98" i="28"/>
  <c r="O98" i="28"/>
  <c r="P98" i="28"/>
  <c r="Q98" i="28"/>
  <c r="R98" i="28"/>
  <c r="S98" i="28"/>
  <c r="T98" i="28"/>
  <c r="U98" i="28"/>
  <c r="V98" i="28"/>
  <c r="W98" i="28"/>
  <c r="X98" i="28"/>
  <c r="Y98" i="28"/>
  <c r="Z98" i="28"/>
  <c r="AA98" i="28"/>
  <c r="AB98" i="28"/>
  <c r="AC98" i="28"/>
  <c r="AD98" i="28"/>
  <c r="AE98" i="28"/>
  <c r="AF98" i="28"/>
  <c r="AG98" i="28"/>
  <c r="AH98" i="28"/>
  <c r="AI98" i="28"/>
  <c r="AJ98" i="28"/>
  <c r="AK98" i="28"/>
  <c r="AL98" i="28"/>
  <c r="AM98" i="28"/>
  <c r="AN98" i="28"/>
  <c r="AO98" i="28"/>
  <c r="AP98" i="28"/>
  <c r="AQ98" i="28"/>
  <c r="D99" i="28"/>
  <c r="E99" i="28"/>
  <c r="F99" i="28"/>
  <c r="G99" i="28"/>
  <c r="H99" i="28"/>
  <c r="I99" i="28"/>
  <c r="J99" i="28"/>
  <c r="K99" i="28"/>
  <c r="L99" i="28"/>
  <c r="M99" i="28"/>
  <c r="N99" i="28"/>
  <c r="O99" i="28"/>
  <c r="P99" i="28"/>
  <c r="Q99" i="28"/>
  <c r="R99" i="28"/>
  <c r="S99" i="28"/>
  <c r="T99" i="28"/>
  <c r="U99" i="28"/>
  <c r="V99" i="28"/>
  <c r="W99" i="28"/>
  <c r="X99" i="28"/>
  <c r="Y99" i="28"/>
  <c r="Z99" i="28"/>
  <c r="AA99" i="28"/>
  <c r="AB99" i="28"/>
  <c r="AC99" i="28"/>
  <c r="AD99" i="28"/>
  <c r="AE99" i="28"/>
  <c r="AF99" i="28"/>
  <c r="AG99" i="28"/>
  <c r="AH99" i="28"/>
  <c r="AI99" i="28"/>
  <c r="AJ99" i="28"/>
  <c r="AK99" i="28"/>
  <c r="AL99" i="28"/>
  <c r="AM99" i="28"/>
  <c r="AN99" i="28"/>
  <c r="AO99" i="28"/>
  <c r="AP99" i="28"/>
  <c r="AQ99" i="28"/>
  <c r="D100" i="28"/>
  <c r="E100" i="28"/>
  <c r="F100" i="28"/>
  <c r="G100" i="28"/>
  <c r="H100" i="28"/>
  <c r="I100" i="28"/>
  <c r="J100" i="28"/>
  <c r="K100" i="28"/>
  <c r="L100" i="28"/>
  <c r="M100" i="28"/>
  <c r="N100" i="28"/>
  <c r="O100" i="28"/>
  <c r="P100" i="28"/>
  <c r="Q100" i="28"/>
  <c r="R100" i="28"/>
  <c r="S100" i="28"/>
  <c r="T100" i="28"/>
  <c r="U100" i="28"/>
  <c r="V100" i="28"/>
  <c r="W100" i="28"/>
  <c r="X100" i="28"/>
  <c r="Y100" i="28"/>
  <c r="Z100" i="28"/>
  <c r="AA100" i="28"/>
  <c r="AB100" i="28"/>
  <c r="AC100" i="28"/>
  <c r="AD100" i="28"/>
  <c r="AE100" i="28"/>
  <c r="AF100" i="28"/>
  <c r="AG100" i="28"/>
  <c r="AH100" i="28"/>
  <c r="AI100" i="28"/>
  <c r="AJ100" i="28"/>
  <c r="AK100" i="28"/>
  <c r="AL100" i="28"/>
  <c r="AM100" i="28"/>
  <c r="AN100" i="28"/>
  <c r="AO100" i="28"/>
  <c r="AP100" i="28"/>
  <c r="AQ100" i="28"/>
  <c r="D101" i="28"/>
  <c r="E101" i="28"/>
  <c r="F101" i="28"/>
  <c r="G101" i="28"/>
  <c r="H101" i="28"/>
  <c r="I101" i="28"/>
  <c r="J101" i="28"/>
  <c r="K101" i="28"/>
  <c r="L101" i="28"/>
  <c r="M101" i="28"/>
  <c r="N101" i="28"/>
  <c r="O101" i="28"/>
  <c r="P101" i="28"/>
  <c r="Q101" i="28"/>
  <c r="R101" i="28"/>
  <c r="S101" i="28"/>
  <c r="T101" i="28"/>
  <c r="U101" i="28"/>
  <c r="V101" i="28"/>
  <c r="W101" i="28"/>
  <c r="X101" i="28"/>
  <c r="Y101" i="28"/>
  <c r="Z101" i="28"/>
  <c r="AA101" i="28"/>
  <c r="AB101" i="28"/>
  <c r="AC101" i="28"/>
  <c r="AD101" i="28"/>
  <c r="AE101" i="28"/>
  <c r="AF101" i="28"/>
  <c r="AG101" i="28"/>
  <c r="AH101" i="28"/>
  <c r="AI101" i="28"/>
  <c r="AJ101" i="28"/>
  <c r="AK101" i="28"/>
  <c r="AL101" i="28"/>
  <c r="AM101" i="28"/>
  <c r="AN101" i="28"/>
  <c r="AO101" i="28"/>
  <c r="AP101" i="28"/>
  <c r="AQ101" i="28"/>
  <c r="D102" i="28"/>
  <c r="E102" i="28"/>
  <c r="F102" i="28"/>
  <c r="G102" i="28"/>
  <c r="H102" i="28"/>
  <c r="I102" i="28"/>
  <c r="J102" i="28"/>
  <c r="K102" i="28"/>
  <c r="L102" i="28"/>
  <c r="M102" i="28"/>
  <c r="N102" i="28"/>
  <c r="O102" i="28"/>
  <c r="P102" i="28"/>
  <c r="Q102" i="28"/>
  <c r="R102" i="28"/>
  <c r="S102" i="28"/>
  <c r="T102" i="28"/>
  <c r="U102" i="28"/>
  <c r="V102" i="28"/>
  <c r="W102" i="28"/>
  <c r="X102" i="28"/>
  <c r="Y102" i="28"/>
  <c r="Z102" i="28"/>
  <c r="AA102" i="28"/>
  <c r="AB102" i="28"/>
  <c r="AC102" i="28"/>
  <c r="AD102" i="28"/>
  <c r="AE102" i="28"/>
  <c r="AF102" i="28"/>
  <c r="AG102" i="28"/>
  <c r="AH102" i="28"/>
  <c r="AI102" i="28"/>
  <c r="AJ102" i="28"/>
  <c r="AK102" i="28"/>
  <c r="AL102" i="28"/>
  <c r="AM102" i="28"/>
  <c r="AN102" i="28"/>
  <c r="AO102" i="28"/>
  <c r="AP102" i="28"/>
  <c r="AQ102" i="28"/>
  <c r="D103" i="28"/>
  <c r="E103" i="28"/>
  <c r="F103" i="28"/>
  <c r="G103" i="28"/>
  <c r="H103" i="28"/>
  <c r="I103" i="28"/>
  <c r="J103" i="28"/>
  <c r="K103" i="28"/>
  <c r="L103" i="28"/>
  <c r="M103" i="28"/>
  <c r="N103" i="28"/>
  <c r="O103" i="28"/>
  <c r="P103" i="28"/>
  <c r="Q103" i="28"/>
  <c r="R103" i="28"/>
  <c r="S103" i="28"/>
  <c r="T103" i="28"/>
  <c r="U103" i="28"/>
  <c r="V103" i="28"/>
  <c r="W103" i="28"/>
  <c r="X103" i="28"/>
  <c r="Y103" i="28"/>
  <c r="Z103" i="28"/>
  <c r="AA103" i="28"/>
  <c r="AB103" i="28"/>
  <c r="AC103" i="28"/>
  <c r="AD103" i="28"/>
  <c r="AE103" i="28"/>
  <c r="AF103" i="28"/>
  <c r="AG103" i="28"/>
  <c r="AH103" i="28"/>
  <c r="AI103" i="28"/>
  <c r="AJ103" i="28"/>
  <c r="AK103" i="28"/>
  <c r="AL103" i="28"/>
  <c r="AM103" i="28"/>
  <c r="AN103" i="28"/>
  <c r="AO103" i="28"/>
  <c r="AP103" i="28"/>
  <c r="AQ103" i="28"/>
  <c r="D104" i="28"/>
  <c r="E104" i="28"/>
  <c r="F104" i="28"/>
  <c r="G104" i="28"/>
  <c r="H104" i="28"/>
  <c r="I104" i="28"/>
  <c r="J104" i="28"/>
  <c r="K104" i="28"/>
  <c r="L104" i="28"/>
  <c r="M104" i="28"/>
  <c r="N104" i="28"/>
  <c r="O104" i="28"/>
  <c r="P104" i="28"/>
  <c r="Q104" i="28"/>
  <c r="R104" i="28"/>
  <c r="S104" i="28"/>
  <c r="T104" i="28"/>
  <c r="U104" i="28"/>
  <c r="V104" i="28"/>
  <c r="W104" i="28"/>
  <c r="X104" i="28"/>
  <c r="Y104" i="28"/>
  <c r="Z104" i="28"/>
  <c r="AA104" i="28"/>
  <c r="AB104" i="28"/>
  <c r="AC104" i="28"/>
  <c r="AD104" i="28"/>
  <c r="AE104" i="28"/>
  <c r="AF104" i="28"/>
  <c r="AG104" i="28"/>
  <c r="AH104" i="28"/>
  <c r="AI104" i="28"/>
  <c r="AJ104" i="28"/>
  <c r="AK104" i="28"/>
  <c r="AL104" i="28"/>
  <c r="AM104" i="28"/>
  <c r="AN104" i="28"/>
  <c r="AO104" i="28"/>
  <c r="AP104" i="28"/>
  <c r="AQ104" i="28"/>
  <c r="D105" i="28"/>
  <c r="E105" i="28"/>
  <c r="F105" i="28"/>
  <c r="G105" i="28"/>
  <c r="H105" i="28"/>
  <c r="I105" i="28"/>
  <c r="J105" i="28"/>
  <c r="K105" i="28"/>
  <c r="L105" i="28"/>
  <c r="M105" i="28"/>
  <c r="N105" i="28"/>
  <c r="O105" i="28"/>
  <c r="P105" i="28"/>
  <c r="Q105" i="28"/>
  <c r="R105" i="28"/>
  <c r="S105" i="28"/>
  <c r="T105" i="28"/>
  <c r="U105" i="28"/>
  <c r="V105" i="28"/>
  <c r="W105" i="28"/>
  <c r="X105" i="28"/>
  <c r="Y105" i="28"/>
  <c r="Z105" i="28"/>
  <c r="AA105" i="28"/>
  <c r="AB105" i="28"/>
  <c r="AC105" i="28"/>
  <c r="AD105" i="28"/>
  <c r="AE105" i="28"/>
  <c r="AF105" i="28"/>
  <c r="AG105" i="28"/>
  <c r="AH105" i="28"/>
  <c r="AI105" i="28"/>
  <c r="AJ105" i="28"/>
  <c r="AK105" i="28"/>
  <c r="AL105" i="28"/>
  <c r="AM105" i="28"/>
  <c r="AN105" i="28"/>
  <c r="AO105" i="28"/>
  <c r="AP105" i="28"/>
  <c r="AQ105" i="28"/>
  <c r="D106" i="28"/>
  <c r="E106" i="28"/>
  <c r="F106" i="28"/>
  <c r="G106" i="28"/>
  <c r="H106" i="28"/>
  <c r="I106" i="28"/>
  <c r="J106" i="28"/>
  <c r="K106" i="28"/>
  <c r="L106" i="28"/>
  <c r="M106" i="28"/>
  <c r="N106" i="28"/>
  <c r="O106" i="28"/>
  <c r="P106" i="28"/>
  <c r="Q106" i="28"/>
  <c r="R106" i="28"/>
  <c r="S106" i="28"/>
  <c r="T106" i="28"/>
  <c r="U106" i="28"/>
  <c r="V106" i="28"/>
  <c r="W106" i="28"/>
  <c r="X106" i="28"/>
  <c r="Y106" i="28"/>
  <c r="Z106" i="28"/>
  <c r="AA106" i="28"/>
  <c r="AB106" i="28"/>
  <c r="AC106" i="28"/>
  <c r="AD106" i="28"/>
  <c r="AE106" i="28"/>
  <c r="AF106" i="28"/>
  <c r="AG106" i="28"/>
  <c r="AH106" i="28"/>
  <c r="AI106" i="28"/>
  <c r="AJ106" i="28"/>
  <c r="AK106" i="28"/>
  <c r="AL106" i="28"/>
  <c r="AM106" i="28"/>
  <c r="AN106" i="28"/>
  <c r="AO106" i="28"/>
  <c r="AP106" i="28"/>
  <c r="AQ106" i="28"/>
  <c r="D107" i="28"/>
  <c r="E107" i="28"/>
  <c r="F107" i="28"/>
  <c r="G107" i="28"/>
  <c r="H107" i="28"/>
  <c r="I107" i="28"/>
  <c r="J107" i="28"/>
  <c r="K107" i="28"/>
  <c r="L107" i="28"/>
  <c r="M107" i="28"/>
  <c r="N107" i="28"/>
  <c r="O107" i="28"/>
  <c r="P107" i="28"/>
  <c r="Q107" i="28"/>
  <c r="R107" i="28"/>
  <c r="S107" i="28"/>
  <c r="T107" i="28"/>
  <c r="U107" i="28"/>
  <c r="V107" i="28"/>
  <c r="W107" i="28"/>
  <c r="X107" i="28"/>
  <c r="Y107" i="28"/>
  <c r="Z107" i="28"/>
  <c r="AA107" i="28"/>
  <c r="AB107" i="28"/>
  <c r="AC107" i="28"/>
  <c r="AD107" i="28"/>
  <c r="AE107" i="28"/>
  <c r="AF107" i="28"/>
  <c r="AG107" i="28"/>
  <c r="AH107" i="28"/>
  <c r="AI107" i="28"/>
  <c r="AJ107" i="28"/>
  <c r="AK107" i="28"/>
  <c r="AL107" i="28"/>
  <c r="AM107" i="28"/>
  <c r="AN107" i="28"/>
  <c r="AO107" i="28"/>
  <c r="AP107" i="28"/>
  <c r="AQ107" i="28"/>
  <c r="D108" i="28"/>
  <c r="E108" i="28"/>
  <c r="F108" i="28"/>
  <c r="G108" i="28"/>
  <c r="H108" i="28"/>
  <c r="I108" i="28"/>
  <c r="J108" i="28"/>
  <c r="K108" i="28"/>
  <c r="L108" i="28"/>
  <c r="M108" i="28"/>
  <c r="N108" i="28"/>
  <c r="O108" i="28"/>
  <c r="P108" i="28"/>
  <c r="Q108" i="28"/>
  <c r="R108" i="28"/>
  <c r="S108" i="28"/>
  <c r="T108" i="28"/>
  <c r="U108" i="28"/>
  <c r="V108" i="28"/>
  <c r="W108" i="28"/>
  <c r="X108" i="28"/>
  <c r="Y108" i="28"/>
  <c r="Z108" i="28"/>
  <c r="AA108" i="28"/>
  <c r="AB108" i="28"/>
  <c r="AC108" i="28"/>
  <c r="AD108" i="28"/>
  <c r="AE108" i="28"/>
  <c r="AF108" i="28"/>
  <c r="AG108" i="28"/>
  <c r="AH108" i="28"/>
  <c r="AI108" i="28"/>
  <c r="AJ108" i="28"/>
  <c r="AK108" i="28"/>
  <c r="AL108" i="28"/>
  <c r="AM108" i="28"/>
  <c r="AN108" i="28"/>
  <c r="AO108" i="28"/>
  <c r="AP108" i="28"/>
  <c r="AQ108" i="28"/>
  <c r="D109" i="28"/>
  <c r="E109" i="28"/>
  <c r="F109" i="28"/>
  <c r="G109" i="28"/>
  <c r="H109" i="28"/>
  <c r="I109" i="28"/>
  <c r="J109" i="28"/>
  <c r="K109" i="28"/>
  <c r="L109" i="28"/>
  <c r="M109" i="28"/>
  <c r="N109" i="28"/>
  <c r="O109" i="28"/>
  <c r="P109" i="28"/>
  <c r="Q109" i="28"/>
  <c r="R109" i="28"/>
  <c r="S109" i="28"/>
  <c r="T109" i="28"/>
  <c r="U109" i="28"/>
  <c r="V109" i="28"/>
  <c r="W109" i="28"/>
  <c r="X109" i="28"/>
  <c r="Y109" i="28"/>
  <c r="Z109" i="28"/>
  <c r="AA109" i="28"/>
  <c r="AB109" i="28"/>
  <c r="AC109" i="28"/>
  <c r="AD109" i="28"/>
  <c r="AE109" i="28"/>
  <c r="AF109" i="28"/>
  <c r="AG109" i="28"/>
  <c r="AH109" i="28"/>
  <c r="AI109" i="28"/>
  <c r="AJ109" i="28"/>
  <c r="AK109" i="28"/>
  <c r="AL109" i="28"/>
  <c r="AM109" i="28"/>
  <c r="AN109" i="28"/>
  <c r="AO109" i="28"/>
  <c r="AP109" i="28"/>
  <c r="AQ109" i="28"/>
  <c r="D110" i="28"/>
  <c r="E110" i="28"/>
  <c r="F110" i="28"/>
  <c r="G110" i="28"/>
  <c r="H110" i="28"/>
  <c r="I110" i="28"/>
  <c r="J110" i="28"/>
  <c r="K110" i="28"/>
  <c r="L110" i="28"/>
  <c r="M110" i="28"/>
  <c r="N110" i="28"/>
  <c r="O110" i="28"/>
  <c r="P110" i="28"/>
  <c r="Q110" i="28"/>
  <c r="R110" i="28"/>
  <c r="S110" i="28"/>
  <c r="T110" i="28"/>
  <c r="U110" i="28"/>
  <c r="V110" i="28"/>
  <c r="W110" i="28"/>
  <c r="X110" i="28"/>
  <c r="Y110" i="28"/>
  <c r="Z110" i="28"/>
  <c r="AA110" i="28"/>
  <c r="AB110" i="28"/>
  <c r="AC110" i="28"/>
  <c r="AD110" i="28"/>
  <c r="AE110" i="28"/>
  <c r="AF110" i="28"/>
  <c r="AG110" i="28"/>
  <c r="AH110" i="28"/>
  <c r="AI110" i="28"/>
  <c r="AJ110" i="28"/>
  <c r="AK110" i="28"/>
  <c r="AL110" i="28"/>
  <c r="AM110" i="28"/>
  <c r="AN110" i="28"/>
  <c r="AO110" i="28"/>
  <c r="AP110" i="28"/>
  <c r="AQ110" i="28"/>
  <c r="D111" i="28"/>
  <c r="E111" i="28"/>
  <c r="F111" i="28"/>
  <c r="G111" i="28"/>
  <c r="H111" i="28"/>
  <c r="I111" i="28"/>
  <c r="J111" i="28"/>
  <c r="K111" i="28"/>
  <c r="L111" i="28"/>
  <c r="M111" i="28"/>
  <c r="N111" i="28"/>
  <c r="O111" i="28"/>
  <c r="P111" i="28"/>
  <c r="Q111" i="28"/>
  <c r="R111" i="28"/>
  <c r="S111" i="28"/>
  <c r="T111" i="28"/>
  <c r="U111" i="28"/>
  <c r="V111" i="28"/>
  <c r="W111" i="28"/>
  <c r="X111" i="28"/>
  <c r="Y111" i="28"/>
  <c r="Z111" i="28"/>
  <c r="AA111" i="28"/>
  <c r="AB111" i="28"/>
  <c r="AC111" i="28"/>
  <c r="AD111" i="28"/>
  <c r="AE111" i="28"/>
  <c r="AF111" i="28"/>
  <c r="AG111" i="28"/>
  <c r="AH111" i="28"/>
  <c r="AI111" i="28"/>
  <c r="AJ111" i="28"/>
  <c r="AK111" i="28"/>
  <c r="AL111" i="28"/>
  <c r="AM111" i="28"/>
  <c r="AN111" i="28"/>
  <c r="AO111" i="28"/>
  <c r="AP111" i="28"/>
  <c r="AQ111" i="28"/>
  <c r="D112" i="28"/>
  <c r="E112" i="28"/>
  <c r="F112" i="28"/>
  <c r="G112" i="28"/>
  <c r="H112" i="28"/>
  <c r="I112" i="28"/>
  <c r="J112" i="28"/>
  <c r="K112" i="28"/>
  <c r="L112" i="28"/>
  <c r="M112" i="28"/>
  <c r="N112" i="28"/>
  <c r="O112" i="28"/>
  <c r="P112" i="28"/>
  <c r="Q112" i="28"/>
  <c r="R112" i="28"/>
  <c r="S112" i="28"/>
  <c r="T112" i="28"/>
  <c r="U112" i="28"/>
  <c r="V112" i="28"/>
  <c r="W112" i="28"/>
  <c r="X112" i="28"/>
  <c r="Y112" i="28"/>
  <c r="Z112" i="28"/>
  <c r="AA112" i="28"/>
  <c r="AB112" i="28"/>
  <c r="AC112" i="28"/>
  <c r="AD112" i="28"/>
  <c r="AE112" i="28"/>
  <c r="AF112" i="28"/>
  <c r="AG112" i="28"/>
  <c r="AH112" i="28"/>
  <c r="AI112" i="28"/>
  <c r="AJ112" i="28"/>
  <c r="AK112" i="28"/>
  <c r="AL112" i="28"/>
  <c r="AM112" i="28"/>
  <c r="AN112" i="28"/>
  <c r="AO112" i="28"/>
  <c r="AP112" i="28"/>
  <c r="AQ112" i="28"/>
  <c r="D113" i="28"/>
  <c r="E113" i="28"/>
  <c r="F113" i="28"/>
  <c r="G113" i="28"/>
  <c r="H113" i="28"/>
  <c r="I113" i="28"/>
  <c r="J113" i="28"/>
  <c r="K113" i="28"/>
  <c r="L113" i="28"/>
  <c r="M113" i="28"/>
  <c r="N113" i="28"/>
  <c r="O113" i="28"/>
  <c r="P113" i="28"/>
  <c r="Q113" i="28"/>
  <c r="R113" i="28"/>
  <c r="S113" i="28"/>
  <c r="T113" i="28"/>
  <c r="U113" i="28"/>
  <c r="V113" i="28"/>
  <c r="W113" i="28"/>
  <c r="X113" i="28"/>
  <c r="Y113" i="28"/>
  <c r="Z113" i="28"/>
  <c r="AA113" i="28"/>
  <c r="AB113" i="28"/>
  <c r="AC113" i="28"/>
  <c r="AD113" i="28"/>
  <c r="AE113" i="28"/>
  <c r="AF113" i="28"/>
  <c r="AG113" i="28"/>
  <c r="AH113" i="28"/>
  <c r="AI113" i="28"/>
  <c r="AJ113" i="28"/>
  <c r="AK113" i="28"/>
  <c r="AL113" i="28"/>
  <c r="AM113" i="28"/>
  <c r="AN113" i="28"/>
  <c r="AO113" i="28"/>
  <c r="AP113" i="28"/>
  <c r="AQ113" i="28"/>
  <c r="D114" i="28"/>
  <c r="E114" i="28"/>
  <c r="F114" i="28"/>
  <c r="G114" i="28"/>
  <c r="H114" i="28"/>
  <c r="I114" i="28"/>
  <c r="J114" i="28"/>
  <c r="K114" i="28"/>
  <c r="L114" i="28"/>
  <c r="M114" i="28"/>
  <c r="N114" i="28"/>
  <c r="O114" i="28"/>
  <c r="P114" i="28"/>
  <c r="Q114" i="28"/>
  <c r="R114" i="28"/>
  <c r="S114" i="28"/>
  <c r="T114" i="28"/>
  <c r="U114" i="28"/>
  <c r="V114" i="28"/>
  <c r="W114" i="28"/>
  <c r="X114" i="28"/>
  <c r="Y114" i="28"/>
  <c r="Z114" i="28"/>
  <c r="AA114" i="28"/>
  <c r="AB114" i="28"/>
  <c r="AC114" i="28"/>
  <c r="AD114" i="28"/>
  <c r="AE114" i="28"/>
  <c r="AF114" i="28"/>
  <c r="AG114" i="28"/>
  <c r="AH114" i="28"/>
  <c r="AI114" i="28"/>
  <c r="AJ114" i="28"/>
  <c r="AK114" i="28"/>
  <c r="AL114" i="28"/>
  <c r="AM114" i="28"/>
  <c r="AN114" i="28"/>
  <c r="AO114" i="28"/>
  <c r="AP114" i="28"/>
  <c r="AQ114" i="28"/>
  <c r="D115" i="28"/>
  <c r="E115" i="28"/>
  <c r="F115" i="28"/>
  <c r="G115" i="28"/>
  <c r="H115" i="28"/>
  <c r="I115" i="28"/>
  <c r="J115" i="28"/>
  <c r="K115" i="28"/>
  <c r="L115" i="28"/>
  <c r="M115" i="28"/>
  <c r="N115" i="28"/>
  <c r="O115" i="28"/>
  <c r="P115" i="28"/>
  <c r="Q115" i="28"/>
  <c r="R115" i="28"/>
  <c r="S115" i="28"/>
  <c r="T115" i="28"/>
  <c r="U115" i="28"/>
  <c r="V115" i="28"/>
  <c r="W115" i="28"/>
  <c r="X115" i="28"/>
  <c r="Y115" i="28"/>
  <c r="Z115" i="28"/>
  <c r="AA115" i="28"/>
  <c r="AB115" i="28"/>
  <c r="AC115" i="28"/>
  <c r="AD115" i="28"/>
  <c r="AE115" i="28"/>
  <c r="AF115" i="28"/>
  <c r="AG115" i="28"/>
  <c r="AH115" i="28"/>
  <c r="AI115" i="28"/>
  <c r="AJ115" i="28"/>
  <c r="AK115" i="28"/>
  <c r="AL115" i="28"/>
  <c r="AM115" i="28"/>
  <c r="AN115" i="28"/>
  <c r="AO115" i="28"/>
  <c r="AP115" i="28"/>
  <c r="AQ115" i="28"/>
  <c r="D116" i="28"/>
  <c r="E116" i="28"/>
  <c r="F116" i="28"/>
  <c r="G116" i="28"/>
  <c r="H116" i="28"/>
  <c r="I116" i="28"/>
  <c r="J116" i="28"/>
  <c r="K116" i="28"/>
  <c r="L116" i="28"/>
  <c r="M116" i="28"/>
  <c r="N116" i="28"/>
  <c r="O116" i="28"/>
  <c r="P116" i="28"/>
  <c r="Q116" i="28"/>
  <c r="R116" i="28"/>
  <c r="S116" i="28"/>
  <c r="T116" i="28"/>
  <c r="U116" i="28"/>
  <c r="V116" i="28"/>
  <c r="W116" i="28"/>
  <c r="X116" i="28"/>
  <c r="Y116" i="28"/>
  <c r="Z116" i="28"/>
  <c r="AA116" i="28"/>
  <c r="AB116" i="28"/>
  <c r="AC116" i="28"/>
  <c r="AD116" i="28"/>
  <c r="AE116" i="28"/>
  <c r="AF116" i="28"/>
  <c r="AG116" i="28"/>
  <c r="AH116" i="28"/>
  <c r="AI116" i="28"/>
  <c r="AJ116" i="28"/>
  <c r="AK116" i="28"/>
  <c r="AL116" i="28"/>
  <c r="AM116" i="28"/>
  <c r="AN116" i="28"/>
  <c r="AO116" i="28"/>
  <c r="AP116" i="28"/>
  <c r="AQ116" i="28"/>
  <c r="D117" i="28"/>
  <c r="E117" i="28"/>
  <c r="F117" i="28"/>
  <c r="G117" i="28"/>
  <c r="H117" i="28"/>
  <c r="I117" i="28"/>
  <c r="J117" i="28"/>
  <c r="K117" i="28"/>
  <c r="L117" i="28"/>
  <c r="M117" i="28"/>
  <c r="N117" i="28"/>
  <c r="O117" i="28"/>
  <c r="P117" i="28"/>
  <c r="Q117" i="28"/>
  <c r="R117" i="28"/>
  <c r="S117" i="28"/>
  <c r="T117" i="28"/>
  <c r="U117" i="28"/>
  <c r="V117" i="28"/>
  <c r="W117" i="28"/>
  <c r="X117" i="28"/>
  <c r="Y117" i="28"/>
  <c r="Z117" i="28"/>
  <c r="AA117" i="28"/>
  <c r="AB117" i="28"/>
  <c r="AC117" i="28"/>
  <c r="AD117" i="28"/>
  <c r="AE117" i="28"/>
  <c r="AF117" i="28"/>
  <c r="AG117" i="28"/>
  <c r="AH117" i="28"/>
  <c r="AI117" i="28"/>
  <c r="AJ117" i="28"/>
  <c r="AK117" i="28"/>
  <c r="AL117" i="28"/>
  <c r="AM117" i="28"/>
  <c r="AN117" i="28"/>
  <c r="AO117" i="28"/>
  <c r="AP117" i="28"/>
  <c r="AQ117" i="28"/>
  <c r="D118" i="28"/>
  <c r="E118" i="28"/>
  <c r="F118" i="28"/>
  <c r="G118" i="28"/>
  <c r="H118" i="28"/>
  <c r="I118" i="28"/>
  <c r="J118" i="28"/>
  <c r="K118" i="28"/>
  <c r="L118" i="28"/>
  <c r="M118" i="28"/>
  <c r="N118" i="28"/>
  <c r="O118" i="28"/>
  <c r="P118" i="28"/>
  <c r="Q118" i="28"/>
  <c r="R118" i="28"/>
  <c r="S118" i="28"/>
  <c r="T118" i="28"/>
  <c r="U118" i="28"/>
  <c r="V118" i="28"/>
  <c r="W118" i="28"/>
  <c r="X118" i="28"/>
  <c r="Y118" i="28"/>
  <c r="Z118" i="28"/>
  <c r="AA118" i="28"/>
  <c r="AB118" i="28"/>
  <c r="AC118" i="28"/>
  <c r="AD118" i="28"/>
  <c r="AE118" i="28"/>
  <c r="AF118" i="28"/>
  <c r="AG118" i="28"/>
  <c r="AH118" i="28"/>
  <c r="AI118" i="28"/>
  <c r="AJ118" i="28"/>
  <c r="AK118" i="28"/>
  <c r="AL118" i="28"/>
  <c r="AM118" i="28"/>
  <c r="AN118" i="28"/>
  <c r="AO118" i="28"/>
  <c r="AP118" i="28"/>
  <c r="AQ118" i="28"/>
  <c r="D119" i="28"/>
  <c r="E119" i="28"/>
  <c r="F119" i="28"/>
  <c r="G119" i="28"/>
  <c r="H119" i="28"/>
  <c r="I119" i="28"/>
  <c r="J119" i="28"/>
  <c r="K119" i="28"/>
  <c r="L119" i="28"/>
  <c r="M119" i="28"/>
  <c r="N119" i="28"/>
  <c r="O119" i="28"/>
  <c r="P119" i="28"/>
  <c r="Q119" i="28"/>
  <c r="R119" i="28"/>
  <c r="S119" i="28"/>
  <c r="T119" i="28"/>
  <c r="U119" i="28"/>
  <c r="V119" i="28"/>
  <c r="W119" i="28"/>
  <c r="X119" i="28"/>
  <c r="Y119" i="28"/>
  <c r="Z119" i="28"/>
  <c r="AA119" i="28"/>
  <c r="AB119" i="28"/>
  <c r="AC119" i="28"/>
  <c r="AD119" i="28"/>
  <c r="AE119" i="28"/>
  <c r="AF119" i="28"/>
  <c r="AG119" i="28"/>
  <c r="AH119" i="28"/>
  <c r="AI119" i="28"/>
  <c r="AJ119" i="28"/>
  <c r="AK119" i="28"/>
  <c r="AL119" i="28"/>
  <c r="AM119" i="28"/>
  <c r="AN119" i="28"/>
  <c r="AO119" i="28"/>
  <c r="AP119" i="28"/>
  <c r="AQ119" i="28"/>
  <c r="D120" i="28"/>
  <c r="E120" i="28"/>
  <c r="F120" i="28"/>
  <c r="G120" i="28"/>
  <c r="H120" i="28"/>
  <c r="I120" i="28"/>
  <c r="J120" i="28"/>
  <c r="K120" i="28"/>
  <c r="L120" i="28"/>
  <c r="M120" i="28"/>
  <c r="N120" i="28"/>
  <c r="O120" i="28"/>
  <c r="P120" i="28"/>
  <c r="Q120" i="28"/>
  <c r="R120" i="28"/>
  <c r="S120" i="28"/>
  <c r="T120" i="28"/>
  <c r="U120" i="28"/>
  <c r="V120" i="28"/>
  <c r="W120" i="28"/>
  <c r="X120" i="28"/>
  <c r="Y120" i="28"/>
  <c r="Z120" i="28"/>
  <c r="AA120" i="28"/>
  <c r="AB120" i="28"/>
  <c r="AC120" i="28"/>
  <c r="AD120" i="28"/>
  <c r="AE120" i="28"/>
  <c r="AF120" i="28"/>
  <c r="AG120" i="28"/>
  <c r="AH120" i="28"/>
  <c r="AI120" i="28"/>
  <c r="AJ120" i="28"/>
  <c r="AK120" i="28"/>
  <c r="AL120" i="28"/>
  <c r="AM120" i="28"/>
  <c r="AN120" i="28"/>
  <c r="AO120" i="28"/>
  <c r="AP120" i="28"/>
  <c r="AQ120" i="28"/>
  <c r="D121" i="28"/>
  <c r="E121" i="28"/>
  <c r="F121" i="28"/>
  <c r="G121" i="28"/>
  <c r="H121" i="28"/>
  <c r="I121" i="28"/>
  <c r="J121" i="28"/>
  <c r="K121" i="28"/>
  <c r="L121" i="28"/>
  <c r="M121" i="28"/>
  <c r="N121" i="28"/>
  <c r="O121" i="28"/>
  <c r="P121" i="28"/>
  <c r="Q121" i="28"/>
  <c r="R121" i="28"/>
  <c r="S121" i="28"/>
  <c r="T121" i="28"/>
  <c r="U121" i="28"/>
  <c r="V121" i="28"/>
  <c r="W121" i="28"/>
  <c r="X121" i="28"/>
  <c r="Y121" i="28"/>
  <c r="Z121" i="28"/>
  <c r="AA121" i="28"/>
  <c r="AB121" i="28"/>
  <c r="AC121" i="28"/>
  <c r="AD121" i="28"/>
  <c r="AE121" i="28"/>
  <c r="AF121" i="28"/>
  <c r="AG121" i="28"/>
  <c r="AH121" i="28"/>
  <c r="AI121" i="28"/>
  <c r="AJ121" i="28"/>
  <c r="AK121" i="28"/>
  <c r="AL121" i="28"/>
  <c r="AM121" i="28"/>
  <c r="AN121" i="28"/>
  <c r="AO121" i="28"/>
  <c r="AP121" i="28"/>
  <c r="AQ121" i="28"/>
  <c r="D122" i="28"/>
  <c r="E122" i="28"/>
  <c r="F122" i="28"/>
  <c r="G122" i="28"/>
  <c r="H122" i="28"/>
  <c r="I122" i="28"/>
  <c r="J122" i="28"/>
  <c r="K122" i="28"/>
  <c r="L122" i="28"/>
  <c r="M122" i="28"/>
  <c r="N122" i="28"/>
  <c r="O122" i="28"/>
  <c r="P122" i="28"/>
  <c r="Q122" i="28"/>
  <c r="R122" i="28"/>
  <c r="S122" i="28"/>
  <c r="T122" i="28"/>
  <c r="U122" i="28"/>
  <c r="V122" i="28"/>
  <c r="W122" i="28"/>
  <c r="X122" i="28"/>
  <c r="Y122" i="28"/>
  <c r="Z122" i="28"/>
  <c r="AA122" i="28"/>
  <c r="AB122" i="28"/>
  <c r="AC122" i="28"/>
  <c r="AD122" i="28"/>
  <c r="AE122" i="28"/>
  <c r="AF122" i="28"/>
  <c r="AG122" i="28"/>
  <c r="AH122" i="28"/>
  <c r="AI122" i="28"/>
  <c r="AJ122" i="28"/>
  <c r="AK122" i="28"/>
  <c r="AL122" i="28"/>
  <c r="AM122" i="28"/>
  <c r="AN122" i="28"/>
  <c r="AO122" i="28"/>
  <c r="AP122" i="28"/>
  <c r="AQ122" i="28"/>
  <c r="D123" i="28"/>
  <c r="E123" i="28"/>
  <c r="F123" i="28"/>
  <c r="G123" i="28"/>
  <c r="H123" i="28"/>
  <c r="I123" i="28"/>
  <c r="J123" i="28"/>
  <c r="K123" i="28"/>
  <c r="L123" i="28"/>
  <c r="M123" i="28"/>
  <c r="N123" i="28"/>
  <c r="O123" i="28"/>
  <c r="P123" i="28"/>
  <c r="Q123" i="28"/>
  <c r="R123" i="28"/>
  <c r="S123" i="28"/>
  <c r="T123" i="28"/>
  <c r="U123" i="28"/>
  <c r="V123" i="28"/>
  <c r="W123" i="28"/>
  <c r="X123" i="28"/>
  <c r="Y123" i="28"/>
  <c r="Z123" i="28"/>
  <c r="AA123" i="28"/>
  <c r="AB123" i="28"/>
  <c r="AC123" i="28"/>
  <c r="AD123" i="28"/>
  <c r="AE123" i="28"/>
  <c r="AF123" i="28"/>
  <c r="AG123" i="28"/>
  <c r="AH123" i="28"/>
  <c r="AI123" i="28"/>
  <c r="AJ123" i="28"/>
  <c r="AK123" i="28"/>
  <c r="AL123" i="28"/>
  <c r="AM123" i="28"/>
  <c r="AN123" i="28"/>
  <c r="AO123" i="28"/>
  <c r="AP123" i="28"/>
  <c r="AQ123" i="28"/>
  <c r="D124" i="28"/>
  <c r="E124" i="28"/>
  <c r="F124" i="28"/>
  <c r="G124" i="28"/>
  <c r="H124" i="28"/>
  <c r="I124" i="28"/>
  <c r="J124" i="28"/>
  <c r="K124" i="28"/>
  <c r="L124" i="28"/>
  <c r="M124" i="28"/>
  <c r="N124" i="28"/>
  <c r="O124" i="28"/>
  <c r="P124" i="28"/>
  <c r="Q124" i="28"/>
  <c r="R124" i="28"/>
  <c r="S124" i="28"/>
  <c r="T124" i="28"/>
  <c r="U124" i="28"/>
  <c r="V124" i="28"/>
  <c r="W124" i="28"/>
  <c r="X124" i="28"/>
  <c r="Y124" i="28"/>
  <c r="Z124" i="28"/>
  <c r="AA124" i="28"/>
  <c r="AB124" i="28"/>
  <c r="AC124" i="28"/>
  <c r="AD124" i="28"/>
  <c r="AE124" i="28"/>
  <c r="AF124" i="28"/>
  <c r="AG124" i="28"/>
  <c r="AH124" i="28"/>
  <c r="AI124" i="28"/>
  <c r="AJ124" i="28"/>
  <c r="AK124" i="28"/>
  <c r="AL124" i="28"/>
  <c r="AM124" i="28"/>
  <c r="AN124" i="28"/>
  <c r="AO124" i="28"/>
  <c r="AP124" i="28"/>
  <c r="AQ124" i="28"/>
  <c r="D125" i="28"/>
  <c r="E125" i="28"/>
  <c r="F125" i="28"/>
  <c r="G125" i="28"/>
  <c r="H125" i="28"/>
  <c r="I125" i="28"/>
  <c r="J125" i="28"/>
  <c r="K125" i="28"/>
  <c r="L125" i="28"/>
  <c r="M125" i="28"/>
  <c r="N125" i="28"/>
  <c r="O125" i="28"/>
  <c r="P125" i="28"/>
  <c r="Q125" i="28"/>
  <c r="R125" i="28"/>
  <c r="S125" i="28"/>
  <c r="T125" i="28"/>
  <c r="U125" i="28"/>
  <c r="V125" i="28"/>
  <c r="W125" i="28"/>
  <c r="X125" i="28"/>
  <c r="Y125" i="28"/>
  <c r="Z125" i="28"/>
  <c r="AA125" i="28"/>
  <c r="AB125" i="28"/>
  <c r="AC125" i="28"/>
  <c r="AD125" i="28"/>
  <c r="AE125" i="28"/>
  <c r="AF125" i="28"/>
  <c r="AG125" i="28"/>
  <c r="AH125" i="28"/>
  <c r="AI125" i="28"/>
  <c r="AJ125" i="28"/>
  <c r="AK125" i="28"/>
  <c r="AL125" i="28"/>
  <c r="AM125" i="28"/>
  <c r="AN125" i="28"/>
  <c r="AO125" i="28"/>
  <c r="AP125" i="28"/>
  <c r="AQ125" i="28"/>
  <c r="D126" i="28"/>
  <c r="E126" i="28"/>
  <c r="F126" i="28"/>
  <c r="G126" i="28"/>
  <c r="H126" i="28"/>
  <c r="I126" i="28"/>
  <c r="J126" i="28"/>
  <c r="K126" i="28"/>
  <c r="L126" i="28"/>
  <c r="M126" i="28"/>
  <c r="N126" i="28"/>
  <c r="O126" i="28"/>
  <c r="P126" i="28"/>
  <c r="Q126" i="28"/>
  <c r="R126" i="28"/>
  <c r="S126" i="28"/>
  <c r="T126" i="28"/>
  <c r="U126" i="28"/>
  <c r="V126" i="28"/>
  <c r="W126" i="28"/>
  <c r="X126" i="28"/>
  <c r="Y126" i="28"/>
  <c r="Z126" i="28"/>
  <c r="AA126" i="28"/>
  <c r="AB126" i="28"/>
  <c r="AC126" i="28"/>
  <c r="AD126" i="28"/>
  <c r="AE126" i="28"/>
  <c r="AF126" i="28"/>
  <c r="AG126" i="28"/>
  <c r="AH126" i="28"/>
  <c r="AI126" i="28"/>
  <c r="AJ126" i="28"/>
  <c r="AK126" i="28"/>
  <c r="AL126" i="28"/>
  <c r="AM126" i="28"/>
  <c r="AN126" i="28"/>
  <c r="AO126" i="28"/>
  <c r="AP126" i="28"/>
  <c r="AQ126" i="28"/>
  <c r="D127" i="28"/>
  <c r="E127" i="28"/>
  <c r="F127" i="28"/>
  <c r="G127" i="28"/>
  <c r="H127" i="28"/>
  <c r="I127" i="28"/>
  <c r="J127" i="28"/>
  <c r="K127" i="28"/>
  <c r="L127" i="28"/>
  <c r="M127" i="28"/>
  <c r="N127" i="28"/>
  <c r="O127" i="28"/>
  <c r="P127" i="28"/>
  <c r="Q127" i="28"/>
  <c r="R127" i="28"/>
  <c r="S127" i="28"/>
  <c r="T127" i="28"/>
  <c r="U127" i="28"/>
  <c r="V127" i="28"/>
  <c r="W127" i="28"/>
  <c r="X127" i="28"/>
  <c r="Y127" i="28"/>
  <c r="Z127" i="28"/>
  <c r="AA127" i="28"/>
  <c r="AB127" i="28"/>
  <c r="AC127" i="28"/>
  <c r="AD127" i="28"/>
  <c r="AE127" i="28"/>
  <c r="AF127" i="28"/>
  <c r="AG127" i="28"/>
  <c r="AH127" i="28"/>
  <c r="AI127" i="28"/>
  <c r="AJ127" i="28"/>
  <c r="AK127" i="28"/>
  <c r="AL127" i="28"/>
  <c r="AM127" i="28"/>
  <c r="AN127" i="28"/>
  <c r="AO127" i="28"/>
  <c r="AP127" i="28"/>
  <c r="AQ127" i="28"/>
  <c r="D128" i="28"/>
  <c r="E128" i="28"/>
  <c r="F128" i="28"/>
  <c r="G128" i="28"/>
  <c r="H128" i="28"/>
  <c r="I128" i="28"/>
  <c r="J128" i="28"/>
  <c r="K128" i="28"/>
  <c r="L128" i="28"/>
  <c r="M128" i="28"/>
  <c r="N128" i="28"/>
  <c r="O128" i="28"/>
  <c r="P128" i="28"/>
  <c r="Q128" i="28"/>
  <c r="R128" i="28"/>
  <c r="S128" i="28"/>
  <c r="T128" i="28"/>
  <c r="U128" i="28"/>
  <c r="V128" i="28"/>
  <c r="W128" i="28"/>
  <c r="X128" i="28"/>
  <c r="Y128" i="28"/>
  <c r="Z128" i="28"/>
  <c r="AA128" i="28"/>
  <c r="AB128" i="28"/>
  <c r="AC128" i="28"/>
  <c r="AD128" i="28"/>
  <c r="AE128" i="28"/>
  <c r="AF128" i="28"/>
  <c r="AG128" i="28"/>
  <c r="AH128" i="28"/>
  <c r="AI128" i="28"/>
  <c r="AJ128" i="28"/>
  <c r="AK128" i="28"/>
  <c r="AL128" i="28"/>
  <c r="AM128" i="28"/>
  <c r="AN128" i="28"/>
  <c r="AO128" i="28"/>
  <c r="AP128" i="28"/>
  <c r="AQ128" i="28"/>
  <c r="D129" i="28"/>
  <c r="E129" i="28"/>
  <c r="F129" i="28"/>
  <c r="G129" i="28"/>
  <c r="H129" i="28"/>
  <c r="I129" i="28"/>
  <c r="J129" i="28"/>
  <c r="K129" i="28"/>
  <c r="L129" i="28"/>
  <c r="M129" i="28"/>
  <c r="N129" i="28"/>
  <c r="O129" i="28"/>
  <c r="P129" i="28"/>
  <c r="Q129" i="28"/>
  <c r="R129" i="28"/>
  <c r="S129" i="28"/>
  <c r="T129" i="28"/>
  <c r="U129" i="28"/>
  <c r="V129" i="28"/>
  <c r="W129" i="28"/>
  <c r="X129" i="28"/>
  <c r="Y129" i="28"/>
  <c r="Z129" i="28"/>
  <c r="AA129" i="28"/>
  <c r="AB129" i="28"/>
  <c r="AC129" i="28"/>
  <c r="AD129" i="28"/>
  <c r="AE129" i="28"/>
  <c r="AF129" i="28"/>
  <c r="AG129" i="28"/>
  <c r="AH129" i="28"/>
  <c r="AI129" i="28"/>
  <c r="AJ129" i="28"/>
  <c r="AK129" i="28"/>
  <c r="AL129" i="28"/>
  <c r="AM129" i="28"/>
  <c r="AN129" i="28"/>
  <c r="AO129" i="28"/>
  <c r="AP129" i="28"/>
  <c r="AQ129" i="28"/>
  <c r="D130" i="28"/>
  <c r="E130" i="28"/>
  <c r="F130" i="28"/>
  <c r="G130" i="28"/>
  <c r="H130" i="28"/>
  <c r="I130" i="28"/>
  <c r="J130" i="28"/>
  <c r="K130" i="28"/>
  <c r="L130" i="28"/>
  <c r="M130" i="28"/>
  <c r="N130" i="28"/>
  <c r="O130" i="28"/>
  <c r="P130" i="28"/>
  <c r="Q130" i="28"/>
  <c r="R130" i="28"/>
  <c r="S130" i="28"/>
  <c r="T130" i="28"/>
  <c r="U130" i="28"/>
  <c r="V130" i="28"/>
  <c r="W130" i="28"/>
  <c r="X130" i="28"/>
  <c r="Y130" i="28"/>
  <c r="Z130" i="28"/>
  <c r="AA130" i="28"/>
  <c r="AB130" i="28"/>
  <c r="AC130" i="28"/>
  <c r="AD130" i="28"/>
  <c r="AE130" i="28"/>
  <c r="AF130" i="28"/>
  <c r="AG130" i="28"/>
  <c r="AH130" i="28"/>
  <c r="AI130" i="28"/>
  <c r="AJ130" i="28"/>
  <c r="AK130" i="28"/>
  <c r="AL130" i="28"/>
  <c r="AM130" i="28"/>
  <c r="AN130" i="28"/>
  <c r="AO130" i="28"/>
  <c r="AP130" i="28"/>
  <c r="AQ130" i="28"/>
  <c r="D131" i="28"/>
  <c r="E131" i="28"/>
  <c r="F131" i="28"/>
  <c r="G131" i="28"/>
  <c r="H131" i="28"/>
  <c r="I131" i="28"/>
  <c r="J131" i="28"/>
  <c r="K131" i="28"/>
  <c r="L131" i="28"/>
  <c r="M131" i="28"/>
  <c r="N131" i="28"/>
  <c r="O131" i="28"/>
  <c r="P131" i="28"/>
  <c r="Q131" i="28"/>
  <c r="R131" i="28"/>
  <c r="S131" i="28"/>
  <c r="T131" i="28"/>
  <c r="U131" i="28"/>
  <c r="V131" i="28"/>
  <c r="W131" i="28"/>
  <c r="X131" i="28"/>
  <c r="Y131" i="28"/>
  <c r="Z131" i="28"/>
  <c r="AA131" i="28"/>
  <c r="AB131" i="28"/>
  <c r="AC131" i="28"/>
  <c r="AD131" i="28"/>
  <c r="AE131" i="28"/>
  <c r="AF131" i="28"/>
  <c r="AG131" i="28"/>
  <c r="AH131" i="28"/>
  <c r="AI131" i="28"/>
  <c r="AJ131" i="28"/>
  <c r="AK131" i="28"/>
  <c r="AL131" i="28"/>
  <c r="AM131" i="28"/>
  <c r="AN131" i="28"/>
  <c r="AO131" i="28"/>
  <c r="AP131" i="28"/>
  <c r="AQ131" i="28"/>
  <c r="D132" i="28"/>
  <c r="E132" i="28"/>
  <c r="F132" i="28"/>
  <c r="G132" i="28"/>
  <c r="H132" i="28"/>
  <c r="I132" i="28"/>
  <c r="J132" i="28"/>
  <c r="K132" i="28"/>
  <c r="L132" i="28"/>
  <c r="M132" i="28"/>
  <c r="N132" i="28"/>
  <c r="O132" i="28"/>
  <c r="P132" i="28"/>
  <c r="Q132" i="28"/>
  <c r="R132" i="28"/>
  <c r="S132" i="28"/>
  <c r="T132" i="28"/>
  <c r="U132" i="28"/>
  <c r="V132" i="28"/>
  <c r="W132" i="28"/>
  <c r="X132" i="28"/>
  <c r="Y132" i="28"/>
  <c r="Z132" i="28"/>
  <c r="AA132" i="28"/>
  <c r="AB132" i="28"/>
  <c r="AC132" i="28"/>
  <c r="AD132" i="28"/>
  <c r="AE132" i="28"/>
  <c r="AF132" i="28"/>
  <c r="AG132" i="28"/>
  <c r="AH132" i="28"/>
  <c r="AI132" i="28"/>
  <c r="AJ132" i="28"/>
  <c r="AK132" i="28"/>
  <c r="AL132" i="28"/>
  <c r="AM132" i="28"/>
  <c r="AN132" i="28"/>
  <c r="AO132" i="28"/>
  <c r="AP132" i="28"/>
  <c r="AQ132" i="28"/>
  <c r="D133" i="28"/>
  <c r="E133" i="28"/>
  <c r="F133" i="28"/>
  <c r="G133" i="28"/>
  <c r="H133" i="28"/>
  <c r="I133" i="28"/>
  <c r="J133" i="28"/>
  <c r="K133" i="28"/>
  <c r="L133" i="28"/>
  <c r="M133" i="28"/>
  <c r="N133" i="28"/>
  <c r="O133" i="28"/>
  <c r="P133" i="28"/>
  <c r="Q133" i="28"/>
  <c r="R133" i="28"/>
  <c r="S133" i="28"/>
  <c r="T133" i="28"/>
  <c r="U133" i="28"/>
  <c r="V133" i="28"/>
  <c r="W133" i="28"/>
  <c r="X133" i="28"/>
  <c r="Y133" i="28"/>
  <c r="Z133" i="28"/>
  <c r="AA133" i="28"/>
  <c r="AB133" i="28"/>
  <c r="AC133" i="28"/>
  <c r="AD133" i="28"/>
  <c r="AE133" i="28"/>
  <c r="AF133" i="28"/>
  <c r="AG133" i="28"/>
  <c r="AH133" i="28"/>
  <c r="AI133" i="28"/>
  <c r="AJ133" i="28"/>
  <c r="AK133" i="28"/>
  <c r="AL133" i="28"/>
  <c r="AM133" i="28"/>
  <c r="AN133" i="28"/>
  <c r="AO133" i="28"/>
  <c r="AP133" i="28"/>
  <c r="AQ133" i="28"/>
  <c r="D134" i="28"/>
  <c r="E134" i="28"/>
  <c r="F134" i="28"/>
  <c r="G134" i="28"/>
  <c r="H134" i="28"/>
  <c r="I134" i="28"/>
  <c r="J134" i="28"/>
  <c r="K134" i="28"/>
  <c r="L134" i="28"/>
  <c r="M134" i="28"/>
  <c r="N134" i="28"/>
  <c r="O134" i="28"/>
  <c r="P134" i="28"/>
  <c r="Q134" i="28"/>
  <c r="R134" i="28"/>
  <c r="S134" i="28"/>
  <c r="T134" i="28"/>
  <c r="U134" i="28"/>
  <c r="V134" i="28"/>
  <c r="W134" i="28"/>
  <c r="X134" i="28"/>
  <c r="Y134" i="28"/>
  <c r="Z134" i="28"/>
  <c r="AA134" i="28"/>
  <c r="AB134" i="28"/>
  <c r="AC134" i="28"/>
  <c r="AD134" i="28"/>
  <c r="AE134" i="28"/>
  <c r="AF134" i="28"/>
  <c r="AG134" i="28"/>
  <c r="AH134" i="28"/>
  <c r="AI134" i="28"/>
  <c r="AJ134" i="28"/>
  <c r="AK134" i="28"/>
  <c r="AL134" i="28"/>
  <c r="AM134" i="28"/>
  <c r="AN134" i="28"/>
  <c r="AO134" i="28"/>
  <c r="AP134" i="28"/>
  <c r="AQ134" i="28"/>
  <c r="D135" i="28"/>
  <c r="E135" i="28"/>
  <c r="F135" i="28"/>
  <c r="G135" i="28"/>
  <c r="H135" i="28"/>
  <c r="I135" i="28"/>
  <c r="J135" i="28"/>
  <c r="K135" i="28"/>
  <c r="L135" i="28"/>
  <c r="M135" i="28"/>
  <c r="N135" i="28"/>
  <c r="O135" i="28"/>
  <c r="P135" i="28"/>
  <c r="Q135" i="28"/>
  <c r="R135" i="28"/>
  <c r="S135" i="28"/>
  <c r="T135" i="28"/>
  <c r="U135" i="28"/>
  <c r="V135" i="28"/>
  <c r="W135" i="28"/>
  <c r="X135" i="28"/>
  <c r="Y135" i="28"/>
  <c r="Z135" i="28"/>
  <c r="AA135" i="28"/>
  <c r="AB135" i="28"/>
  <c r="AC135" i="28"/>
  <c r="AD135" i="28"/>
  <c r="AE135" i="28"/>
  <c r="AF135" i="28"/>
  <c r="AG135" i="28"/>
  <c r="AH135" i="28"/>
  <c r="AI135" i="28"/>
  <c r="AJ135" i="28"/>
  <c r="AK135" i="28"/>
  <c r="AL135" i="28"/>
  <c r="AM135" i="28"/>
  <c r="AN135" i="28"/>
  <c r="AO135" i="28"/>
  <c r="AP135" i="28"/>
  <c r="AQ135" i="28"/>
  <c r="D136" i="28"/>
  <c r="E136" i="28"/>
  <c r="F136" i="28"/>
  <c r="G136" i="28"/>
  <c r="H136" i="28"/>
  <c r="I136" i="28"/>
  <c r="J136" i="28"/>
  <c r="K136" i="28"/>
  <c r="L136" i="28"/>
  <c r="M136" i="28"/>
  <c r="N136" i="28"/>
  <c r="O136" i="28"/>
  <c r="P136" i="28"/>
  <c r="Q136" i="28"/>
  <c r="R136" i="28"/>
  <c r="S136" i="28"/>
  <c r="T136" i="28"/>
  <c r="U136" i="28"/>
  <c r="V136" i="28"/>
  <c r="W136" i="28"/>
  <c r="X136" i="28"/>
  <c r="Y136" i="28"/>
  <c r="Z136" i="28"/>
  <c r="AA136" i="28"/>
  <c r="AB136" i="28"/>
  <c r="AC136" i="28"/>
  <c r="AD136" i="28"/>
  <c r="AE136" i="28"/>
  <c r="AF136" i="28"/>
  <c r="AG136" i="28"/>
  <c r="AH136" i="28"/>
  <c r="AI136" i="28"/>
  <c r="AJ136" i="28"/>
  <c r="AK136" i="28"/>
  <c r="AL136" i="28"/>
  <c r="AM136" i="28"/>
  <c r="AN136" i="28"/>
  <c r="AO136" i="28"/>
  <c r="AP136" i="28"/>
  <c r="AQ136" i="28"/>
  <c r="D137" i="28"/>
  <c r="E137" i="28"/>
  <c r="F137" i="28"/>
  <c r="G137" i="28"/>
  <c r="H137" i="28"/>
  <c r="I137" i="28"/>
  <c r="J137" i="28"/>
  <c r="K137" i="28"/>
  <c r="L137" i="28"/>
  <c r="M137" i="28"/>
  <c r="N137" i="28"/>
  <c r="O137" i="28"/>
  <c r="P137" i="28"/>
  <c r="Q137" i="28"/>
  <c r="R137" i="28"/>
  <c r="S137" i="28"/>
  <c r="T137" i="28"/>
  <c r="U137" i="28"/>
  <c r="V137" i="28"/>
  <c r="W137" i="28"/>
  <c r="X137" i="28"/>
  <c r="Y137" i="28"/>
  <c r="Z137" i="28"/>
  <c r="AA137" i="28"/>
  <c r="AB137" i="28"/>
  <c r="AC137" i="28"/>
  <c r="AD137" i="28"/>
  <c r="AE137" i="28"/>
  <c r="AF137" i="28"/>
  <c r="AG137" i="28"/>
  <c r="AH137" i="28"/>
  <c r="AI137" i="28"/>
  <c r="AJ137" i="28"/>
  <c r="AK137" i="28"/>
  <c r="AL137" i="28"/>
  <c r="AM137" i="28"/>
  <c r="AN137" i="28"/>
  <c r="AO137" i="28"/>
  <c r="AP137" i="28"/>
  <c r="AQ137" i="28"/>
  <c r="D138" i="28"/>
  <c r="E138" i="28"/>
  <c r="F138" i="28"/>
  <c r="G138" i="28"/>
  <c r="H138" i="28"/>
  <c r="I138" i="28"/>
  <c r="J138" i="28"/>
  <c r="K138" i="28"/>
  <c r="L138" i="28"/>
  <c r="M138" i="28"/>
  <c r="N138" i="28"/>
  <c r="O138" i="28"/>
  <c r="P138" i="28"/>
  <c r="Q138" i="28"/>
  <c r="R138" i="28"/>
  <c r="S138" i="28"/>
  <c r="T138" i="28"/>
  <c r="U138" i="28"/>
  <c r="V138" i="28"/>
  <c r="W138" i="28"/>
  <c r="X138" i="28"/>
  <c r="Y138" i="28"/>
  <c r="Z138" i="28"/>
  <c r="AA138" i="28"/>
  <c r="AB138" i="28"/>
  <c r="AC138" i="28"/>
  <c r="AD138" i="28"/>
  <c r="AE138" i="28"/>
  <c r="AF138" i="28"/>
  <c r="AG138" i="28"/>
  <c r="AH138" i="28"/>
  <c r="AI138" i="28"/>
  <c r="AJ138" i="28"/>
  <c r="AK138" i="28"/>
  <c r="AL138" i="28"/>
  <c r="AM138" i="28"/>
  <c r="AN138" i="28"/>
  <c r="AO138" i="28"/>
  <c r="AP138" i="28"/>
  <c r="AQ138" i="28"/>
  <c r="D139" i="28"/>
  <c r="E139" i="28"/>
  <c r="F139" i="28"/>
  <c r="G139" i="28"/>
  <c r="H139" i="28"/>
  <c r="I139" i="28"/>
  <c r="J139" i="28"/>
  <c r="K139" i="28"/>
  <c r="L139" i="28"/>
  <c r="M139" i="28"/>
  <c r="N139" i="28"/>
  <c r="O139" i="28"/>
  <c r="P139" i="28"/>
  <c r="Q139" i="28"/>
  <c r="R139" i="28"/>
  <c r="S139" i="28"/>
  <c r="T139" i="28"/>
  <c r="U139" i="28"/>
  <c r="V139" i="28"/>
  <c r="W139" i="28"/>
  <c r="X139" i="28"/>
  <c r="Y139" i="28"/>
  <c r="Z139" i="28"/>
  <c r="AA139" i="28"/>
  <c r="AB139" i="28"/>
  <c r="AC139" i="28"/>
  <c r="AD139" i="28"/>
  <c r="AE139" i="28"/>
  <c r="AF139" i="28"/>
  <c r="AG139" i="28"/>
  <c r="AH139" i="28"/>
  <c r="AI139" i="28"/>
  <c r="AJ139" i="28"/>
  <c r="AK139" i="28"/>
  <c r="AL139" i="28"/>
  <c r="AM139" i="28"/>
  <c r="AN139" i="28"/>
  <c r="AO139" i="28"/>
  <c r="AP139" i="28"/>
  <c r="AQ139" i="28"/>
  <c r="D140" i="28"/>
  <c r="E140" i="28"/>
  <c r="F140" i="28"/>
  <c r="G140" i="28"/>
  <c r="H140" i="28"/>
  <c r="I140" i="28"/>
  <c r="J140" i="28"/>
  <c r="K140" i="28"/>
  <c r="L140" i="28"/>
  <c r="M140" i="28"/>
  <c r="N140" i="28"/>
  <c r="O140" i="28"/>
  <c r="P140" i="28"/>
  <c r="Q140" i="28"/>
  <c r="R140" i="28"/>
  <c r="S140" i="28"/>
  <c r="T140" i="28"/>
  <c r="U140" i="28"/>
  <c r="V140" i="28"/>
  <c r="W140" i="28"/>
  <c r="X140" i="28"/>
  <c r="Y140" i="28"/>
  <c r="Z140" i="28"/>
  <c r="AA140" i="28"/>
  <c r="AB140" i="28"/>
  <c r="AC140" i="28"/>
  <c r="AD140" i="28"/>
  <c r="AE140" i="28"/>
  <c r="AF140" i="28"/>
  <c r="AG140" i="28"/>
  <c r="AH140" i="28"/>
  <c r="AI140" i="28"/>
  <c r="AJ140" i="28"/>
  <c r="AK140" i="28"/>
  <c r="AL140" i="28"/>
  <c r="AM140" i="28"/>
  <c r="AN140" i="28"/>
  <c r="AO140" i="28"/>
  <c r="AP140" i="28"/>
  <c r="AQ140" i="28"/>
  <c r="D141" i="28"/>
  <c r="E141" i="28"/>
  <c r="F141" i="28"/>
  <c r="G141" i="28"/>
  <c r="H141" i="28"/>
  <c r="I141" i="28"/>
  <c r="J141" i="28"/>
  <c r="K141" i="28"/>
  <c r="L141" i="28"/>
  <c r="M141" i="28"/>
  <c r="N141" i="28"/>
  <c r="O141" i="28"/>
  <c r="P141" i="28"/>
  <c r="Q141" i="28"/>
  <c r="R141" i="28"/>
  <c r="S141" i="28"/>
  <c r="T141" i="28"/>
  <c r="U141" i="28"/>
  <c r="V141" i="28"/>
  <c r="W141" i="28"/>
  <c r="X141" i="28"/>
  <c r="Y141" i="28"/>
  <c r="Z141" i="28"/>
  <c r="AA141" i="28"/>
  <c r="AB141" i="28"/>
  <c r="AC141" i="28"/>
  <c r="AD141" i="28"/>
  <c r="AE141" i="28"/>
  <c r="AF141" i="28"/>
  <c r="AG141" i="28"/>
  <c r="AH141" i="28"/>
  <c r="AI141" i="28"/>
  <c r="AJ141" i="28"/>
  <c r="AK141" i="28"/>
  <c r="AL141" i="28"/>
  <c r="AM141" i="28"/>
  <c r="AN141" i="28"/>
  <c r="AO141" i="28"/>
  <c r="AP141" i="28"/>
  <c r="AQ141" i="28"/>
  <c r="D142" i="28"/>
  <c r="E142" i="28"/>
  <c r="F142" i="28"/>
  <c r="G142" i="28"/>
  <c r="H142" i="28"/>
  <c r="I142" i="28"/>
  <c r="J142" i="28"/>
  <c r="K142" i="28"/>
  <c r="L142" i="28"/>
  <c r="M142" i="28"/>
  <c r="N142" i="28"/>
  <c r="O142" i="28"/>
  <c r="P142" i="28"/>
  <c r="Q142" i="28"/>
  <c r="R142" i="28"/>
  <c r="S142" i="28"/>
  <c r="T142" i="28"/>
  <c r="U142" i="28"/>
  <c r="V142" i="28"/>
  <c r="W142" i="28"/>
  <c r="X142" i="28"/>
  <c r="Y142" i="28"/>
  <c r="Z142" i="28"/>
  <c r="AA142" i="28"/>
  <c r="AB142" i="28"/>
  <c r="AC142" i="28"/>
  <c r="AD142" i="28"/>
  <c r="AE142" i="28"/>
  <c r="AF142" i="28"/>
  <c r="AG142" i="28"/>
  <c r="AH142" i="28"/>
  <c r="AI142" i="28"/>
  <c r="AJ142" i="28"/>
  <c r="AK142" i="28"/>
  <c r="AL142" i="28"/>
  <c r="AM142" i="28"/>
  <c r="AN142" i="28"/>
  <c r="AO142" i="28"/>
  <c r="AP142" i="28"/>
  <c r="AQ142" i="28"/>
  <c r="D143" i="28"/>
  <c r="E143" i="28"/>
  <c r="F143" i="28"/>
  <c r="G143" i="28"/>
  <c r="H143" i="28"/>
  <c r="I143" i="28"/>
  <c r="J143" i="28"/>
  <c r="K143" i="28"/>
  <c r="L143" i="28"/>
  <c r="M143" i="28"/>
  <c r="N143" i="28"/>
  <c r="O143" i="28"/>
  <c r="P143" i="28"/>
  <c r="Q143" i="28"/>
  <c r="R143" i="28"/>
  <c r="S143" i="28"/>
  <c r="T143" i="28"/>
  <c r="U143" i="28"/>
  <c r="V143" i="28"/>
  <c r="W143" i="28"/>
  <c r="X143" i="28"/>
  <c r="Y143" i="28"/>
  <c r="Z143" i="28"/>
  <c r="AA143" i="28"/>
  <c r="AB143" i="28"/>
  <c r="AC143" i="28"/>
  <c r="AD143" i="28"/>
  <c r="AE143" i="28"/>
  <c r="AF143" i="28"/>
  <c r="AG143" i="28"/>
  <c r="AH143" i="28"/>
  <c r="AI143" i="28"/>
  <c r="AJ143" i="28"/>
  <c r="AK143" i="28"/>
  <c r="AL143" i="28"/>
  <c r="AM143" i="28"/>
  <c r="AN143" i="28"/>
  <c r="AO143" i="28"/>
  <c r="AP143" i="28"/>
  <c r="AQ143" i="28"/>
  <c r="D144" i="28"/>
  <c r="E144" i="28"/>
  <c r="F144" i="28"/>
  <c r="G144" i="28"/>
  <c r="H144" i="28"/>
  <c r="I144" i="28"/>
  <c r="J144" i="28"/>
  <c r="K144" i="28"/>
  <c r="L144" i="28"/>
  <c r="M144" i="28"/>
  <c r="N144" i="28"/>
  <c r="O144" i="28"/>
  <c r="P144" i="28"/>
  <c r="Q144" i="28"/>
  <c r="R144" i="28"/>
  <c r="S144" i="28"/>
  <c r="T144" i="28"/>
  <c r="U144" i="28"/>
  <c r="V144" i="28"/>
  <c r="W144" i="28"/>
  <c r="X144" i="28"/>
  <c r="Y144" i="28"/>
  <c r="Z144" i="28"/>
  <c r="AA144" i="28"/>
  <c r="AB144" i="28"/>
  <c r="AC144" i="28"/>
  <c r="AD144" i="28"/>
  <c r="AE144" i="28"/>
  <c r="AF144" i="28"/>
  <c r="AG144" i="28"/>
  <c r="AH144" i="28"/>
  <c r="AI144" i="28"/>
  <c r="AJ144" i="28"/>
  <c r="AK144" i="28"/>
  <c r="AL144" i="28"/>
  <c r="AM144" i="28"/>
  <c r="AN144" i="28"/>
  <c r="AO144" i="28"/>
  <c r="AP144" i="28"/>
  <c r="AQ144" i="28"/>
  <c r="D145" i="28"/>
  <c r="E145" i="28"/>
  <c r="F145" i="28"/>
  <c r="G145" i="28"/>
  <c r="H145" i="28"/>
  <c r="I145" i="28"/>
  <c r="J145" i="28"/>
  <c r="K145" i="28"/>
  <c r="L145" i="28"/>
  <c r="M145" i="28"/>
  <c r="N145" i="28"/>
  <c r="O145" i="28"/>
  <c r="P145" i="28"/>
  <c r="Q145" i="28"/>
  <c r="R145" i="28"/>
  <c r="S145" i="28"/>
  <c r="T145" i="28"/>
  <c r="U145" i="28"/>
  <c r="V145" i="28"/>
  <c r="W145" i="28"/>
  <c r="X145" i="28"/>
  <c r="Y145" i="28"/>
  <c r="Z145" i="28"/>
  <c r="AA145" i="28"/>
  <c r="AB145" i="28"/>
  <c r="AC145" i="28"/>
  <c r="AD145" i="28"/>
  <c r="AE145" i="28"/>
  <c r="AF145" i="28"/>
  <c r="AG145" i="28"/>
  <c r="AH145" i="28"/>
  <c r="AI145" i="28"/>
  <c r="AJ145" i="28"/>
  <c r="AK145" i="28"/>
  <c r="AL145" i="28"/>
  <c r="AM145" i="28"/>
  <c r="AN145" i="28"/>
  <c r="AO145" i="28"/>
  <c r="AP145" i="28"/>
  <c r="AQ145" i="28"/>
  <c r="D146" i="28"/>
  <c r="E146" i="28"/>
  <c r="F146" i="28"/>
  <c r="G146" i="28"/>
  <c r="H146" i="28"/>
  <c r="I146" i="28"/>
  <c r="J146" i="28"/>
  <c r="K146" i="28"/>
  <c r="L146" i="28"/>
  <c r="M146" i="28"/>
  <c r="N146" i="28"/>
  <c r="O146" i="28"/>
  <c r="P146" i="28"/>
  <c r="Q146" i="28"/>
  <c r="R146" i="28"/>
  <c r="S146" i="28"/>
  <c r="T146" i="28"/>
  <c r="U146" i="28"/>
  <c r="V146" i="28"/>
  <c r="W146" i="28"/>
  <c r="X146" i="28"/>
  <c r="Y146" i="28"/>
  <c r="Z146" i="28"/>
  <c r="AA146" i="28"/>
  <c r="AB146" i="28"/>
  <c r="AC146" i="28"/>
  <c r="AD146" i="28"/>
  <c r="AE146" i="28"/>
  <c r="AF146" i="28"/>
  <c r="AG146" i="28"/>
  <c r="AH146" i="28"/>
  <c r="AI146" i="28"/>
  <c r="AJ146" i="28"/>
  <c r="AK146" i="28"/>
  <c r="AL146" i="28"/>
  <c r="AM146" i="28"/>
  <c r="AN146" i="28"/>
  <c r="AO146" i="28"/>
  <c r="AP146" i="28"/>
  <c r="AQ146" i="28"/>
  <c r="D147" i="28"/>
  <c r="E147" i="28"/>
  <c r="F147" i="28"/>
  <c r="G147" i="28"/>
  <c r="H147" i="28"/>
  <c r="I147" i="28"/>
  <c r="J147" i="28"/>
  <c r="K147" i="28"/>
  <c r="L147" i="28"/>
  <c r="M147" i="28"/>
  <c r="N147" i="28"/>
  <c r="O147" i="28"/>
  <c r="P147" i="28"/>
  <c r="Q147" i="28"/>
  <c r="R147" i="28"/>
  <c r="S147" i="28"/>
  <c r="T147" i="28"/>
  <c r="U147" i="28"/>
  <c r="V147" i="28"/>
  <c r="W147" i="28"/>
  <c r="X147" i="28"/>
  <c r="Y147" i="28"/>
  <c r="Z147" i="28"/>
  <c r="AA147" i="28"/>
  <c r="AB147" i="28"/>
  <c r="AC147" i="28"/>
  <c r="AD147" i="28"/>
  <c r="AE147" i="28"/>
  <c r="AF147" i="28"/>
  <c r="AG147" i="28"/>
  <c r="AH147" i="28"/>
  <c r="AI147" i="28"/>
  <c r="AJ147" i="28"/>
  <c r="AK147" i="28"/>
  <c r="AL147" i="28"/>
  <c r="AM147" i="28"/>
  <c r="AN147" i="28"/>
  <c r="AO147" i="28"/>
  <c r="AP147" i="28"/>
  <c r="AQ147" i="28"/>
  <c r="D148" i="28"/>
  <c r="E148" i="28"/>
  <c r="F148" i="28"/>
  <c r="G148" i="28"/>
  <c r="H148" i="28"/>
  <c r="I148" i="28"/>
  <c r="J148" i="28"/>
  <c r="K148" i="28"/>
  <c r="L148" i="28"/>
  <c r="M148" i="28"/>
  <c r="N148" i="28"/>
  <c r="O148" i="28"/>
  <c r="P148" i="28"/>
  <c r="Q148" i="28"/>
  <c r="R148" i="28"/>
  <c r="S148" i="28"/>
  <c r="T148" i="28"/>
  <c r="U148" i="28"/>
  <c r="V148" i="28"/>
  <c r="W148" i="28"/>
  <c r="X148" i="28"/>
  <c r="Y148" i="28"/>
  <c r="Z148" i="28"/>
  <c r="AA148" i="28"/>
  <c r="AB148" i="28"/>
  <c r="AC148" i="28"/>
  <c r="AD148" i="28"/>
  <c r="AE148" i="28"/>
  <c r="AF148" i="28"/>
  <c r="AG148" i="28"/>
  <c r="AH148" i="28"/>
  <c r="AI148" i="28"/>
  <c r="AJ148" i="28"/>
  <c r="AK148" i="28"/>
  <c r="AL148" i="28"/>
  <c r="AM148" i="28"/>
  <c r="AN148" i="28"/>
  <c r="AO148" i="28"/>
  <c r="AP148" i="28"/>
  <c r="AQ148" i="28"/>
  <c r="D149" i="28"/>
  <c r="E149" i="28"/>
  <c r="F149" i="28"/>
  <c r="G149" i="28"/>
  <c r="H149" i="28"/>
  <c r="I149" i="28"/>
  <c r="J149" i="28"/>
  <c r="K149" i="28"/>
  <c r="L149" i="28"/>
  <c r="M149" i="28"/>
  <c r="N149" i="28"/>
  <c r="O149" i="28"/>
  <c r="P149" i="28"/>
  <c r="Q149" i="28"/>
  <c r="R149" i="28"/>
  <c r="S149" i="28"/>
  <c r="T149" i="28"/>
  <c r="U149" i="28"/>
  <c r="V149" i="28"/>
  <c r="W149" i="28"/>
  <c r="X149" i="28"/>
  <c r="Y149" i="28"/>
  <c r="Z149" i="28"/>
  <c r="AA149" i="28"/>
  <c r="AB149" i="28"/>
  <c r="AC149" i="28"/>
  <c r="AD149" i="28"/>
  <c r="AE149" i="28"/>
  <c r="AF149" i="28"/>
  <c r="AG149" i="28"/>
  <c r="AH149" i="28"/>
  <c r="AI149" i="28"/>
  <c r="AJ149" i="28"/>
  <c r="AK149" i="28"/>
  <c r="AL149" i="28"/>
  <c r="AM149" i="28"/>
  <c r="AN149" i="28"/>
  <c r="AO149" i="28"/>
  <c r="AP149" i="28"/>
  <c r="AQ149" i="28"/>
  <c r="D150" i="28"/>
  <c r="E150" i="28"/>
  <c r="F150" i="28"/>
  <c r="G150" i="28"/>
  <c r="H150" i="28"/>
  <c r="I150" i="28"/>
  <c r="J150" i="28"/>
  <c r="K150" i="28"/>
  <c r="L150" i="28"/>
  <c r="M150" i="28"/>
  <c r="N150" i="28"/>
  <c r="O150" i="28"/>
  <c r="P150" i="28"/>
  <c r="Q150" i="28"/>
  <c r="R150" i="28"/>
  <c r="S150" i="28"/>
  <c r="T150" i="28"/>
  <c r="U150" i="28"/>
  <c r="V150" i="28"/>
  <c r="W150" i="28"/>
  <c r="X150" i="28"/>
  <c r="Y150" i="28"/>
  <c r="Z150" i="28"/>
  <c r="AA150" i="28"/>
  <c r="AB150" i="28"/>
  <c r="AC150" i="28"/>
  <c r="AD150" i="28"/>
  <c r="AE150" i="28"/>
  <c r="AF150" i="28"/>
  <c r="AG150" i="28"/>
  <c r="AH150" i="28"/>
  <c r="AI150" i="28"/>
  <c r="AJ150" i="28"/>
  <c r="AK150" i="28"/>
  <c r="AL150" i="28"/>
  <c r="AM150" i="28"/>
  <c r="AN150" i="28"/>
  <c r="AO150" i="28"/>
  <c r="AP150" i="28"/>
  <c r="AQ150" i="28"/>
  <c r="D151" i="28"/>
  <c r="E151" i="28"/>
  <c r="F151" i="28"/>
  <c r="G151" i="28"/>
  <c r="H151" i="28"/>
  <c r="I151" i="28"/>
  <c r="J151" i="28"/>
  <c r="K151" i="28"/>
  <c r="L151" i="28"/>
  <c r="M151" i="28"/>
  <c r="N151" i="28"/>
  <c r="O151" i="28"/>
  <c r="P151" i="28"/>
  <c r="Q151" i="28"/>
  <c r="R151" i="28"/>
  <c r="S151" i="28"/>
  <c r="T151" i="28"/>
  <c r="U151" i="28"/>
  <c r="V151" i="28"/>
  <c r="W151" i="28"/>
  <c r="X151" i="28"/>
  <c r="Y151" i="28"/>
  <c r="Z151" i="28"/>
  <c r="AA151" i="28"/>
  <c r="AB151" i="28"/>
  <c r="AC151" i="28"/>
  <c r="AD151" i="28"/>
  <c r="AE151" i="28"/>
  <c r="AF151" i="28"/>
  <c r="AG151" i="28"/>
  <c r="AH151" i="28"/>
  <c r="AI151" i="28"/>
  <c r="AJ151" i="28"/>
  <c r="AK151" i="28"/>
  <c r="AL151" i="28"/>
  <c r="AM151" i="28"/>
  <c r="AN151" i="28"/>
  <c r="AO151" i="28"/>
  <c r="AP151" i="28"/>
  <c r="AQ151" i="28"/>
  <c r="D152" i="28"/>
  <c r="E152" i="28"/>
  <c r="F152" i="28"/>
  <c r="G152" i="28"/>
  <c r="H152" i="28"/>
  <c r="I152" i="28"/>
  <c r="J152" i="28"/>
  <c r="K152" i="28"/>
  <c r="L152" i="28"/>
  <c r="M152" i="28"/>
  <c r="N152" i="28"/>
  <c r="O152" i="28"/>
  <c r="P152" i="28"/>
  <c r="Q152" i="28"/>
  <c r="R152" i="28"/>
  <c r="S152" i="28"/>
  <c r="T152" i="28"/>
  <c r="U152" i="28"/>
  <c r="V152" i="28"/>
  <c r="W152" i="28"/>
  <c r="X152" i="28"/>
  <c r="Y152" i="28"/>
  <c r="Z152" i="28"/>
  <c r="AA152" i="28"/>
  <c r="AB152" i="28"/>
  <c r="AC152" i="28"/>
  <c r="AD152" i="28"/>
  <c r="AE152" i="28"/>
  <c r="AF152" i="28"/>
  <c r="AG152" i="28"/>
  <c r="AH152" i="28"/>
  <c r="AI152" i="28"/>
  <c r="AJ152" i="28"/>
  <c r="AK152" i="28"/>
  <c r="AL152" i="28"/>
  <c r="AM152" i="28"/>
  <c r="AN152" i="28"/>
  <c r="AO152" i="28"/>
  <c r="AP152" i="28"/>
  <c r="AQ152" i="28"/>
  <c r="D153" i="28"/>
  <c r="E153" i="28"/>
  <c r="F153" i="28"/>
  <c r="G153" i="28"/>
  <c r="H153" i="28"/>
  <c r="I153" i="28"/>
  <c r="J153" i="28"/>
  <c r="K153" i="28"/>
  <c r="L153" i="28"/>
  <c r="M153" i="28"/>
  <c r="N153" i="28"/>
  <c r="O153" i="28"/>
  <c r="P153" i="28"/>
  <c r="Q153" i="28"/>
  <c r="R153" i="28"/>
  <c r="S153" i="28"/>
  <c r="T153" i="28"/>
  <c r="U153" i="28"/>
  <c r="V153" i="28"/>
  <c r="W153" i="28"/>
  <c r="X153" i="28"/>
  <c r="Y153" i="28"/>
  <c r="Z153" i="28"/>
  <c r="AA153" i="28"/>
  <c r="AB153" i="28"/>
  <c r="AC153" i="28"/>
  <c r="AD153" i="28"/>
  <c r="AE153" i="28"/>
  <c r="AF153" i="28"/>
  <c r="AG153" i="28"/>
  <c r="AH153" i="28"/>
  <c r="AI153" i="28"/>
  <c r="AJ153" i="28"/>
  <c r="AK153" i="28"/>
  <c r="AL153" i="28"/>
  <c r="AM153" i="28"/>
  <c r="AN153" i="28"/>
  <c r="AO153" i="28"/>
  <c r="AP153" i="28"/>
  <c r="AQ153" i="28"/>
  <c r="D154" i="28"/>
  <c r="E154" i="28"/>
  <c r="F154" i="28"/>
  <c r="G154" i="28"/>
  <c r="H154" i="28"/>
  <c r="I154" i="28"/>
  <c r="J154" i="28"/>
  <c r="K154" i="28"/>
  <c r="L154" i="28"/>
  <c r="M154" i="28"/>
  <c r="N154" i="28"/>
  <c r="O154" i="28"/>
  <c r="P154" i="28"/>
  <c r="Q154" i="28"/>
  <c r="R154" i="28"/>
  <c r="S154" i="28"/>
  <c r="T154" i="28"/>
  <c r="U154" i="28"/>
  <c r="V154" i="28"/>
  <c r="W154" i="28"/>
  <c r="X154" i="28"/>
  <c r="Y154" i="28"/>
  <c r="Z154" i="28"/>
  <c r="AA154" i="28"/>
  <c r="AB154" i="28"/>
  <c r="AC154" i="28"/>
  <c r="AD154" i="28"/>
  <c r="AE154" i="28"/>
  <c r="AF154" i="28"/>
  <c r="AG154" i="28"/>
  <c r="AH154" i="28"/>
  <c r="AI154" i="28"/>
  <c r="AJ154" i="28"/>
  <c r="AK154" i="28"/>
  <c r="AL154" i="28"/>
  <c r="AM154" i="28"/>
  <c r="AN154" i="28"/>
  <c r="AO154" i="28"/>
  <c r="AP154" i="28"/>
  <c r="AQ154" i="28"/>
  <c r="D155" i="28"/>
  <c r="E155" i="28"/>
  <c r="F155" i="28"/>
  <c r="G155" i="28"/>
  <c r="H155" i="28"/>
  <c r="I155" i="28"/>
  <c r="J155" i="28"/>
  <c r="K155" i="28"/>
  <c r="L155" i="28"/>
  <c r="M155" i="28"/>
  <c r="N155" i="28"/>
  <c r="O155" i="28"/>
  <c r="P155" i="28"/>
  <c r="Q155" i="28"/>
  <c r="R155" i="28"/>
  <c r="S155" i="28"/>
  <c r="T155" i="28"/>
  <c r="U155" i="28"/>
  <c r="V155" i="28"/>
  <c r="W155" i="28"/>
  <c r="X155" i="28"/>
  <c r="Y155" i="28"/>
  <c r="Z155" i="28"/>
  <c r="AA155" i="28"/>
  <c r="AB155" i="28"/>
  <c r="AC155" i="28"/>
  <c r="AD155" i="28"/>
  <c r="AE155" i="28"/>
  <c r="AF155" i="28"/>
  <c r="AG155" i="28"/>
  <c r="AH155" i="28"/>
  <c r="AI155" i="28"/>
  <c r="AJ155" i="28"/>
  <c r="AK155" i="28"/>
  <c r="AL155" i="28"/>
  <c r="AM155" i="28"/>
  <c r="AN155" i="28"/>
  <c r="AO155" i="28"/>
  <c r="AP155" i="28"/>
  <c r="AQ155" i="28"/>
  <c r="D156" i="28"/>
  <c r="E156" i="28"/>
  <c r="F156" i="28"/>
  <c r="G156" i="28"/>
  <c r="H156" i="28"/>
  <c r="I156" i="28"/>
  <c r="J156" i="28"/>
  <c r="K156" i="28"/>
  <c r="L156" i="28"/>
  <c r="M156" i="28"/>
  <c r="N156" i="28"/>
  <c r="O156" i="28"/>
  <c r="P156" i="28"/>
  <c r="Q156" i="28"/>
  <c r="R156" i="28"/>
  <c r="S156" i="28"/>
  <c r="T156" i="28"/>
  <c r="U156" i="28"/>
  <c r="V156" i="28"/>
  <c r="W156" i="28"/>
  <c r="X156" i="28"/>
  <c r="Y156" i="28"/>
  <c r="Z156" i="28"/>
  <c r="AA156" i="28"/>
  <c r="AB156" i="28"/>
  <c r="AC156" i="28"/>
  <c r="AD156" i="28"/>
  <c r="AE156" i="28"/>
  <c r="AF156" i="28"/>
  <c r="AG156" i="28"/>
  <c r="AH156" i="28"/>
  <c r="AI156" i="28"/>
  <c r="AJ156" i="28"/>
  <c r="AK156" i="28"/>
  <c r="AL156" i="28"/>
  <c r="AM156" i="28"/>
  <c r="AN156" i="28"/>
  <c r="AO156" i="28"/>
  <c r="AP156" i="28"/>
  <c r="AQ156" i="28"/>
  <c r="D157" i="28"/>
  <c r="E157" i="28"/>
  <c r="F157" i="28"/>
  <c r="G157" i="28"/>
  <c r="H157" i="28"/>
  <c r="I157" i="28"/>
  <c r="J157" i="28"/>
  <c r="K157" i="28"/>
  <c r="L157" i="28"/>
  <c r="M157" i="28"/>
  <c r="N157" i="28"/>
  <c r="O157" i="28"/>
  <c r="P157" i="28"/>
  <c r="Q157" i="28"/>
  <c r="R157" i="28"/>
  <c r="S157" i="28"/>
  <c r="T157" i="28"/>
  <c r="U157" i="28"/>
  <c r="V157" i="28"/>
  <c r="W157" i="28"/>
  <c r="X157" i="28"/>
  <c r="Y157" i="28"/>
  <c r="Z157" i="28"/>
  <c r="AA157" i="28"/>
  <c r="AB157" i="28"/>
  <c r="AC157" i="28"/>
  <c r="AD157" i="28"/>
  <c r="AE157" i="28"/>
  <c r="AF157" i="28"/>
  <c r="AG157" i="28"/>
  <c r="AH157" i="28"/>
  <c r="AI157" i="28"/>
  <c r="AJ157" i="28"/>
  <c r="AK157" i="28"/>
  <c r="AL157" i="28"/>
  <c r="AM157" i="28"/>
  <c r="AN157" i="28"/>
  <c r="AO157" i="28"/>
  <c r="AP157" i="28"/>
  <c r="AQ157" i="28"/>
  <c r="D158" i="28"/>
  <c r="E158" i="28"/>
  <c r="F158" i="28"/>
  <c r="G158" i="28"/>
  <c r="H158" i="28"/>
  <c r="I158" i="28"/>
  <c r="J158" i="28"/>
  <c r="K158" i="28"/>
  <c r="L158" i="28"/>
  <c r="M158" i="28"/>
  <c r="N158" i="28"/>
  <c r="O158" i="28"/>
  <c r="P158" i="28"/>
  <c r="Q158" i="28"/>
  <c r="R158" i="28"/>
  <c r="S158" i="28"/>
  <c r="T158" i="28"/>
  <c r="U158" i="28"/>
  <c r="V158" i="28"/>
  <c r="W158" i="28"/>
  <c r="X158" i="28"/>
  <c r="Y158" i="28"/>
  <c r="Z158" i="28"/>
  <c r="AA158" i="28"/>
  <c r="AB158" i="28"/>
  <c r="AC158" i="28"/>
  <c r="AD158" i="28"/>
  <c r="AE158" i="28"/>
  <c r="AF158" i="28"/>
  <c r="AG158" i="28"/>
  <c r="AH158" i="28"/>
  <c r="AI158" i="28"/>
  <c r="AJ158" i="28"/>
  <c r="AK158" i="28"/>
  <c r="AL158" i="28"/>
  <c r="AM158" i="28"/>
  <c r="AN158" i="28"/>
  <c r="AO158" i="28"/>
  <c r="AP158" i="28"/>
  <c r="AQ158" i="28"/>
  <c r="D159" i="28"/>
  <c r="E159" i="28"/>
  <c r="F159" i="28"/>
  <c r="G159" i="28"/>
  <c r="H159" i="28"/>
  <c r="I159" i="28"/>
  <c r="J159" i="28"/>
  <c r="K159" i="28"/>
  <c r="L159" i="28"/>
  <c r="M159" i="28"/>
  <c r="N159" i="28"/>
  <c r="O159" i="28"/>
  <c r="P159" i="28"/>
  <c r="Q159" i="28"/>
  <c r="R159" i="28"/>
  <c r="S159" i="28"/>
  <c r="T159" i="28"/>
  <c r="U159" i="28"/>
  <c r="V159" i="28"/>
  <c r="W159" i="28"/>
  <c r="X159" i="28"/>
  <c r="Y159" i="28"/>
  <c r="Z159" i="28"/>
  <c r="AA159" i="28"/>
  <c r="AB159" i="28"/>
  <c r="AC159" i="28"/>
  <c r="AD159" i="28"/>
  <c r="AE159" i="28"/>
  <c r="AF159" i="28"/>
  <c r="AG159" i="28"/>
  <c r="AH159" i="28"/>
  <c r="AI159" i="28"/>
  <c r="AJ159" i="28"/>
  <c r="AK159" i="28"/>
  <c r="AL159" i="28"/>
  <c r="AM159" i="28"/>
  <c r="AN159" i="28"/>
  <c r="AO159" i="28"/>
  <c r="AP159" i="28"/>
  <c r="AQ159" i="28"/>
  <c r="D160" i="28"/>
  <c r="E160" i="28"/>
  <c r="F160" i="28"/>
  <c r="G160" i="28"/>
  <c r="H160" i="28"/>
  <c r="I160" i="28"/>
  <c r="J160" i="28"/>
  <c r="K160" i="28"/>
  <c r="L160" i="28"/>
  <c r="M160" i="28"/>
  <c r="N160" i="28"/>
  <c r="O160" i="28"/>
  <c r="P160" i="28"/>
  <c r="Q160" i="28"/>
  <c r="R160" i="28"/>
  <c r="S160" i="28"/>
  <c r="T160" i="28"/>
  <c r="U160" i="28"/>
  <c r="V160" i="28"/>
  <c r="W160" i="28"/>
  <c r="X160" i="28"/>
  <c r="Y160" i="28"/>
  <c r="Z160" i="28"/>
  <c r="AA160" i="28"/>
  <c r="AB160" i="28"/>
  <c r="AC160" i="28"/>
  <c r="AD160" i="28"/>
  <c r="AE160" i="28"/>
  <c r="AF160" i="28"/>
  <c r="AG160" i="28"/>
  <c r="AH160" i="28"/>
  <c r="AI160" i="28"/>
  <c r="AJ160" i="28"/>
  <c r="AK160" i="28"/>
  <c r="AL160" i="28"/>
  <c r="AM160" i="28"/>
  <c r="AN160" i="28"/>
  <c r="AO160" i="28"/>
  <c r="AP160" i="28"/>
  <c r="AQ160" i="28"/>
  <c r="D161" i="28"/>
  <c r="E161" i="28"/>
  <c r="F161" i="28"/>
  <c r="G161" i="28"/>
  <c r="H161" i="28"/>
  <c r="I161" i="28"/>
  <c r="J161" i="28"/>
  <c r="K161" i="28"/>
  <c r="L161" i="28"/>
  <c r="M161" i="28"/>
  <c r="N161" i="28"/>
  <c r="O161" i="28"/>
  <c r="P161" i="28"/>
  <c r="Q161" i="28"/>
  <c r="R161" i="28"/>
  <c r="S161" i="28"/>
  <c r="T161" i="28"/>
  <c r="U161" i="28"/>
  <c r="V161" i="28"/>
  <c r="W161" i="28"/>
  <c r="X161" i="28"/>
  <c r="Y161" i="28"/>
  <c r="Z161" i="28"/>
  <c r="AA161" i="28"/>
  <c r="AB161" i="28"/>
  <c r="AC161" i="28"/>
  <c r="AD161" i="28"/>
  <c r="AE161" i="28"/>
  <c r="AF161" i="28"/>
  <c r="AG161" i="28"/>
  <c r="AH161" i="28"/>
  <c r="AI161" i="28"/>
  <c r="AJ161" i="28"/>
  <c r="AK161" i="28"/>
  <c r="AL161" i="28"/>
  <c r="AM161" i="28"/>
  <c r="AN161" i="28"/>
  <c r="AO161" i="28"/>
  <c r="AP161" i="28"/>
  <c r="AQ161" i="28"/>
  <c r="D162" i="28"/>
  <c r="E162" i="28"/>
  <c r="F162" i="28"/>
  <c r="G162" i="28"/>
  <c r="H162" i="28"/>
  <c r="I162" i="28"/>
  <c r="J162" i="28"/>
  <c r="K162" i="28"/>
  <c r="L162" i="28"/>
  <c r="M162" i="28"/>
  <c r="N162" i="28"/>
  <c r="O162" i="28"/>
  <c r="P162" i="28"/>
  <c r="Q162" i="28"/>
  <c r="R162" i="28"/>
  <c r="S162" i="28"/>
  <c r="T162" i="28"/>
  <c r="U162" i="28"/>
  <c r="V162" i="28"/>
  <c r="W162" i="28"/>
  <c r="X162" i="28"/>
  <c r="Y162" i="28"/>
  <c r="Z162" i="28"/>
  <c r="AA162" i="28"/>
  <c r="AB162" i="28"/>
  <c r="AC162" i="28"/>
  <c r="AD162" i="28"/>
  <c r="AE162" i="28"/>
  <c r="AF162" i="28"/>
  <c r="AG162" i="28"/>
  <c r="AH162" i="28"/>
  <c r="AI162" i="28"/>
  <c r="AJ162" i="28"/>
  <c r="AK162" i="28"/>
  <c r="AL162" i="28"/>
  <c r="AM162" i="28"/>
  <c r="AN162" i="28"/>
  <c r="AO162" i="28"/>
  <c r="AP162" i="28"/>
  <c r="AQ162" i="28"/>
  <c r="D163" i="28"/>
  <c r="E163" i="28"/>
  <c r="F163" i="28"/>
  <c r="G163" i="28"/>
  <c r="H163" i="28"/>
  <c r="I163" i="28"/>
  <c r="J163" i="28"/>
  <c r="K163" i="28"/>
  <c r="L163" i="28"/>
  <c r="M163" i="28"/>
  <c r="N163" i="28"/>
  <c r="O163" i="28"/>
  <c r="P163" i="28"/>
  <c r="Q163" i="28"/>
  <c r="R163" i="28"/>
  <c r="S163" i="28"/>
  <c r="T163" i="28"/>
  <c r="U163" i="28"/>
  <c r="V163" i="28"/>
  <c r="W163" i="28"/>
  <c r="X163" i="28"/>
  <c r="Y163" i="28"/>
  <c r="Z163" i="28"/>
  <c r="AA163" i="28"/>
  <c r="AB163" i="28"/>
  <c r="AC163" i="28"/>
  <c r="AD163" i="28"/>
  <c r="AE163" i="28"/>
  <c r="AF163" i="28"/>
  <c r="AG163" i="28"/>
  <c r="AH163" i="28"/>
  <c r="AI163" i="28"/>
  <c r="AJ163" i="28"/>
  <c r="AK163" i="28"/>
  <c r="AL163" i="28"/>
  <c r="AM163" i="28"/>
  <c r="AN163" i="28"/>
  <c r="AO163" i="28"/>
  <c r="AP163" i="28"/>
  <c r="AQ163" i="28"/>
  <c r="D164" i="28"/>
  <c r="E164" i="28"/>
  <c r="F164" i="28"/>
  <c r="G164" i="28"/>
  <c r="H164" i="28"/>
  <c r="I164" i="28"/>
  <c r="J164" i="28"/>
  <c r="K164" i="28"/>
  <c r="L164" i="28"/>
  <c r="M164" i="28"/>
  <c r="N164" i="28"/>
  <c r="O164" i="28"/>
  <c r="P164" i="28"/>
  <c r="Q164" i="28"/>
  <c r="R164" i="28"/>
  <c r="S164" i="28"/>
  <c r="T164" i="28"/>
  <c r="U164" i="28"/>
  <c r="V164" i="28"/>
  <c r="W164" i="28"/>
  <c r="X164" i="28"/>
  <c r="Y164" i="28"/>
  <c r="Z164" i="28"/>
  <c r="AA164" i="28"/>
  <c r="AB164" i="28"/>
  <c r="AC164" i="28"/>
  <c r="AD164" i="28"/>
  <c r="AE164" i="28"/>
  <c r="AF164" i="28"/>
  <c r="AG164" i="28"/>
  <c r="AH164" i="28"/>
  <c r="AI164" i="28"/>
  <c r="AJ164" i="28"/>
  <c r="AK164" i="28"/>
  <c r="AL164" i="28"/>
  <c r="AM164" i="28"/>
  <c r="AN164" i="28"/>
  <c r="AO164" i="28"/>
  <c r="AP164" i="28"/>
  <c r="AQ164" i="28"/>
  <c r="D165" i="28"/>
  <c r="E165" i="28"/>
  <c r="F165" i="28"/>
  <c r="G165" i="28"/>
  <c r="H165" i="28"/>
  <c r="I165" i="28"/>
  <c r="J165" i="28"/>
  <c r="K165" i="28"/>
  <c r="L165" i="28"/>
  <c r="M165" i="28"/>
  <c r="N165" i="28"/>
  <c r="O165" i="28"/>
  <c r="P165" i="28"/>
  <c r="Q165" i="28"/>
  <c r="R165" i="28"/>
  <c r="S165" i="28"/>
  <c r="T165" i="28"/>
  <c r="U165" i="28"/>
  <c r="V165" i="28"/>
  <c r="W165" i="28"/>
  <c r="X165" i="28"/>
  <c r="Y165" i="28"/>
  <c r="Z165" i="28"/>
  <c r="AA165" i="28"/>
  <c r="AB165" i="28"/>
  <c r="AC165" i="28"/>
  <c r="AD165" i="28"/>
  <c r="AE165" i="28"/>
  <c r="AF165" i="28"/>
  <c r="AG165" i="28"/>
  <c r="AH165" i="28"/>
  <c r="AI165" i="28"/>
  <c r="AJ165" i="28"/>
  <c r="AK165" i="28"/>
  <c r="AL165" i="28"/>
  <c r="AM165" i="28"/>
  <c r="AN165" i="28"/>
  <c r="AO165" i="28"/>
  <c r="AP165" i="28"/>
  <c r="AQ165" i="28"/>
  <c r="D166" i="28"/>
  <c r="E166" i="28"/>
  <c r="F166" i="28"/>
  <c r="G166" i="28"/>
  <c r="H166" i="28"/>
  <c r="I166" i="28"/>
  <c r="J166" i="28"/>
  <c r="K166" i="28"/>
  <c r="L166" i="28"/>
  <c r="M166" i="28"/>
  <c r="N166" i="28"/>
  <c r="O166" i="28"/>
  <c r="P166" i="28"/>
  <c r="Q166" i="28"/>
  <c r="R166" i="28"/>
  <c r="S166" i="28"/>
  <c r="T166" i="28"/>
  <c r="U166" i="28"/>
  <c r="V166" i="28"/>
  <c r="W166" i="28"/>
  <c r="X166" i="28"/>
  <c r="Y166" i="28"/>
  <c r="Z166" i="28"/>
  <c r="AA166" i="28"/>
  <c r="AB166" i="28"/>
  <c r="AC166" i="28"/>
  <c r="AD166" i="28"/>
  <c r="AE166" i="28"/>
  <c r="AF166" i="28"/>
  <c r="AG166" i="28"/>
  <c r="AH166" i="28"/>
  <c r="AI166" i="28"/>
  <c r="AJ166" i="28"/>
  <c r="AK166" i="28"/>
  <c r="AL166" i="28"/>
  <c r="AM166" i="28"/>
  <c r="AN166" i="28"/>
  <c r="AO166" i="28"/>
  <c r="AP166" i="28"/>
  <c r="AQ166" i="28"/>
  <c r="D167" i="28"/>
  <c r="E167" i="28"/>
  <c r="F167" i="28"/>
  <c r="G167" i="28"/>
  <c r="H167" i="28"/>
  <c r="I167" i="28"/>
  <c r="J167" i="28"/>
  <c r="K167" i="28"/>
  <c r="L167" i="28"/>
  <c r="M167" i="28"/>
  <c r="N167" i="28"/>
  <c r="O167" i="28"/>
  <c r="P167" i="28"/>
  <c r="Q167" i="28"/>
  <c r="R167" i="28"/>
  <c r="S167" i="28"/>
  <c r="T167" i="28"/>
  <c r="U167" i="28"/>
  <c r="V167" i="28"/>
  <c r="W167" i="28"/>
  <c r="X167" i="28"/>
  <c r="Y167" i="28"/>
  <c r="Z167" i="28"/>
  <c r="AA167" i="28"/>
  <c r="AB167" i="28"/>
  <c r="AC167" i="28"/>
  <c r="AD167" i="28"/>
  <c r="AE167" i="28"/>
  <c r="AF167" i="28"/>
  <c r="AG167" i="28"/>
  <c r="AH167" i="28"/>
  <c r="AI167" i="28"/>
  <c r="AJ167" i="28"/>
  <c r="AK167" i="28"/>
  <c r="AL167" i="28"/>
  <c r="AM167" i="28"/>
  <c r="AN167" i="28"/>
  <c r="AO167" i="28"/>
  <c r="AP167" i="28"/>
  <c r="AQ167" i="28"/>
  <c r="D168" i="28"/>
  <c r="E168" i="28"/>
  <c r="F168" i="28"/>
  <c r="G168" i="28"/>
  <c r="H168" i="28"/>
  <c r="I168" i="28"/>
  <c r="J168" i="28"/>
  <c r="K168" i="28"/>
  <c r="L168" i="28"/>
  <c r="M168" i="28"/>
  <c r="N168" i="28"/>
  <c r="O168" i="28"/>
  <c r="P168" i="28"/>
  <c r="Q168" i="28"/>
  <c r="R168" i="28"/>
  <c r="S168" i="28"/>
  <c r="T168" i="28"/>
  <c r="U168" i="28"/>
  <c r="V168" i="28"/>
  <c r="W168" i="28"/>
  <c r="X168" i="28"/>
  <c r="Y168" i="28"/>
  <c r="Z168" i="28"/>
  <c r="AA168" i="28"/>
  <c r="AB168" i="28"/>
  <c r="AC168" i="28"/>
  <c r="AD168" i="28"/>
  <c r="AE168" i="28"/>
  <c r="AF168" i="28"/>
  <c r="AG168" i="28"/>
  <c r="AH168" i="28"/>
  <c r="AI168" i="28"/>
  <c r="AJ168" i="28"/>
  <c r="AK168" i="28"/>
  <c r="AL168" i="28"/>
  <c r="AM168" i="28"/>
  <c r="AN168" i="28"/>
  <c r="AO168" i="28"/>
  <c r="AP168" i="28"/>
  <c r="AQ168" i="28"/>
  <c r="D169" i="28"/>
  <c r="E169" i="28"/>
  <c r="F169" i="28"/>
  <c r="G169" i="28"/>
  <c r="H169" i="28"/>
  <c r="I169" i="28"/>
  <c r="J169" i="28"/>
  <c r="K169" i="28"/>
  <c r="L169" i="28"/>
  <c r="M169" i="28"/>
  <c r="N169" i="28"/>
  <c r="O169" i="28"/>
  <c r="P169" i="28"/>
  <c r="Q169" i="28"/>
  <c r="R169" i="28"/>
  <c r="S169" i="28"/>
  <c r="T169" i="28"/>
  <c r="U169" i="28"/>
  <c r="V169" i="28"/>
  <c r="W169" i="28"/>
  <c r="X169" i="28"/>
  <c r="Y169" i="28"/>
  <c r="Z169" i="28"/>
  <c r="AA169" i="28"/>
  <c r="AB169" i="28"/>
  <c r="AC169" i="28"/>
  <c r="AD169" i="28"/>
  <c r="AE169" i="28"/>
  <c r="AF169" i="28"/>
  <c r="AG169" i="28"/>
  <c r="AH169" i="28"/>
  <c r="AI169" i="28"/>
  <c r="AJ169" i="28"/>
  <c r="AK169" i="28"/>
  <c r="AL169" i="28"/>
  <c r="AM169" i="28"/>
  <c r="AN169" i="28"/>
  <c r="AO169" i="28"/>
  <c r="AP169" i="28"/>
  <c r="AQ169" i="28"/>
  <c r="D170" i="28"/>
  <c r="E170" i="28"/>
  <c r="F170" i="28"/>
  <c r="G170" i="28"/>
  <c r="H170" i="28"/>
  <c r="I170" i="28"/>
  <c r="J170" i="28"/>
  <c r="K170" i="28"/>
  <c r="L170" i="28"/>
  <c r="M170" i="28"/>
  <c r="N170" i="28"/>
  <c r="O170" i="28"/>
  <c r="P170" i="28"/>
  <c r="Q170" i="28"/>
  <c r="R170" i="28"/>
  <c r="S170" i="28"/>
  <c r="T170" i="28"/>
  <c r="U170" i="28"/>
  <c r="V170" i="28"/>
  <c r="W170" i="28"/>
  <c r="X170" i="28"/>
  <c r="Y170" i="28"/>
  <c r="Z170" i="28"/>
  <c r="AA170" i="28"/>
  <c r="AB170" i="28"/>
  <c r="AC170" i="28"/>
  <c r="AD170" i="28"/>
  <c r="AE170" i="28"/>
  <c r="AF170" i="28"/>
  <c r="AG170" i="28"/>
  <c r="AH170" i="28"/>
  <c r="AI170" i="28"/>
  <c r="AJ170" i="28"/>
  <c r="AK170" i="28"/>
  <c r="AL170" i="28"/>
  <c r="AM170" i="28"/>
  <c r="AN170" i="28"/>
  <c r="AO170" i="28"/>
  <c r="AP170" i="28"/>
  <c r="AQ170" i="28"/>
  <c r="D171" i="28"/>
  <c r="E171" i="28"/>
  <c r="F171" i="28"/>
  <c r="G171" i="28"/>
  <c r="H171" i="28"/>
  <c r="I171" i="28"/>
  <c r="J171" i="28"/>
  <c r="K171" i="28"/>
  <c r="L171" i="28"/>
  <c r="M171" i="28"/>
  <c r="N171" i="28"/>
  <c r="O171" i="28"/>
  <c r="P171" i="28"/>
  <c r="Q171" i="28"/>
  <c r="R171" i="28"/>
  <c r="S171" i="28"/>
  <c r="T171" i="28"/>
  <c r="U171" i="28"/>
  <c r="V171" i="28"/>
  <c r="W171" i="28"/>
  <c r="X171" i="28"/>
  <c r="Y171" i="28"/>
  <c r="Z171" i="28"/>
  <c r="AA171" i="28"/>
  <c r="AB171" i="28"/>
  <c r="AC171" i="28"/>
  <c r="AD171" i="28"/>
  <c r="AE171" i="28"/>
  <c r="AF171" i="28"/>
  <c r="AG171" i="28"/>
  <c r="AH171" i="28"/>
  <c r="AI171" i="28"/>
  <c r="AJ171" i="28"/>
  <c r="AK171" i="28"/>
  <c r="AL171" i="28"/>
  <c r="AM171" i="28"/>
  <c r="AN171" i="28"/>
  <c r="AO171" i="28"/>
  <c r="AP171" i="28"/>
  <c r="AQ171" i="28"/>
  <c r="D172" i="28"/>
  <c r="E172" i="28"/>
  <c r="F172" i="28"/>
  <c r="G172" i="28"/>
  <c r="H172" i="28"/>
  <c r="I172" i="28"/>
  <c r="J172" i="28"/>
  <c r="K172" i="28"/>
  <c r="L172" i="28"/>
  <c r="M172" i="28"/>
  <c r="N172" i="28"/>
  <c r="O172" i="28"/>
  <c r="P172" i="28"/>
  <c r="Q172" i="28"/>
  <c r="R172" i="28"/>
  <c r="S172" i="28"/>
  <c r="T172" i="28"/>
  <c r="U172" i="28"/>
  <c r="V172" i="28"/>
  <c r="W172" i="28"/>
  <c r="X172" i="28"/>
  <c r="Y172" i="28"/>
  <c r="Z172" i="28"/>
  <c r="AA172" i="28"/>
  <c r="AB172" i="28"/>
  <c r="AC172" i="28"/>
  <c r="AD172" i="28"/>
  <c r="AE172" i="28"/>
  <c r="AF172" i="28"/>
  <c r="AG172" i="28"/>
  <c r="AH172" i="28"/>
  <c r="AI172" i="28"/>
  <c r="AJ172" i="28"/>
  <c r="AK172" i="28"/>
  <c r="AL172" i="28"/>
  <c r="AM172" i="28"/>
  <c r="AN172" i="28"/>
  <c r="AO172" i="28"/>
  <c r="AP172" i="28"/>
  <c r="AQ172" i="28"/>
  <c r="D173" i="28"/>
  <c r="E173" i="28"/>
  <c r="F173" i="28"/>
  <c r="G173" i="28"/>
  <c r="H173" i="28"/>
  <c r="I173" i="28"/>
  <c r="J173" i="28"/>
  <c r="K173" i="28"/>
  <c r="L173" i="28"/>
  <c r="M173" i="28"/>
  <c r="N173" i="28"/>
  <c r="O173" i="28"/>
  <c r="P173" i="28"/>
  <c r="Q173" i="28"/>
  <c r="R173" i="28"/>
  <c r="S173" i="28"/>
  <c r="T173" i="28"/>
  <c r="U173" i="28"/>
  <c r="V173" i="28"/>
  <c r="W173" i="28"/>
  <c r="X173" i="28"/>
  <c r="Y173" i="28"/>
  <c r="Z173" i="28"/>
  <c r="AA173" i="28"/>
  <c r="AB173" i="28"/>
  <c r="AC173" i="28"/>
  <c r="AD173" i="28"/>
  <c r="AE173" i="28"/>
  <c r="AF173" i="28"/>
  <c r="AG173" i="28"/>
  <c r="AH173" i="28"/>
  <c r="AI173" i="28"/>
  <c r="AJ173" i="28"/>
  <c r="AK173" i="28"/>
  <c r="AL173" i="28"/>
  <c r="AM173" i="28"/>
  <c r="AN173" i="28"/>
  <c r="AO173" i="28"/>
  <c r="AP173" i="28"/>
  <c r="AQ173" i="28"/>
  <c r="D174" i="28"/>
  <c r="E174" i="28"/>
  <c r="F174" i="28"/>
  <c r="G174" i="28"/>
  <c r="H174" i="28"/>
  <c r="I174" i="28"/>
  <c r="J174" i="28"/>
  <c r="K174" i="28"/>
  <c r="L174" i="28"/>
  <c r="M174" i="28"/>
  <c r="N174" i="28"/>
  <c r="O174" i="28"/>
  <c r="P174" i="28"/>
  <c r="Q174" i="28"/>
  <c r="R174" i="28"/>
  <c r="S174" i="28"/>
  <c r="T174" i="28"/>
  <c r="U174" i="28"/>
  <c r="V174" i="28"/>
  <c r="W174" i="28"/>
  <c r="X174" i="28"/>
  <c r="Y174" i="28"/>
  <c r="Z174" i="28"/>
  <c r="AA174" i="28"/>
  <c r="AB174" i="28"/>
  <c r="AC174" i="28"/>
  <c r="AD174" i="28"/>
  <c r="AE174" i="28"/>
  <c r="AF174" i="28"/>
  <c r="AG174" i="28"/>
  <c r="AH174" i="28"/>
  <c r="AI174" i="28"/>
  <c r="AJ174" i="28"/>
  <c r="AK174" i="28"/>
  <c r="AL174" i="28"/>
  <c r="AM174" i="28"/>
  <c r="AN174" i="28"/>
  <c r="AO174" i="28"/>
  <c r="AP174" i="28"/>
  <c r="AQ174" i="28"/>
  <c r="D175" i="28"/>
  <c r="E175" i="28"/>
  <c r="F175" i="28"/>
  <c r="G175" i="28"/>
  <c r="H175" i="28"/>
  <c r="I175" i="28"/>
  <c r="J175" i="28"/>
  <c r="K175" i="28"/>
  <c r="L175" i="28"/>
  <c r="M175" i="28"/>
  <c r="N175" i="28"/>
  <c r="O175" i="28"/>
  <c r="P175" i="28"/>
  <c r="Q175" i="28"/>
  <c r="R175" i="28"/>
  <c r="S175" i="28"/>
  <c r="T175" i="28"/>
  <c r="U175" i="28"/>
  <c r="V175" i="28"/>
  <c r="W175" i="28"/>
  <c r="X175" i="28"/>
  <c r="Y175" i="28"/>
  <c r="Z175" i="28"/>
  <c r="AA175" i="28"/>
  <c r="AB175" i="28"/>
  <c r="AC175" i="28"/>
  <c r="AD175" i="28"/>
  <c r="AE175" i="28"/>
  <c r="AF175" i="28"/>
  <c r="AG175" i="28"/>
  <c r="AH175" i="28"/>
  <c r="AI175" i="28"/>
  <c r="AJ175" i="28"/>
  <c r="AK175" i="28"/>
  <c r="AL175" i="28"/>
  <c r="AM175" i="28"/>
  <c r="AN175" i="28"/>
  <c r="AO175" i="28"/>
  <c r="AP175" i="28"/>
  <c r="AQ175" i="28"/>
  <c r="D176" i="28"/>
  <c r="E176" i="28"/>
  <c r="F176" i="28"/>
  <c r="G176" i="28"/>
  <c r="H176" i="28"/>
  <c r="I176" i="28"/>
  <c r="J176" i="28"/>
  <c r="K176" i="28"/>
  <c r="L176" i="28"/>
  <c r="M176" i="28"/>
  <c r="N176" i="28"/>
  <c r="O176" i="28"/>
  <c r="P176" i="28"/>
  <c r="Q176" i="28"/>
  <c r="R176" i="28"/>
  <c r="S176" i="28"/>
  <c r="T176" i="28"/>
  <c r="U176" i="28"/>
  <c r="V176" i="28"/>
  <c r="W176" i="28"/>
  <c r="X176" i="28"/>
  <c r="Y176" i="28"/>
  <c r="Z176" i="28"/>
  <c r="AA176" i="28"/>
  <c r="AB176" i="28"/>
  <c r="AC176" i="28"/>
  <c r="AD176" i="28"/>
  <c r="AE176" i="28"/>
  <c r="AF176" i="28"/>
  <c r="AG176" i="28"/>
  <c r="AH176" i="28"/>
  <c r="AI176" i="28"/>
  <c r="AJ176" i="28"/>
  <c r="AK176" i="28"/>
  <c r="AL176" i="28"/>
  <c r="AM176" i="28"/>
  <c r="AN176" i="28"/>
  <c r="AO176" i="28"/>
  <c r="AP176" i="28"/>
  <c r="AQ176" i="28"/>
  <c r="D177" i="28"/>
  <c r="E177" i="28"/>
  <c r="F177" i="28"/>
  <c r="G177" i="28"/>
  <c r="H177" i="28"/>
  <c r="I177" i="28"/>
  <c r="J177" i="28"/>
  <c r="K177" i="28"/>
  <c r="L177" i="28"/>
  <c r="M177" i="28"/>
  <c r="N177" i="28"/>
  <c r="O177" i="28"/>
  <c r="P177" i="28"/>
  <c r="Q177" i="28"/>
  <c r="R177" i="28"/>
  <c r="S177" i="28"/>
  <c r="T177" i="28"/>
  <c r="U177" i="28"/>
  <c r="V177" i="28"/>
  <c r="W177" i="28"/>
  <c r="X177" i="28"/>
  <c r="Y177" i="28"/>
  <c r="Z177" i="28"/>
  <c r="AA177" i="28"/>
  <c r="AB177" i="28"/>
  <c r="AC177" i="28"/>
  <c r="AD177" i="28"/>
  <c r="AE177" i="28"/>
  <c r="AF177" i="28"/>
  <c r="AG177" i="28"/>
  <c r="AH177" i="28"/>
  <c r="AI177" i="28"/>
  <c r="AJ177" i="28"/>
  <c r="AK177" i="28"/>
  <c r="AL177" i="28"/>
  <c r="AM177" i="28"/>
  <c r="AN177" i="28"/>
  <c r="AO177" i="28"/>
  <c r="AP177" i="28"/>
  <c r="AQ177" i="28"/>
  <c r="D178" i="28"/>
  <c r="E178" i="28"/>
  <c r="F178" i="28"/>
  <c r="G178" i="28"/>
  <c r="H178" i="28"/>
  <c r="I178" i="28"/>
  <c r="J178" i="28"/>
  <c r="K178" i="28"/>
  <c r="L178" i="28"/>
  <c r="M178" i="28"/>
  <c r="N178" i="28"/>
  <c r="O178" i="28"/>
  <c r="P178" i="28"/>
  <c r="Q178" i="28"/>
  <c r="R178" i="28"/>
  <c r="S178" i="28"/>
  <c r="T178" i="28"/>
  <c r="U178" i="28"/>
  <c r="V178" i="28"/>
  <c r="W178" i="28"/>
  <c r="X178" i="28"/>
  <c r="Y178" i="28"/>
  <c r="Z178" i="28"/>
  <c r="AA178" i="28"/>
  <c r="AB178" i="28"/>
  <c r="AC178" i="28"/>
  <c r="AD178" i="28"/>
  <c r="AE178" i="28"/>
  <c r="AF178" i="28"/>
  <c r="AG178" i="28"/>
  <c r="AH178" i="28"/>
  <c r="AI178" i="28"/>
  <c r="AJ178" i="28"/>
  <c r="AK178" i="28"/>
  <c r="AL178" i="28"/>
  <c r="AM178" i="28"/>
  <c r="AN178" i="28"/>
  <c r="AO178" i="28"/>
  <c r="AP178" i="28"/>
  <c r="AQ178" i="28"/>
  <c r="D179" i="28"/>
  <c r="E179" i="28"/>
  <c r="F179" i="28"/>
  <c r="G179" i="28"/>
  <c r="H179" i="28"/>
  <c r="I179" i="28"/>
  <c r="J179" i="28"/>
  <c r="K179" i="28"/>
  <c r="L179" i="28"/>
  <c r="M179" i="28"/>
  <c r="N179" i="28"/>
  <c r="O179" i="28"/>
  <c r="P179" i="28"/>
  <c r="Q179" i="28"/>
  <c r="R179" i="28"/>
  <c r="S179" i="28"/>
  <c r="T179" i="28"/>
  <c r="U179" i="28"/>
  <c r="V179" i="28"/>
  <c r="W179" i="28"/>
  <c r="X179" i="28"/>
  <c r="Y179" i="28"/>
  <c r="Z179" i="28"/>
  <c r="AA179" i="28"/>
  <c r="AB179" i="28"/>
  <c r="AC179" i="28"/>
  <c r="AD179" i="28"/>
  <c r="AE179" i="28"/>
  <c r="AF179" i="28"/>
  <c r="AG179" i="28"/>
  <c r="AH179" i="28"/>
  <c r="AI179" i="28"/>
  <c r="AJ179" i="28"/>
  <c r="AK179" i="28"/>
  <c r="AL179" i="28"/>
  <c r="AM179" i="28"/>
  <c r="AN179" i="28"/>
  <c r="AO179" i="28"/>
  <c r="AP179" i="28"/>
  <c r="AQ179" i="28"/>
  <c r="D180" i="28"/>
  <c r="E180" i="28"/>
  <c r="F180" i="28"/>
  <c r="G180" i="28"/>
  <c r="H180" i="28"/>
  <c r="I180" i="28"/>
  <c r="J180" i="28"/>
  <c r="K180" i="28"/>
  <c r="L180" i="28"/>
  <c r="M180" i="28"/>
  <c r="N180" i="28"/>
  <c r="O180" i="28"/>
  <c r="P180" i="28"/>
  <c r="Q180" i="28"/>
  <c r="R180" i="28"/>
  <c r="S180" i="28"/>
  <c r="T180" i="28"/>
  <c r="U180" i="28"/>
  <c r="V180" i="28"/>
  <c r="W180" i="28"/>
  <c r="X180" i="28"/>
  <c r="Y180" i="28"/>
  <c r="Z180" i="28"/>
  <c r="AA180" i="28"/>
  <c r="AB180" i="28"/>
  <c r="AC180" i="28"/>
  <c r="AD180" i="28"/>
  <c r="AE180" i="28"/>
  <c r="AF180" i="28"/>
  <c r="AG180" i="28"/>
  <c r="AH180" i="28"/>
  <c r="AI180" i="28"/>
  <c r="AJ180" i="28"/>
  <c r="AK180" i="28"/>
  <c r="AL180" i="28"/>
  <c r="AM180" i="28"/>
  <c r="AN180" i="28"/>
  <c r="AO180" i="28"/>
  <c r="AP180" i="28"/>
  <c r="AQ180" i="28"/>
  <c r="D181" i="28"/>
  <c r="E181" i="28"/>
  <c r="F181" i="28"/>
  <c r="G181" i="28"/>
  <c r="H181" i="28"/>
  <c r="I181" i="28"/>
  <c r="J181" i="28"/>
  <c r="K181" i="28"/>
  <c r="L181" i="28"/>
  <c r="M181" i="28"/>
  <c r="N181" i="28"/>
  <c r="O181" i="28"/>
  <c r="P181" i="28"/>
  <c r="Q181" i="28"/>
  <c r="R181" i="28"/>
  <c r="S181" i="28"/>
  <c r="T181" i="28"/>
  <c r="U181" i="28"/>
  <c r="V181" i="28"/>
  <c r="W181" i="28"/>
  <c r="X181" i="28"/>
  <c r="Y181" i="28"/>
  <c r="Z181" i="28"/>
  <c r="AA181" i="28"/>
  <c r="AB181" i="28"/>
  <c r="AC181" i="28"/>
  <c r="AD181" i="28"/>
  <c r="AE181" i="28"/>
  <c r="AF181" i="28"/>
  <c r="AG181" i="28"/>
  <c r="AH181" i="28"/>
  <c r="AI181" i="28"/>
  <c r="AJ181" i="28"/>
  <c r="AK181" i="28"/>
  <c r="AL181" i="28"/>
  <c r="AM181" i="28"/>
  <c r="AN181" i="28"/>
  <c r="AO181" i="28"/>
  <c r="AP181" i="28"/>
  <c r="AQ181" i="28"/>
  <c r="D182" i="28"/>
  <c r="E182" i="28"/>
  <c r="F182" i="28"/>
  <c r="G182" i="28"/>
  <c r="H182" i="28"/>
  <c r="I182" i="28"/>
  <c r="J182" i="28"/>
  <c r="K182" i="28"/>
  <c r="L182" i="28"/>
  <c r="M182" i="28"/>
  <c r="N182" i="28"/>
  <c r="O182" i="28"/>
  <c r="P182" i="28"/>
  <c r="Q182" i="28"/>
  <c r="R182" i="28"/>
  <c r="S182" i="28"/>
  <c r="T182" i="28"/>
  <c r="U182" i="28"/>
  <c r="V182" i="28"/>
  <c r="W182" i="28"/>
  <c r="X182" i="28"/>
  <c r="Y182" i="28"/>
  <c r="Z182" i="28"/>
  <c r="AA182" i="28"/>
  <c r="AB182" i="28"/>
  <c r="AC182" i="28"/>
  <c r="AD182" i="28"/>
  <c r="AE182" i="28"/>
  <c r="AF182" i="28"/>
  <c r="AG182" i="28"/>
  <c r="AH182" i="28"/>
  <c r="AI182" i="28"/>
  <c r="AJ182" i="28"/>
  <c r="AK182" i="28"/>
  <c r="AL182" i="28"/>
  <c r="AM182" i="28"/>
  <c r="AN182" i="28"/>
  <c r="AO182" i="28"/>
  <c r="AP182" i="28"/>
  <c r="AQ182" i="28"/>
  <c r="D183" i="28"/>
  <c r="E183" i="28"/>
  <c r="F183" i="28"/>
  <c r="G183" i="28"/>
  <c r="H183" i="28"/>
  <c r="I183" i="28"/>
  <c r="J183" i="28"/>
  <c r="K183" i="28"/>
  <c r="L183" i="28"/>
  <c r="M183" i="28"/>
  <c r="N183" i="28"/>
  <c r="O183" i="28"/>
  <c r="P183" i="28"/>
  <c r="Q183" i="28"/>
  <c r="R183" i="28"/>
  <c r="S183" i="28"/>
  <c r="T183" i="28"/>
  <c r="U183" i="28"/>
  <c r="V183" i="28"/>
  <c r="W183" i="28"/>
  <c r="X183" i="28"/>
  <c r="Y183" i="28"/>
  <c r="Z183" i="28"/>
  <c r="AA183" i="28"/>
  <c r="AB183" i="28"/>
  <c r="AC183" i="28"/>
  <c r="AD183" i="28"/>
  <c r="AE183" i="28"/>
  <c r="AF183" i="28"/>
  <c r="AG183" i="28"/>
  <c r="AH183" i="28"/>
  <c r="AI183" i="28"/>
  <c r="AJ183" i="28"/>
  <c r="AK183" i="28"/>
  <c r="AL183" i="28"/>
  <c r="AM183" i="28"/>
  <c r="AN183" i="28"/>
  <c r="AO183" i="28"/>
  <c r="AP183" i="28"/>
  <c r="AQ183" i="28"/>
  <c r="D184" i="28"/>
  <c r="E184" i="28"/>
  <c r="F184" i="28"/>
  <c r="G184" i="28"/>
  <c r="H184" i="28"/>
  <c r="I184" i="28"/>
  <c r="J184" i="28"/>
  <c r="K184" i="28"/>
  <c r="L184" i="28"/>
  <c r="M184" i="28"/>
  <c r="N184" i="28"/>
  <c r="O184" i="28"/>
  <c r="P184" i="28"/>
  <c r="Q184" i="28"/>
  <c r="R184" i="28"/>
  <c r="S184" i="28"/>
  <c r="T184" i="28"/>
  <c r="U184" i="28"/>
  <c r="V184" i="28"/>
  <c r="W184" i="28"/>
  <c r="X184" i="28"/>
  <c r="Y184" i="28"/>
  <c r="Z184" i="28"/>
  <c r="AA184" i="28"/>
  <c r="AB184" i="28"/>
  <c r="AC184" i="28"/>
  <c r="AD184" i="28"/>
  <c r="AE184" i="28"/>
  <c r="AF184" i="28"/>
  <c r="AG184" i="28"/>
  <c r="AH184" i="28"/>
  <c r="AI184" i="28"/>
  <c r="AJ184" i="28"/>
  <c r="AK184" i="28"/>
  <c r="AL184" i="28"/>
  <c r="AM184" i="28"/>
  <c r="AN184" i="28"/>
  <c r="AO184" i="28"/>
  <c r="AP184" i="28"/>
  <c r="AQ184" i="28"/>
  <c r="D185" i="28"/>
  <c r="E185" i="28"/>
  <c r="F185" i="28"/>
  <c r="G185" i="28"/>
  <c r="H185" i="28"/>
  <c r="I185" i="28"/>
  <c r="J185" i="28"/>
  <c r="K185" i="28"/>
  <c r="L185" i="28"/>
  <c r="M185" i="28"/>
  <c r="N185" i="28"/>
  <c r="O185" i="28"/>
  <c r="P185" i="28"/>
  <c r="Q185" i="28"/>
  <c r="R185" i="28"/>
  <c r="S185" i="28"/>
  <c r="T185" i="28"/>
  <c r="U185" i="28"/>
  <c r="V185" i="28"/>
  <c r="W185" i="28"/>
  <c r="X185" i="28"/>
  <c r="Y185" i="28"/>
  <c r="Z185" i="28"/>
  <c r="AA185" i="28"/>
  <c r="AB185" i="28"/>
  <c r="AC185" i="28"/>
  <c r="AD185" i="28"/>
  <c r="AE185" i="28"/>
  <c r="AF185" i="28"/>
  <c r="AG185" i="28"/>
  <c r="AH185" i="28"/>
  <c r="AI185" i="28"/>
  <c r="AJ185" i="28"/>
  <c r="AK185" i="28"/>
  <c r="AL185" i="28"/>
  <c r="AM185" i="28"/>
  <c r="AN185" i="28"/>
  <c r="AO185" i="28"/>
  <c r="AP185" i="28"/>
  <c r="AQ185" i="28"/>
  <c r="D186" i="28"/>
  <c r="E186" i="28"/>
  <c r="F186" i="28"/>
  <c r="G186" i="28"/>
  <c r="H186" i="28"/>
  <c r="I186" i="28"/>
  <c r="J186" i="28"/>
  <c r="K186" i="28"/>
  <c r="L186" i="28"/>
  <c r="M186" i="28"/>
  <c r="N186" i="28"/>
  <c r="O186" i="28"/>
  <c r="P186" i="28"/>
  <c r="Q186" i="28"/>
  <c r="R186" i="28"/>
  <c r="S186" i="28"/>
  <c r="T186" i="28"/>
  <c r="U186" i="28"/>
  <c r="V186" i="28"/>
  <c r="W186" i="28"/>
  <c r="X186" i="28"/>
  <c r="Y186" i="28"/>
  <c r="Z186" i="28"/>
  <c r="AA186" i="28"/>
  <c r="AB186" i="28"/>
  <c r="AC186" i="28"/>
  <c r="AD186" i="28"/>
  <c r="AE186" i="28"/>
  <c r="AF186" i="28"/>
  <c r="AG186" i="28"/>
  <c r="AH186" i="28"/>
  <c r="AI186" i="28"/>
  <c r="AJ186" i="28"/>
  <c r="AK186" i="28"/>
  <c r="AL186" i="28"/>
  <c r="AM186" i="28"/>
  <c r="AN186" i="28"/>
  <c r="AO186" i="28"/>
  <c r="AP186" i="28"/>
  <c r="AQ186" i="28"/>
  <c r="D187" i="28"/>
  <c r="E187" i="28"/>
  <c r="F187" i="28"/>
  <c r="G187" i="28"/>
  <c r="H187" i="28"/>
  <c r="I187" i="28"/>
  <c r="J187" i="28"/>
  <c r="K187" i="28"/>
  <c r="L187" i="28"/>
  <c r="M187" i="28"/>
  <c r="N187" i="28"/>
  <c r="O187" i="28"/>
  <c r="P187" i="28"/>
  <c r="Q187" i="28"/>
  <c r="R187" i="28"/>
  <c r="S187" i="28"/>
  <c r="T187" i="28"/>
  <c r="U187" i="28"/>
  <c r="V187" i="28"/>
  <c r="W187" i="28"/>
  <c r="X187" i="28"/>
  <c r="Y187" i="28"/>
  <c r="Z187" i="28"/>
  <c r="AA187" i="28"/>
  <c r="AB187" i="28"/>
  <c r="AC187" i="28"/>
  <c r="AD187" i="28"/>
  <c r="AE187" i="28"/>
  <c r="AF187" i="28"/>
  <c r="AG187" i="28"/>
  <c r="AH187" i="28"/>
  <c r="AI187" i="28"/>
  <c r="AJ187" i="28"/>
  <c r="AK187" i="28"/>
  <c r="AL187" i="28"/>
  <c r="AM187" i="28"/>
  <c r="AN187" i="28"/>
  <c r="AO187" i="28"/>
  <c r="AP187" i="28"/>
  <c r="AQ187" i="28"/>
  <c r="D188" i="28"/>
  <c r="E188" i="28"/>
  <c r="F188" i="28"/>
  <c r="G188" i="28"/>
  <c r="H188" i="28"/>
  <c r="I188" i="28"/>
  <c r="J188" i="28"/>
  <c r="K188" i="28"/>
  <c r="L188" i="28"/>
  <c r="M188" i="28"/>
  <c r="N188" i="28"/>
  <c r="O188" i="28"/>
  <c r="P188" i="28"/>
  <c r="Q188" i="28"/>
  <c r="R188" i="28"/>
  <c r="S188" i="28"/>
  <c r="T188" i="28"/>
  <c r="U188" i="28"/>
  <c r="V188" i="28"/>
  <c r="W188" i="28"/>
  <c r="X188" i="28"/>
  <c r="Y188" i="28"/>
  <c r="Z188" i="28"/>
  <c r="AA188" i="28"/>
  <c r="AB188" i="28"/>
  <c r="AC188" i="28"/>
  <c r="AD188" i="28"/>
  <c r="AE188" i="28"/>
  <c r="AF188" i="28"/>
  <c r="AG188" i="28"/>
  <c r="AH188" i="28"/>
  <c r="AI188" i="28"/>
  <c r="AJ188" i="28"/>
  <c r="AK188" i="28"/>
  <c r="AL188" i="28"/>
  <c r="AM188" i="28"/>
  <c r="AN188" i="28"/>
  <c r="AO188" i="28"/>
  <c r="AP188" i="28"/>
  <c r="AQ188" i="28"/>
  <c r="D189" i="28"/>
  <c r="E189" i="28"/>
  <c r="F189" i="28"/>
  <c r="G189" i="28"/>
  <c r="H189" i="28"/>
  <c r="I189" i="28"/>
  <c r="J189" i="28"/>
  <c r="K189" i="28"/>
  <c r="L189" i="28"/>
  <c r="M189" i="28"/>
  <c r="N189" i="28"/>
  <c r="O189" i="28"/>
  <c r="P189" i="28"/>
  <c r="Q189" i="28"/>
  <c r="R189" i="28"/>
  <c r="S189" i="28"/>
  <c r="T189" i="28"/>
  <c r="U189" i="28"/>
  <c r="V189" i="28"/>
  <c r="W189" i="28"/>
  <c r="X189" i="28"/>
  <c r="Y189" i="28"/>
  <c r="Z189" i="28"/>
  <c r="AA189" i="28"/>
  <c r="AB189" i="28"/>
  <c r="AC189" i="28"/>
  <c r="AD189" i="28"/>
  <c r="AE189" i="28"/>
  <c r="AF189" i="28"/>
  <c r="AG189" i="28"/>
  <c r="AH189" i="28"/>
  <c r="AI189" i="28"/>
  <c r="AJ189" i="28"/>
  <c r="AK189" i="28"/>
  <c r="AL189" i="28"/>
  <c r="AM189" i="28"/>
  <c r="AN189" i="28"/>
  <c r="AO189" i="28"/>
  <c r="AP189" i="28"/>
  <c r="AQ189" i="28"/>
  <c r="D190" i="28"/>
  <c r="E190" i="28"/>
  <c r="F190" i="28"/>
  <c r="G190" i="28"/>
  <c r="H190" i="28"/>
  <c r="I190" i="28"/>
  <c r="J190" i="28"/>
  <c r="K190" i="28"/>
  <c r="L190" i="28"/>
  <c r="M190" i="28"/>
  <c r="N190" i="28"/>
  <c r="O190" i="28"/>
  <c r="P190" i="28"/>
  <c r="Q190" i="28"/>
  <c r="R190" i="28"/>
  <c r="S190" i="28"/>
  <c r="T190" i="28"/>
  <c r="U190" i="28"/>
  <c r="V190" i="28"/>
  <c r="W190" i="28"/>
  <c r="X190" i="28"/>
  <c r="Y190" i="28"/>
  <c r="Z190" i="28"/>
  <c r="AA190" i="28"/>
  <c r="AB190" i="28"/>
  <c r="AC190" i="28"/>
  <c r="AD190" i="28"/>
  <c r="AE190" i="28"/>
  <c r="AF190" i="28"/>
  <c r="AG190" i="28"/>
  <c r="AH190" i="28"/>
  <c r="AI190" i="28"/>
  <c r="AJ190" i="28"/>
  <c r="AK190" i="28"/>
  <c r="AL190" i="28"/>
  <c r="AM190" i="28"/>
  <c r="AN190" i="28"/>
  <c r="AO190" i="28"/>
  <c r="AP190" i="28"/>
  <c r="AQ190" i="28"/>
  <c r="D191" i="28"/>
  <c r="E191" i="28"/>
  <c r="F191" i="28"/>
  <c r="G191" i="28"/>
  <c r="H191" i="28"/>
  <c r="I191" i="28"/>
  <c r="J191" i="28"/>
  <c r="K191" i="28"/>
  <c r="L191" i="28"/>
  <c r="M191" i="28"/>
  <c r="N191" i="28"/>
  <c r="O191" i="28"/>
  <c r="P191" i="28"/>
  <c r="Q191" i="28"/>
  <c r="R191" i="28"/>
  <c r="S191" i="28"/>
  <c r="T191" i="28"/>
  <c r="U191" i="28"/>
  <c r="V191" i="28"/>
  <c r="W191" i="28"/>
  <c r="X191" i="28"/>
  <c r="Y191" i="28"/>
  <c r="Z191" i="28"/>
  <c r="AA191" i="28"/>
  <c r="AB191" i="28"/>
  <c r="AC191" i="28"/>
  <c r="AD191" i="28"/>
  <c r="AE191" i="28"/>
  <c r="AF191" i="28"/>
  <c r="AG191" i="28"/>
  <c r="AH191" i="28"/>
  <c r="AI191" i="28"/>
  <c r="AJ191" i="28"/>
  <c r="AK191" i="28"/>
  <c r="AL191" i="28"/>
  <c r="AM191" i="28"/>
  <c r="AN191" i="28"/>
  <c r="AO191" i="28"/>
  <c r="AP191" i="28"/>
  <c r="AQ191" i="28"/>
  <c r="D192" i="28"/>
  <c r="E192" i="28"/>
  <c r="F192" i="28"/>
  <c r="G192" i="28"/>
  <c r="H192" i="28"/>
  <c r="I192" i="28"/>
  <c r="J192" i="28"/>
  <c r="K192" i="28"/>
  <c r="L192" i="28"/>
  <c r="M192" i="28"/>
  <c r="N192" i="28"/>
  <c r="O192" i="28"/>
  <c r="P192" i="28"/>
  <c r="Q192" i="28"/>
  <c r="R192" i="28"/>
  <c r="S192" i="28"/>
  <c r="T192" i="28"/>
  <c r="U192" i="28"/>
  <c r="V192" i="28"/>
  <c r="W192" i="28"/>
  <c r="X192" i="28"/>
  <c r="Y192" i="28"/>
  <c r="Z192" i="28"/>
  <c r="AA192" i="28"/>
  <c r="AB192" i="28"/>
  <c r="AC192" i="28"/>
  <c r="AD192" i="28"/>
  <c r="AE192" i="28"/>
  <c r="AF192" i="28"/>
  <c r="AG192" i="28"/>
  <c r="AH192" i="28"/>
  <c r="AI192" i="28"/>
  <c r="AJ192" i="28"/>
  <c r="AK192" i="28"/>
  <c r="AL192" i="28"/>
  <c r="AM192" i="28"/>
  <c r="AN192" i="28"/>
  <c r="AO192" i="28"/>
  <c r="AP192" i="28"/>
  <c r="AQ192" i="28"/>
  <c r="D193" i="28"/>
  <c r="E193" i="28"/>
  <c r="F193" i="28"/>
  <c r="G193" i="28"/>
  <c r="H193" i="28"/>
  <c r="I193" i="28"/>
  <c r="J193" i="28"/>
  <c r="K193" i="28"/>
  <c r="L193" i="28"/>
  <c r="M193" i="28"/>
  <c r="N193" i="28"/>
  <c r="O193" i="28"/>
  <c r="P193" i="28"/>
  <c r="Q193" i="28"/>
  <c r="R193" i="28"/>
  <c r="S193" i="28"/>
  <c r="T193" i="28"/>
  <c r="U193" i="28"/>
  <c r="V193" i="28"/>
  <c r="W193" i="28"/>
  <c r="X193" i="28"/>
  <c r="Y193" i="28"/>
  <c r="Z193" i="28"/>
  <c r="AA193" i="28"/>
  <c r="AB193" i="28"/>
  <c r="AC193" i="28"/>
  <c r="AD193" i="28"/>
  <c r="AE193" i="28"/>
  <c r="AF193" i="28"/>
  <c r="AG193" i="28"/>
  <c r="AH193" i="28"/>
  <c r="AI193" i="28"/>
  <c r="AJ193" i="28"/>
  <c r="AK193" i="28"/>
  <c r="AL193" i="28"/>
  <c r="AM193" i="28"/>
  <c r="AN193" i="28"/>
  <c r="AO193" i="28"/>
  <c r="AP193" i="28"/>
  <c r="AQ193" i="28"/>
  <c r="D194" i="28"/>
  <c r="E194" i="28"/>
  <c r="F194" i="28"/>
  <c r="G194" i="28"/>
  <c r="H194" i="28"/>
  <c r="I194" i="28"/>
  <c r="J194" i="28"/>
  <c r="K194" i="28"/>
  <c r="L194" i="28"/>
  <c r="M194" i="28"/>
  <c r="N194" i="28"/>
  <c r="O194" i="28"/>
  <c r="P194" i="28"/>
  <c r="Q194" i="28"/>
  <c r="R194" i="28"/>
  <c r="S194" i="28"/>
  <c r="T194" i="28"/>
  <c r="U194" i="28"/>
  <c r="V194" i="28"/>
  <c r="W194" i="28"/>
  <c r="X194" i="28"/>
  <c r="Y194" i="28"/>
  <c r="Z194" i="28"/>
  <c r="AA194" i="28"/>
  <c r="AB194" i="28"/>
  <c r="AC194" i="28"/>
  <c r="AD194" i="28"/>
  <c r="AE194" i="28"/>
  <c r="AF194" i="28"/>
  <c r="AG194" i="28"/>
  <c r="AH194" i="28"/>
  <c r="AI194" i="28"/>
  <c r="AJ194" i="28"/>
  <c r="AK194" i="28"/>
  <c r="AL194" i="28"/>
  <c r="AM194" i="28"/>
  <c r="AN194" i="28"/>
  <c r="AO194" i="28"/>
  <c r="AP194" i="28"/>
  <c r="AQ194" i="28"/>
  <c r="D195" i="28"/>
  <c r="E195" i="28"/>
  <c r="F195" i="28"/>
  <c r="G195" i="28"/>
  <c r="H195" i="28"/>
  <c r="I195" i="28"/>
  <c r="J195" i="28"/>
  <c r="K195" i="28"/>
  <c r="L195" i="28"/>
  <c r="M195" i="28"/>
  <c r="N195" i="28"/>
  <c r="O195" i="28"/>
  <c r="P195" i="28"/>
  <c r="Q195" i="28"/>
  <c r="R195" i="28"/>
  <c r="S195" i="28"/>
  <c r="T195" i="28"/>
  <c r="U195" i="28"/>
  <c r="V195" i="28"/>
  <c r="W195" i="28"/>
  <c r="X195" i="28"/>
  <c r="Y195" i="28"/>
  <c r="Z195" i="28"/>
  <c r="AA195" i="28"/>
  <c r="AB195" i="28"/>
  <c r="AC195" i="28"/>
  <c r="AD195" i="28"/>
  <c r="AE195" i="28"/>
  <c r="AF195" i="28"/>
  <c r="AG195" i="28"/>
  <c r="AH195" i="28"/>
  <c r="AI195" i="28"/>
  <c r="AJ195" i="28"/>
  <c r="AK195" i="28"/>
  <c r="AL195" i="28"/>
  <c r="AM195" i="28"/>
  <c r="AN195" i="28"/>
  <c r="AO195" i="28"/>
  <c r="AP195" i="28"/>
  <c r="AQ195" i="28"/>
  <c r="D196" i="28"/>
  <c r="E196" i="28"/>
  <c r="F196" i="28"/>
  <c r="G196" i="28"/>
  <c r="H196" i="28"/>
  <c r="I196" i="28"/>
  <c r="J196" i="28"/>
  <c r="K196" i="28"/>
  <c r="L196" i="28"/>
  <c r="M196" i="28"/>
  <c r="N196" i="28"/>
  <c r="O196" i="28"/>
  <c r="P196" i="28"/>
  <c r="Q196" i="28"/>
  <c r="R196" i="28"/>
  <c r="S196" i="28"/>
  <c r="T196" i="28"/>
  <c r="U196" i="28"/>
  <c r="V196" i="28"/>
  <c r="W196" i="28"/>
  <c r="X196" i="28"/>
  <c r="Y196" i="28"/>
  <c r="Z196" i="28"/>
  <c r="AA196" i="28"/>
  <c r="AB196" i="28"/>
  <c r="AC196" i="28"/>
  <c r="AD196" i="28"/>
  <c r="AE196" i="28"/>
  <c r="AF196" i="28"/>
  <c r="AG196" i="28"/>
  <c r="AH196" i="28"/>
  <c r="AI196" i="28"/>
  <c r="AJ196" i="28"/>
  <c r="AK196" i="28"/>
  <c r="AL196" i="28"/>
  <c r="AM196" i="28"/>
  <c r="AN196" i="28"/>
  <c r="AO196" i="28"/>
  <c r="AP196" i="28"/>
  <c r="AQ196" i="28"/>
  <c r="D197" i="28"/>
  <c r="E197" i="28"/>
  <c r="F197" i="28"/>
  <c r="G197" i="28"/>
  <c r="H197" i="28"/>
  <c r="I197" i="28"/>
  <c r="J197" i="28"/>
  <c r="K197" i="28"/>
  <c r="L197" i="28"/>
  <c r="M197" i="28"/>
  <c r="N197" i="28"/>
  <c r="O197" i="28"/>
  <c r="P197" i="28"/>
  <c r="Q197" i="28"/>
  <c r="R197" i="28"/>
  <c r="S197" i="28"/>
  <c r="T197" i="28"/>
  <c r="U197" i="28"/>
  <c r="V197" i="28"/>
  <c r="W197" i="28"/>
  <c r="X197" i="28"/>
  <c r="Y197" i="28"/>
  <c r="Z197" i="28"/>
  <c r="AA197" i="28"/>
  <c r="AB197" i="28"/>
  <c r="AC197" i="28"/>
  <c r="AD197" i="28"/>
  <c r="AE197" i="28"/>
  <c r="AF197" i="28"/>
  <c r="AG197" i="28"/>
  <c r="AH197" i="28"/>
  <c r="AI197" i="28"/>
  <c r="AJ197" i="28"/>
  <c r="AK197" i="28"/>
  <c r="AL197" i="28"/>
  <c r="AM197" i="28"/>
  <c r="AN197" i="28"/>
  <c r="AO197" i="28"/>
  <c r="AP197" i="28"/>
  <c r="AQ197" i="28"/>
  <c r="D198" i="28"/>
  <c r="E198" i="28"/>
  <c r="F198" i="28"/>
  <c r="G198" i="28"/>
  <c r="H198" i="28"/>
  <c r="I198" i="28"/>
  <c r="J198" i="28"/>
  <c r="K198" i="28"/>
  <c r="L198" i="28"/>
  <c r="M198" i="28"/>
  <c r="N198" i="28"/>
  <c r="O198" i="28"/>
  <c r="P198" i="28"/>
  <c r="Q198" i="28"/>
  <c r="R198" i="28"/>
  <c r="S198" i="28"/>
  <c r="T198" i="28"/>
  <c r="U198" i="28"/>
  <c r="V198" i="28"/>
  <c r="W198" i="28"/>
  <c r="X198" i="28"/>
  <c r="Y198" i="28"/>
  <c r="Z198" i="28"/>
  <c r="AA198" i="28"/>
  <c r="AB198" i="28"/>
  <c r="AC198" i="28"/>
  <c r="AD198" i="28"/>
  <c r="AE198" i="28"/>
  <c r="AF198" i="28"/>
  <c r="AG198" i="28"/>
  <c r="AH198" i="28"/>
  <c r="AI198" i="28"/>
  <c r="AJ198" i="28"/>
  <c r="AK198" i="28"/>
  <c r="AL198" i="28"/>
  <c r="AM198" i="28"/>
  <c r="AN198" i="28"/>
  <c r="AO198" i="28"/>
  <c r="AP198" i="28"/>
  <c r="AQ198" i="28"/>
  <c r="D199" i="28"/>
  <c r="E199" i="28"/>
  <c r="F199" i="28"/>
  <c r="G199" i="28"/>
  <c r="H199" i="28"/>
  <c r="I199" i="28"/>
  <c r="J199" i="28"/>
  <c r="K199" i="28"/>
  <c r="L199" i="28"/>
  <c r="M199" i="28"/>
  <c r="N199" i="28"/>
  <c r="O199" i="28"/>
  <c r="P199" i="28"/>
  <c r="Q199" i="28"/>
  <c r="R199" i="28"/>
  <c r="S199" i="28"/>
  <c r="T199" i="28"/>
  <c r="U199" i="28"/>
  <c r="V199" i="28"/>
  <c r="W199" i="28"/>
  <c r="X199" i="28"/>
  <c r="Y199" i="28"/>
  <c r="Z199" i="28"/>
  <c r="AA199" i="28"/>
  <c r="AB199" i="28"/>
  <c r="AC199" i="28"/>
  <c r="AD199" i="28"/>
  <c r="AE199" i="28"/>
  <c r="AF199" i="28"/>
  <c r="AG199" i="28"/>
  <c r="AH199" i="28"/>
  <c r="AI199" i="28"/>
  <c r="AJ199" i="28"/>
  <c r="AK199" i="28"/>
  <c r="AL199" i="28"/>
  <c r="AM199" i="28"/>
  <c r="AN199" i="28"/>
  <c r="AO199" i="28"/>
  <c r="AP199" i="28"/>
  <c r="AQ199" i="28"/>
  <c r="D200" i="28"/>
  <c r="E200" i="28"/>
  <c r="F200" i="28"/>
  <c r="G200" i="28"/>
  <c r="H200" i="28"/>
  <c r="I200" i="28"/>
  <c r="J200" i="28"/>
  <c r="K200" i="28"/>
  <c r="L200" i="28"/>
  <c r="M200" i="28"/>
  <c r="N200" i="28"/>
  <c r="O200" i="28"/>
  <c r="P200" i="28"/>
  <c r="Q200" i="28"/>
  <c r="R200" i="28"/>
  <c r="S200" i="28"/>
  <c r="T200" i="28"/>
  <c r="U200" i="28"/>
  <c r="V200" i="28"/>
  <c r="W200" i="28"/>
  <c r="X200" i="28"/>
  <c r="Y200" i="28"/>
  <c r="Z200" i="28"/>
  <c r="AA200" i="28"/>
  <c r="AB200" i="28"/>
  <c r="AC200" i="28"/>
  <c r="AD200" i="28"/>
  <c r="AE200" i="28"/>
  <c r="AF200" i="28"/>
  <c r="AG200" i="28"/>
  <c r="AH200" i="28"/>
  <c r="AI200" i="28"/>
  <c r="AJ200" i="28"/>
  <c r="AK200" i="28"/>
  <c r="AL200" i="28"/>
  <c r="AM200" i="28"/>
  <c r="AN200" i="28"/>
  <c r="AO200" i="28"/>
  <c r="AP200" i="28"/>
  <c r="AQ200" i="28"/>
  <c r="D201" i="28"/>
  <c r="E201" i="28"/>
  <c r="F201" i="28"/>
  <c r="G201" i="28"/>
  <c r="H201" i="28"/>
  <c r="I201" i="28"/>
  <c r="J201" i="28"/>
  <c r="K201" i="28"/>
  <c r="L201" i="28"/>
  <c r="M201" i="28"/>
  <c r="N201" i="28"/>
  <c r="O201" i="28"/>
  <c r="P201" i="28"/>
  <c r="Q201" i="28"/>
  <c r="R201" i="28"/>
  <c r="S201" i="28"/>
  <c r="T201" i="28"/>
  <c r="U201" i="28"/>
  <c r="V201" i="28"/>
  <c r="W201" i="28"/>
  <c r="X201" i="28"/>
  <c r="Y201" i="28"/>
  <c r="Z201" i="28"/>
  <c r="AA201" i="28"/>
  <c r="AB201" i="28"/>
  <c r="AC201" i="28"/>
  <c r="AD201" i="28"/>
  <c r="AE201" i="28"/>
  <c r="AF201" i="28"/>
  <c r="AG201" i="28"/>
  <c r="AH201" i="28"/>
  <c r="AI201" i="28"/>
  <c r="AJ201" i="28"/>
  <c r="AK201" i="28"/>
  <c r="AL201" i="28"/>
  <c r="AM201" i="28"/>
  <c r="AN201" i="28"/>
  <c r="AO201" i="28"/>
  <c r="AP201" i="28"/>
  <c r="AQ201" i="28"/>
  <c r="D202" i="28"/>
  <c r="E202" i="28"/>
  <c r="F202" i="28"/>
  <c r="G202" i="28"/>
  <c r="H202" i="28"/>
  <c r="I202" i="28"/>
  <c r="J202" i="28"/>
  <c r="K202" i="28"/>
  <c r="L202" i="28"/>
  <c r="M202" i="28"/>
  <c r="N202" i="28"/>
  <c r="O202" i="28"/>
  <c r="P202" i="28"/>
  <c r="Q202" i="28"/>
  <c r="R202" i="28"/>
  <c r="S202" i="28"/>
  <c r="T202" i="28"/>
  <c r="U202" i="28"/>
  <c r="V202" i="28"/>
  <c r="W202" i="28"/>
  <c r="X202" i="28"/>
  <c r="Y202" i="28"/>
  <c r="Z202" i="28"/>
  <c r="AA202" i="28"/>
  <c r="AB202" i="28"/>
  <c r="AC202" i="28"/>
  <c r="AD202" i="28"/>
  <c r="AE202" i="28"/>
  <c r="AF202" i="28"/>
  <c r="AG202" i="28"/>
  <c r="AH202" i="28"/>
  <c r="AI202" i="28"/>
  <c r="AJ202" i="28"/>
  <c r="AK202" i="28"/>
  <c r="AL202" i="28"/>
  <c r="AM202" i="28"/>
  <c r="AN202" i="28"/>
  <c r="AO202" i="28"/>
  <c r="AP202" i="28"/>
  <c r="AQ202" i="28"/>
  <c r="D203" i="28"/>
  <c r="E203" i="28"/>
  <c r="F203" i="28"/>
  <c r="G203" i="28"/>
  <c r="H203" i="28"/>
  <c r="I203" i="28"/>
  <c r="J203" i="28"/>
  <c r="K203" i="28"/>
  <c r="L203" i="28"/>
  <c r="M203" i="28"/>
  <c r="N203" i="28"/>
  <c r="O203" i="28"/>
  <c r="P203" i="28"/>
  <c r="Q203" i="28"/>
  <c r="R203" i="28"/>
  <c r="S203" i="28"/>
  <c r="T203" i="28"/>
  <c r="U203" i="28"/>
  <c r="V203" i="28"/>
  <c r="W203" i="28"/>
  <c r="X203" i="28"/>
  <c r="Y203" i="28"/>
  <c r="Z203" i="28"/>
  <c r="AA203" i="28"/>
  <c r="AB203" i="28"/>
  <c r="AC203" i="28"/>
  <c r="AD203" i="28"/>
  <c r="AE203" i="28"/>
  <c r="AF203" i="28"/>
  <c r="AG203" i="28"/>
  <c r="AH203" i="28"/>
  <c r="AI203" i="28"/>
  <c r="AJ203" i="28"/>
  <c r="AK203" i="28"/>
  <c r="AL203" i="28"/>
  <c r="AM203" i="28"/>
  <c r="AN203" i="28"/>
  <c r="AO203" i="28"/>
  <c r="AP203" i="28"/>
  <c r="AQ203" i="28"/>
  <c r="D204" i="28"/>
  <c r="E204" i="28"/>
  <c r="F204" i="28"/>
  <c r="G204" i="28"/>
  <c r="H204" i="28"/>
  <c r="I204" i="28"/>
  <c r="J204" i="28"/>
  <c r="K204" i="28"/>
  <c r="L204" i="28"/>
  <c r="M204" i="28"/>
  <c r="N204" i="28"/>
  <c r="O204" i="28"/>
  <c r="P204" i="28"/>
  <c r="Q204" i="28"/>
  <c r="R204" i="28"/>
  <c r="S204" i="28"/>
  <c r="T204" i="28"/>
  <c r="U204" i="28"/>
  <c r="V204" i="28"/>
  <c r="W204" i="28"/>
  <c r="X204" i="28"/>
  <c r="Y204" i="28"/>
  <c r="Z204" i="28"/>
  <c r="AA204" i="28"/>
  <c r="AB204" i="28"/>
  <c r="AC204" i="28"/>
  <c r="AD204" i="28"/>
  <c r="AE204" i="28"/>
  <c r="AF204" i="28"/>
  <c r="AG204" i="28"/>
  <c r="AH204" i="28"/>
  <c r="AI204" i="28"/>
  <c r="AJ204" i="28"/>
  <c r="AK204" i="28"/>
  <c r="AL204" i="28"/>
  <c r="AM204" i="28"/>
  <c r="AN204" i="28"/>
  <c r="AO204" i="28"/>
  <c r="AP204" i="28"/>
  <c r="AQ204" i="28"/>
  <c r="D205" i="28"/>
  <c r="E205" i="28"/>
  <c r="F205" i="28"/>
  <c r="G205" i="28"/>
  <c r="H205" i="28"/>
  <c r="I205" i="28"/>
  <c r="J205" i="28"/>
  <c r="K205" i="28"/>
  <c r="L205" i="28"/>
  <c r="M205" i="28"/>
  <c r="N205" i="28"/>
  <c r="O205" i="28"/>
  <c r="P205" i="28"/>
  <c r="Q205" i="28"/>
  <c r="R205" i="28"/>
  <c r="S205" i="28"/>
  <c r="T205" i="28"/>
  <c r="U205" i="28"/>
  <c r="V205" i="28"/>
  <c r="W205" i="28"/>
  <c r="X205" i="28"/>
  <c r="Y205" i="28"/>
  <c r="Z205" i="28"/>
  <c r="AA205" i="28"/>
  <c r="AB205" i="28"/>
  <c r="AC205" i="28"/>
  <c r="AD205" i="28"/>
  <c r="AE205" i="28"/>
  <c r="AF205" i="28"/>
  <c r="AG205" i="28"/>
  <c r="AH205" i="28"/>
  <c r="AI205" i="28"/>
  <c r="AJ205" i="28"/>
  <c r="AK205" i="28"/>
  <c r="AL205" i="28"/>
  <c r="AM205" i="28"/>
  <c r="AN205" i="28"/>
  <c r="AO205" i="28"/>
  <c r="AP205" i="28"/>
  <c r="AQ205" i="28"/>
  <c r="D206" i="28"/>
  <c r="E206" i="28"/>
  <c r="F206" i="28"/>
  <c r="G206" i="28"/>
  <c r="H206" i="28"/>
  <c r="I206" i="28"/>
  <c r="J206" i="28"/>
  <c r="K206" i="28"/>
  <c r="L206" i="28"/>
  <c r="M206" i="28"/>
  <c r="N206" i="28"/>
  <c r="O206" i="28"/>
  <c r="P206" i="28"/>
  <c r="Q206" i="28"/>
  <c r="R206" i="28"/>
  <c r="S206" i="28"/>
  <c r="T206" i="28"/>
  <c r="U206" i="28"/>
  <c r="V206" i="28"/>
  <c r="W206" i="28"/>
  <c r="X206" i="28"/>
  <c r="Y206" i="28"/>
  <c r="Z206" i="28"/>
  <c r="AA206" i="28"/>
  <c r="AB206" i="28"/>
  <c r="AC206" i="28"/>
  <c r="AD206" i="28"/>
  <c r="AE206" i="28"/>
  <c r="AF206" i="28"/>
  <c r="AG206" i="28"/>
  <c r="AH206" i="28"/>
  <c r="AI206" i="28"/>
  <c r="AJ206" i="28"/>
  <c r="AK206" i="28"/>
  <c r="AL206" i="28"/>
  <c r="AM206" i="28"/>
  <c r="AN206" i="28"/>
  <c r="AO206" i="28"/>
  <c r="AP206" i="28"/>
  <c r="AQ206" i="28"/>
  <c r="D207" i="28"/>
  <c r="E207" i="28"/>
  <c r="F207" i="28"/>
  <c r="G207" i="28"/>
  <c r="H207" i="28"/>
  <c r="I207" i="28"/>
  <c r="J207" i="28"/>
  <c r="K207" i="28"/>
  <c r="L207" i="28"/>
  <c r="M207" i="28"/>
  <c r="N207" i="28"/>
  <c r="O207" i="28"/>
  <c r="P207" i="28"/>
  <c r="Q207" i="28"/>
  <c r="R207" i="28"/>
  <c r="S207" i="28"/>
  <c r="T207" i="28"/>
  <c r="U207" i="28"/>
  <c r="V207" i="28"/>
  <c r="W207" i="28"/>
  <c r="X207" i="28"/>
  <c r="Y207" i="28"/>
  <c r="Z207" i="28"/>
  <c r="AA207" i="28"/>
  <c r="AB207" i="28"/>
  <c r="AC207" i="28"/>
  <c r="AD207" i="28"/>
  <c r="AE207" i="28"/>
  <c r="AF207" i="28"/>
  <c r="AG207" i="28"/>
  <c r="AH207" i="28"/>
  <c r="AI207" i="28"/>
  <c r="AJ207" i="28"/>
  <c r="AK207" i="28"/>
  <c r="AL207" i="28"/>
  <c r="AM207" i="28"/>
  <c r="AN207" i="28"/>
  <c r="AO207" i="28"/>
  <c r="AP207" i="28"/>
  <c r="AQ207" i="28"/>
  <c r="D208" i="28"/>
  <c r="E208" i="28"/>
  <c r="F208" i="28"/>
  <c r="G208" i="28"/>
  <c r="H208" i="28"/>
  <c r="I208" i="28"/>
  <c r="J208" i="28"/>
  <c r="K208" i="28"/>
  <c r="L208" i="28"/>
  <c r="M208" i="28"/>
  <c r="N208" i="28"/>
  <c r="O208" i="28"/>
  <c r="P208" i="28"/>
  <c r="Q208" i="28"/>
  <c r="R208" i="28"/>
  <c r="S208" i="28"/>
  <c r="T208" i="28"/>
  <c r="U208" i="28"/>
  <c r="V208" i="28"/>
  <c r="W208" i="28"/>
  <c r="X208" i="28"/>
  <c r="Y208" i="28"/>
  <c r="Z208" i="28"/>
  <c r="AA208" i="28"/>
  <c r="AB208" i="28"/>
  <c r="AC208" i="28"/>
  <c r="AD208" i="28"/>
  <c r="AE208" i="28"/>
  <c r="AF208" i="28"/>
  <c r="AG208" i="28"/>
  <c r="AH208" i="28"/>
  <c r="AI208" i="28"/>
  <c r="AJ208" i="28"/>
  <c r="AK208" i="28"/>
  <c r="AL208" i="28"/>
  <c r="AM208" i="28"/>
  <c r="AN208" i="28"/>
  <c r="AO208" i="28"/>
  <c r="AP208" i="28"/>
  <c r="AQ208" i="28"/>
  <c r="D209" i="28"/>
  <c r="E209" i="28"/>
  <c r="F209" i="28"/>
  <c r="G209" i="28"/>
  <c r="H209" i="28"/>
  <c r="I209" i="28"/>
  <c r="J209" i="28"/>
  <c r="K209" i="28"/>
  <c r="L209" i="28"/>
  <c r="M209" i="28"/>
  <c r="N209" i="28"/>
  <c r="O209" i="28"/>
  <c r="P209" i="28"/>
  <c r="Q209" i="28"/>
  <c r="R209" i="28"/>
  <c r="S209" i="28"/>
  <c r="T209" i="28"/>
  <c r="U209" i="28"/>
  <c r="V209" i="28"/>
  <c r="W209" i="28"/>
  <c r="X209" i="28"/>
  <c r="Y209" i="28"/>
  <c r="Z209" i="28"/>
  <c r="AA209" i="28"/>
  <c r="AB209" i="28"/>
  <c r="AC209" i="28"/>
  <c r="AD209" i="28"/>
  <c r="AE209" i="28"/>
  <c r="AF209" i="28"/>
  <c r="AG209" i="28"/>
  <c r="AH209" i="28"/>
  <c r="AI209" i="28"/>
  <c r="AJ209" i="28"/>
  <c r="AK209" i="28"/>
  <c r="AL209" i="28"/>
  <c r="AM209" i="28"/>
  <c r="AN209" i="28"/>
  <c r="AO209" i="28"/>
  <c r="AP209" i="28"/>
  <c r="AQ209" i="28"/>
  <c r="D210" i="28"/>
  <c r="E210" i="28"/>
  <c r="F210" i="28"/>
  <c r="G210" i="28"/>
  <c r="H210" i="28"/>
  <c r="I210" i="28"/>
  <c r="J210" i="28"/>
  <c r="K210" i="28"/>
  <c r="L210" i="28"/>
  <c r="M210" i="28"/>
  <c r="N210" i="28"/>
  <c r="O210" i="28"/>
  <c r="P210" i="28"/>
  <c r="Q210" i="28"/>
  <c r="R210" i="28"/>
  <c r="S210" i="28"/>
  <c r="T210" i="28"/>
  <c r="U210" i="28"/>
  <c r="V210" i="28"/>
  <c r="W210" i="28"/>
  <c r="X210" i="28"/>
  <c r="Y210" i="28"/>
  <c r="Z210" i="28"/>
  <c r="AA210" i="28"/>
  <c r="AB210" i="28"/>
  <c r="AC210" i="28"/>
  <c r="AD210" i="28"/>
  <c r="AE210" i="28"/>
  <c r="AF210" i="28"/>
  <c r="AG210" i="28"/>
  <c r="AH210" i="28"/>
  <c r="AI210" i="28"/>
  <c r="AJ210" i="28"/>
  <c r="AK210" i="28"/>
  <c r="AL210" i="28"/>
  <c r="AM210" i="28"/>
  <c r="AN210" i="28"/>
  <c r="AO210" i="28"/>
  <c r="AP210" i="28"/>
  <c r="AQ210" i="28"/>
  <c r="D211" i="28"/>
  <c r="E211" i="28"/>
  <c r="F211" i="28"/>
  <c r="G211" i="28"/>
  <c r="H211" i="28"/>
  <c r="I211" i="28"/>
  <c r="J211" i="28"/>
  <c r="K211" i="28"/>
  <c r="L211" i="28"/>
  <c r="M211" i="28"/>
  <c r="N211" i="28"/>
  <c r="O211" i="28"/>
  <c r="P211" i="28"/>
  <c r="Q211" i="28"/>
  <c r="R211" i="28"/>
  <c r="S211" i="28"/>
  <c r="T211" i="28"/>
  <c r="U211" i="28"/>
  <c r="V211" i="28"/>
  <c r="W211" i="28"/>
  <c r="X211" i="28"/>
  <c r="Y211" i="28"/>
  <c r="Z211" i="28"/>
  <c r="AA211" i="28"/>
  <c r="AB211" i="28"/>
  <c r="AC211" i="28"/>
  <c r="AD211" i="28"/>
  <c r="AE211" i="28"/>
  <c r="AF211" i="28"/>
  <c r="AG211" i="28"/>
  <c r="AH211" i="28"/>
  <c r="AI211" i="28"/>
  <c r="AJ211" i="28"/>
  <c r="AK211" i="28"/>
  <c r="AL211" i="28"/>
  <c r="AM211" i="28"/>
  <c r="AN211" i="28"/>
  <c r="AO211" i="28"/>
  <c r="AP211" i="28"/>
  <c r="AQ211" i="28"/>
  <c r="D212" i="28"/>
  <c r="E212" i="28"/>
  <c r="F212" i="28"/>
  <c r="G212" i="28"/>
  <c r="H212" i="28"/>
  <c r="I212" i="28"/>
  <c r="J212" i="28"/>
  <c r="K212" i="28"/>
  <c r="L212" i="28"/>
  <c r="M212" i="28"/>
  <c r="N212" i="28"/>
  <c r="O212" i="28"/>
  <c r="P212" i="28"/>
  <c r="Q212" i="28"/>
  <c r="R212" i="28"/>
  <c r="S212" i="28"/>
  <c r="T212" i="28"/>
  <c r="U212" i="28"/>
  <c r="V212" i="28"/>
  <c r="W212" i="28"/>
  <c r="X212" i="28"/>
  <c r="Y212" i="28"/>
  <c r="Z212" i="28"/>
  <c r="AA212" i="28"/>
  <c r="AB212" i="28"/>
  <c r="AC212" i="28"/>
  <c r="AD212" i="28"/>
  <c r="AE212" i="28"/>
  <c r="AF212" i="28"/>
  <c r="AG212" i="28"/>
  <c r="AH212" i="28"/>
  <c r="AI212" i="28"/>
  <c r="AJ212" i="28"/>
  <c r="AK212" i="28"/>
  <c r="AL212" i="28"/>
  <c r="AM212" i="28"/>
  <c r="AN212" i="28"/>
  <c r="AO212" i="28"/>
  <c r="AP212" i="28"/>
  <c r="AQ212" i="28"/>
  <c r="D213" i="28"/>
  <c r="E213" i="28"/>
  <c r="F213" i="28"/>
  <c r="G213" i="28"/>
  <c r="H213" i="28"/>
  <c r="I213" i="28"/>
  <c r="J213" i="28"/>
  <c r="K213" i="28"/>
  <c r="L213" i="28"/>
  <c r="M213" i="28"/>
  <c r="N213" i="28"/>
  <c r="O213" i="28"/>
  <c r="P213" i="28"/>
  <c r="Q213" i="28"/>
  <c r="R213" i="28"/>
  <c r="S213" i="28"/>
  <c r="T213" i="28"/>
  <c r="U213" i="28"/>
  <c r="V213" i="28"/>
  <c r="W213" i="28"/>
  <c r="X213" i="28"/>
  <c r="Y213" i="28"/>
  <c r="Z213" i="28"/>
  <c r="AA213" i="28"/>
  <c r="AB213" i="28"/>
  <c r="AC213" i="28"/>
  <c r="AD213" i="28"/>
  <c r="AE213" i="28"/>
  <c r="AF213" i="28"/>
  <c r="AG213" i="28"/>
  <c r="AH213" i="28"/>
  <c r="AI213" i="28"/>
  <c r="AJ213" i="28"/>
  <c r="AK213" i="28"/>
  <c r="AL213" i="28"/>
  <c r="AM213" i="28"/>
  <c r="AN213" i="28"/>
  <c r="AO213" i="28"/>
  <c r="AP213" i="28"/>
  <c r="AQ213" i="28"/>
  <c r="D214" i="28"/>
  <c r="E214" i="28"/>
  <c r="F214" i="28"/>
  <c r="G214" i="28"/>
  <c r="H214" i="28"/>
  <c r="I214" i="28"/>
  <c r="J214" i="28"/>
  <c r="K214" i="28"/>
  <c r="L214" i="28"/>
  <c r="M214" i="28"/>
  <c r="N214" i="28"/>
  <c r="O214" i="28"/>
  <c r="P214" i="28"/>
  <c r="Q214" i="28"/>
  <c r="R214" i="28"/>
  <c r="S214" i="28"/>
  <c r="T214" i="28"/>
  <c r="U214" i="28"/>
  <c r="V214" i="28"/>
  <c r="W214" i="28"/>
  <c r="X214" i="28"/>
  <c r="Y214" i="28"/>
  <c r="Z214" i="28"/>
  <c r="AA214" i="28"/>
  <c r="AB214" i="28"/>
  <c r="AC214" i="28"/>
  <c r="AD214" i="28"/>
  <c r="AE214" i="28"/>
  <c r="AF214" i="28"/>
  <c r="AG214" i="28"/>
  <c r="AH214" i="28"/>
  <c r="AI214" i="28"/>
  <c r="AJ214" i="28"/>
  <c r="AK214" i="28"/>
  <c r="AL214" i="28"/>
  <c r="AM214" i="28"/>
  <c r="AN214" i="28"/>
  <c r="AO214" i="28"/>
  <c r="AP214" i="28"/>
  <c r="AQ214" i="28"/>
  <c r="D215" i="28"/>
  <c r="E215" i="28"/>
  <c r="F215" i="28"/>
  <c r="G215" i="28"/>
  <c r="H215" i="28"/>
  <c r="I215" i="28"/>
  <c r="J215" i="28"/>
  <c r="K215" i="28"/>
  <c r="L215" i="28"/>
  <c r="M215" i="28"/>
  <c r="N215" i="28"/>
  <c r="O215" i="28"/>
  <c r="P215" i="28"/>
  <c r="Q215" i="28"/>
  <c r="R215" i="28"/>
  <c r="S215" i="28"/>
  <c r="T215" i="28"/>
  <c r="U215" i="28"/>
  <c r="V215" i="28"/>
  <c r="W215" i="28"/>
  <c r="X215" i="28"/>
  <c r="Y215" i="28"/>
  <c r="Z215" i="28"/>
  <c r="AA215" i="28"/>
  <c r="AB215" i="28"/>
  <c r="AC215" i="28"/>
  <c r="AD215" i="28"/>
  <c r="AE215" i="28"/>
  <c r="AF215" i="28"/>
  <c r="AG215" i="28"/>
  <c r="AH215" i="28"/>
  <c r="AI215" i="28"/>
  <c r="AJ215" i="28"/>
  <c r="AK215" i="28"/>
  <c r="AL215" i="28"/>
  <c r="AM215" i="28"/>
  <c r="AN215" i="28"/>
  <c r="AO215" i="28"/>
  <c r="AP215" i="28"/>
  <c r="AQ215" i="28"/>
  <c r="D216" i="28"/>
  <c r="E216" i="28"/>
  <c r="F216" i="28"/>
  <c r="G216" i="28"/>
  <c r="H216" i="28"/>
  <c r="I216" i="28"/>
  <c r="J216" i="28"/>
  <c r="K216" i="28"/>
  <c r="L216" i="28"/>
  <c r="M216" i="28"/>
  <c r="N216" i="28"/>
  <c r="O216" i="28"/>
  <c r="P216" i="28"/>
  <c r="Q216" i="28"/>
  <c r="R216" i="28"/>
  <c r="S216" i="28"/>
  <c r="T216" i="28"/>
  <c r="U216" i="28"/>
  <c r="V216" i="28"/>
  <c r="W216" i="28"/>
  <c r="X216" i="28"/>
  <c r="Y216" i="28"/>
  <c r="Z216" i="28"/>
  <c r="AA216" i="28"/>
  <c r="AB216" i="28"/>
  <c r="AC216" i="28"/>
  <c r="AD216" i="28"/>
  <c r="AE216" i="28"/>
  <c r="AF216" i="28"/>
  <c r="AG216" i="28"/>
  <c r="AH216" i="28"/>
  <c r="AI216" i="28"/>
  <c r="AJ216" i="28"/>
  <c r="AK216" i="28"/>
  <c r="AL216" i="28"/>
  <c r="AM216" i="28"/>
  <c r="AN216" i="28"/>
  <c r="AO216" i="28"/>
  <c r="AP216" i="28"/>
  <c r="AQ216" i="28"/>
  <c r="D217" i="28"/>
  <c r="E217" i="28"/>
  <c r="F217" i="28"/>
  <c r="G217" i="28"/>
  <c r="H217" i="28"/>
  <c r="I217" i="28"/>
  <c r="J217" i="28"/>
  <c r="K217" i="28"/>
  <c r="L217" i="28"/>
  <c r="M217" i="28"/>
  <c r="N217" i="28"/>
  <c r="O217" i="28"/>
  <c r="P217" i="28"/>
  <c r="Q217" i="28"/>
  <c r="R217" i="28"/>
  <c r="S217" i="28"/>
  <c r="T217" i="28"/>
  <c r="U217" i="28"/>
  <c r="V217" i="28"/>
  <c r="W217" i="28"/>
  <c r="X217" i="28"/>
  <c r="Y217" i="28"/>
  <c r="Z217" i="28"/>
  <c r="AA217" i="28"/>
  <c r="AB217" i="28"/>
  <c r="AC217" i="28"/>
  <c r="AD217" i="28"/>
  <c r="AE217" i="28"/>
  <c r="AF217" i="28"/>
  <c r="AG217" i="28"/>
  <c r="AH217" i="28"/>
  <c r="AI217" i="28"/>
  <c r="AJ217" i="28"/>
  <c r="AK217" i="28"/>
  <c r="AL217" i="28"/>
  <c r="AM217" i="28"/>
  <c r="AN217" i="28"/>
  <c r="AO217" i="28"/>
  <c r="AP217" i="28"/>
  <c r="AQ217" i="28"/>
  <c r="D218" i="28"/>
  <c r="E218" i="28"/>
  <c r="F218" i="28"/>
  <c r="G218" i="28"/>
  <c r="H218" i="28"/>
  <c r="I218" i="28"/>
  <c r="J218" i="28"/>
  <c r="K218" i="28"/>
  <c r="L218" i="28"/>
  <c r="M218" i="28"/>
  <c r="N218" i="28"/>
  <c r="O218" i="28"/>
  <c r="P218" i="28"/>
  <c r="Q218" i="28"/>
  <c r="R218" i="28"/>
  <c r="S218" i="28"/>
  <c r="T218" i="28"/>
  <c r="U218" i="28"/>
  <c r="V218" i="28"/>
  <c r="W218" i="28"/>
  <c r="X218" i="28"/>
  <c r="Y218" i="28"/>
  <c r="Z218" i="28"/>
  <c r="AA218" i="28"/>
  <c r="AB218" i="28"/>
  <c r="AC218" i="28"/>
  <c r="AD218" i="28"/>
  <c r="AE218" i="28"/>
  <c r="AF218" i="28"/>
  <c r="AG218" i="28"/>
  <c r="AH218" i="28"/>
  <c r="AI218" i="28"/>
  <c r="AJ218" i="28"/>
  <c r="AK218" i="28"/>
  <c r="AL218" i="28"/>
  <c r="AM218" i="28"/>
  <c r="AN218" i="28"/>
  <c r="AO218" i="28"/>
  <c r="AP218" i="28"/>
  <c r="AQ218" i="28"/>
  <c r="D219" i="28"/>
  <c r="E219" i="28"/>
  <c r="F219" i="28"/>
  <c r="G219" i="28"/>
  <c r="H219" i="28"/>
  <c r="I219" i="28"/>
  <c r="J219" i="28"/>
  <c r="K219" i="28"/>
  <c r="L219" i="28"/>
  <c r="M219" i="28"/>
  <c r="N219" i="28"/>
  <c r="O219" i="28"/>
  <c r="P219" i="28"/>
  <c r="Q219" i="28"/>
  <c r="R219" i="28"/>
  <c r="S219" i="28"/>
  <c r="T219" i="28"/>
  <c r="U219" i="28"/>
  <c r="V219" i="28"/>
  <c r="W219" i="28"/>
  <c r="X219" i="28"/>
  <c r="Y219" i="28"/>
  <c r="Z219" i="28"/>
  <c r="AA219" i="28"/>
  <c r="AB219" i="28"/>
  <c r="AC219" i="28"/>
  <c r="AD219" i="28"/>
  <c r="AE219" i="28"/>
  <c r="AF219" i="28"/>
  <c r="AG219" i="28"/>
  <c r="AH219" i="28"/>
  <c r="AI219" i="28"/>
  <c r="AJ219" i="28"/>
  <c r="AK219" i="28"/>
  <c r="AL219" i="28"/>
  <c r="AM219" i="28"/>
  <c r="AN219" i="28"/>
  <c r="AO219" i="28"/>
  <c r="AP219" i="28"/>
  <c r="AQ219" i="28"/>
  <c r="D220" i="28"/>
  <c r="E220" i="28"/>
  <c r="F220" i="28"/>
  <c r="G220" i="28"/>
  <c r="H220" i="28"/>
  <c r="I220" i="28"/>
  <c r="J220" i="28"/>
  <c r="K220" i="28"/>
  <c r="L220" i="28"/>
  <c r="M220" i="28"/>
  <c r="N220" i="28"/>
  <c r="O220" i="28"/>
  <c r="P220" i="28"/>
  <c r="Q220" i="28"/>
  <c r="R220" i="28"/>
  <c r="S220" i="28"/>
  <c r="T220" i="28"/>
  <c r="U220" i="28"/>
  <c r="V220" i="28"/>
  <c r="W220" i="28"/>
  <c r="X220" i="28"/>
  <c r="Y220" i="28"/>
  <c r="Z220" i="28"/>
  <c r="AA220" i="28"/>
  <c r="AB220" i="28"/>
  <c r="AC220" i="28"/>
  <c r="AD220" i="28"/>
  <c r="AE220" i="28"/>
  <c r="AF220" i="28"/>
  <c r="AG220" i="28"/>
  <c r="AH220" i="28"/>
  <c r="AI220" i="28"/>
  <c r="AJ220" i="28"/>
  <c r="AK220" i="28"/>
  <c r="AL220" i="28"/>
  <c r="AM220" i="28"/>
  <c r="AN220" i="28"/>
  <c r="AO220" i="28"/>
  <c r="AP220" i="28"/>
  <c r="AQ220" i="28"/>
  <c r="D221" i="28"/>
  <c r="E221" i="28"/>
  <c r="F221" i="28"/>
  <c r="G221" i="28"/>
  <c r="H221" i="28"/>
  <c r="I221" i="28"/>
  <c r="J221" i="28"/>
  <c r="K221" i="28"/>
  <c r="L221" i="28"/>
  <c r="M221" i="28"/>
  <c r="N221" i="28"/>
  <c r="O221" i="28"/>
  <c r="P221" i="28"/>
  <c r="Q221" i="28"/>
  <c r="R221" i="28"/>
  <c r="S221" i="28"/>
  <c r="T221" i="28"/>
  <c r="U221" i="28"/>
  <c r="V221" i="28"/>
  <c r="W221" i="28"/>
  <c r="X221" i="28"/>
  <c r="Y221" i="28"/>
  <c r="Z221" i="28"/>
  <c r="AA221" i="28"/>
  <c r="AB221" i="28"/>
  <c r="AC221" i="28"/>
  <c r="AD221" i="28"/>
  <c r="AE221" i="28"/>
  <c r="AF221" i="28"/>
  <c r="AG221" i="28"/>
  <c r="AH221" i="28"/>
  <c r="AI221" i="28"/>
  <c r="AJ221" i="28"/>
  <c r="AK221" i="28"/>
  <c r="AL221" i="28"/>
  <c r="AM221" i="28"/>
  <c r="AN221" i="28"/>
  <c r="AO221" i="28"/>
  <c r="AP221" i="28"/>
  <c r="AQ221" i="28"/>
  <c r="D222" i="28"/>
  <c r="E222" i="28"/>
  <c r="F222" i="28"/>
  <c r="G222" i="28"/>
  <c r="H222" i="28"/>
  <c r="I222" i="28"/>
  <c r="J222" i="28"/>
  <c r="K222" i="28"/>
  <c r="L222" i="28"/>
  <c r="M222" i="28"/>
  <c r="N222" i="28"/>
  <c r="O222" i="28"/>
  <c r="P222" i="28"/>
  <c r="Q222" i="28"/>
  <c r="R222" i="28"/>
  <c r="S222" i="28"/>
  <c r="T222" i="28"/>
  <c r="U222" i="28"/>
  <c r="V222" i="28"/>
  <c r="W222" i="28"/>
  <c r="X222" i="28"/>
  <c r="Y222" i="28"/>
  <c r="Z222" i="28"/>
  <c r="AA222" i="28"/>
  <c r="AB222" i="28"/>
  <c r="AC222" i="28"/>
  <c r="AD222" i="28"/>
  <c r="AE222" i="28"/>
  <c r="AF222" i="28"/>
  <c r="AG222" i="28"/>
  <c r="AH222" i="28"/>
  <c r="AI222" i="28"/>
  <c r="AJ222" i="28"/>
  <c r="AK222" i="28"/>
  <c r="AL222" i="28"/>
  <c r="AM222" i="28"/>
  <c r="AN222" i="28"/>
  <c r="AO222" i="28"/>
  <c r="AP222" i="28"/>
  <c r="AQ222" i="28"/>
  <c r="D223" i="28"/>
  <c r="E223" i="28"/>
  <c r="F223" i="28"/>
  <c r="G223" i="28"/>
  <c r="H223" i="28"/>
  <c r="I223" i="28"/>
  <c r="J223" i="28"/>
  <c r="K223" i="28"/>
  <c r="L223" i="28"/>
  <c r="M223" i="28"/>
  <c r="N223" i="28"/>
  <c r="O223" i="28"/>
  <c r="P223" i="28"/>
  <c r="Q223" i="28"/>
  <c r="R223" i="28"/>
  <c r="S223" i="28"/>
  <c r="T223" i="28"/>
  <c r="U223" i="28"/>
  <c r="V223" i="28"/>
  <c r="W223" i="28"/>
  <c r="X223" i="28"/>
  <c r="Y223" i="28"/>
  <c r="Z223" i="28"/>
  <c r="AA223" i="28"/>
  <c r="AB223" i="28"/>
  <c r="AC223" i="28"/>
  <c r="AD223" i="28"/>
  <c r="AE223" i="28"/>
  <c r="AF223" i="28"/>
  <c r="AG223" i="28"/>
  <c r="AH223" i="28"/>
  <c r="AI223" i="28"/>
  <c r="AJ223" i="28"/>
  <c r="AK223" i="28"/>
  <c r="AL223" i="28"/>
  <c r="AM223" i="28"/>
  <c r="AN223" i="28"/>
  <c r="AO223" i="28"/>
  <c r="AP223" i="28"/>
  <c r="AQ223" i="28"/>
  <c r="D224" i="28"/>
  <c r="E224" i="28"/>
  <c r="F224" i="28"/>
  <c r="G224" i="28"/>
  <c r="H224" i="28"/>
  <c r="I224" i="28"/>
  <c r="J224" i="28"/>
  <c r="K224" i="28"/>
  <c r="L224" i="28"/>
  <c r="M224" i="28"/>
  <c r="N224" i="28"/>
  <c r="O224" i="28"/>
  <c r="P224" i="28"/>
  <c r="Q224" i="28"/>
  <c r="R224" i="28"/>
  <c r="S224" i="28"/>
  <c r="T224" i="28"/>
  <c r="U224" i="28"/>
  <c r="V224" i="28"/>
  <c r="W224" i="28"/>
  <c r="X224" i="28"/>
  <c r="Y224" i="28"/>
  <c r="Z224" i="28"/>
  <c r="AA224" i="28"/>
  <c r="AB224" i="28"/>
  <c r="AC224" i="28"/>
  <c r="AD224" i="28"/>
  <c r="AE224" i="28"/>
  <c r="AF224" i="28"/>
  <c r="AG224" i="28"/>
  <c r="AH224" i="28"/>
  <c r="AI224" i="28"/>
  <c r="AJ224" i="28"/>
  <c r="AK224" i="28"/>
  <c r="AL224" i="28"/>
  <c r="AM224" i="28"/>
  <c r="AN224" i="28"/>
  <c r="AO224" i="28"/>
  <c r="AP224" i="28"/>
  <c r="AQ224" i="28"/>
  <c r="D225" i="28"/>
  <c r="E225" i="28"/>
  <c r="F225" i="28"/>
  <c r="G225" i="28"/>
  <c r="H225" i="28"/>
  <c r="I225" i="28"/>
  <c r="J225" i="28"/>
  <c r="K225" i="28"/>
  <c r="L225" i="28"/>
  <c r="M225" i="28"/>
  <c r="N225" i="28"/>
  <c r="O225" i="28"/>
  <c r="P225" i="28"/>
  <c r="Q225" i="28"/>
  <c r="R225" i="28"/>
  <c r="S225" i="28"/>
  <c r="T225" i="28"/>
  <c r="U225" i="28"/>
  <c r="V225" i="28"/>
  <c r="W225" i="28"/>
  <c r="X225" i="28"/>
  <c r="Y225" i="28"/>
  <c r="Z225" i="28"/>
  <c r="AA225" i="28"/>
  <c r="AB225" i="28"/>
  <c r="AC225" i="28"/>
  <c r="AD225" i="28"/>
  <c r="AE225" i="28"/>
  <c r="AF225" i="28"/>
  <c r="AG225" i="28"/>
  <c r="AH225" i="28"/>
  <c r="AI225" i="28"/>
  <c r="AJ225" i="28"/>
  <c r="AK225" i="28"/>
  <c r="AL225" i="28"/>
  <c r="AM225" i="28"/>
  <c r="AN225" i="28"/>
  <c r="AO225" i="28"/>
  <c r="AP225" i="28"/>
  <c r="AQ225" i="28"/>
  <c r="D226" i="28"/>
  <c r="E226" i="28"/>
  <c r="F226" i="28"/>
  <c r="G226" i="28"/>
  <c r="H226" i="28"/>
  <c r="I226" i="28"/>
  <c r="J226" i="28"/>
  <c r="K226" i="28"/>
  <c r="L226" i="28"/>
  <c r="M226" i="28"/>
  <c r="N226" i="28"/>
  <c r="O226" i="28"/>
  <c r="P226" i="28"/>
  <c r="Q226" i="28"/>
  <c r="R226" i="28"/>
  <c r="S226" i="28"/>
  <c r="T226" i="28"/>
  <c r="U226" i="28"/>
  <c r="V226" i="28"/>
  <c r="W226" i="28"/>
  <c r="X226" i="28"/>
  <c r="Y226" i="28"/>
  <c r="Z226" i="28"/>
  <c r="AA226" i="28"/>
  <c r="AB226" i="28"/>
  <c r="AC226" i="28"/>
  <c r="AD226" i="28"/>
  <c r="AE226" i="28"/>
  <c r="AF226" i="28"/>
  <c r="AG226" i="28"/>
  <c r="AH226" i="28"/>
  <c r="AI226" i="28"/>
  <c r="AJ226" i="28"/>
  <c r="AK226" i="28"/>
  <c r="AL226" i="28"/>
  <c r="AM226" i="28"/>
  <c r="AN226" i="28"/>
  <c r="AO226" i="28"/>
  <c r="AP226" i="28"/>
  <c r="AQ226" i="28"/>
  <c r="D227" i="28"/>
  <c r="E227" i="28"/>
  <c r="F227" i="28"/>
  <c r="G227" i="28"/>
  <c r="H227" i="28"/>
  <c r="I227" i="28"/>
  <c r="J227" i="28"/>
  <c r="K227" i="28"/>
  <c r="L227" i="28"/>
  <c r="M227" i="28"/>
  <c r="N227" i="28"/>
  <c r="O227" i="28"/>
  <c r="P227" i="28"/>
  <c r="Q227" i="28"/>
  <c r="R227" i="28"/>
  <c r="S227" i="28"/>
  <c r="T227" i="28"/>
  <c r="U227" i="28"/>
  <c r="V227" i="28"/>
  <c r="W227" i="28"/>
  <c r="X227" i="28"/>
  <c r="Y227" i="28"/>
  <c r="Z227" i="28"/>
  <c r="AA227" i="28"/>
  <c r="AB227" i="28"/>
  <c r="AC227" i="28"/>
  <c r="AD227" i="28"/>
  <c r="AE227" i="28"/>
  <c r="AF227" i="28"/>
  <c r="AG227" i="28"/>
  <c r="AH227" i="28"/>
  <c r="AI227" i="28"/>
  <c r="AJ227" i="28"/>
  <c r="AK227" i="28"/>
  <c r="AL227" i="28"/>
  <c r="AM227" i="28"/>
  <c r="AN227" i="28"/>
  <c r="AO227" i="28"/>
  <c r="AP227" i="28"/>
  <c r="AQ227" i="28"/>
  <c r="D228" i="28"/>
  <c r="E228" i="28"/>
  <c r="F228" i="28"/>
  <c r="G228" i="28"/>
  <c r="H228" i="28"/>
  <c r="I228" i="28"/>
  <c r="J228" i="28"/>
  <c r="K228" i="28"/>
  <c r="L228" i="28"/>
  <c r="M228" i="28"/>
  <c r="N228" i="28"/>
  <c r="O228" i="28"/>
  <c r="P228" i="28"/>
  <c r="Q228" i="28"/>
  <c r="R228" i="28"/>
  <c r="S228" i="28"/>
  <c r="T228" i="28"/>
  <c r="U228" i="28"/>
  <c r="V228" i="28"/>
  <c r="W228" i="28"/>
  <c r="X228" i="28"/>
  <c r="Y228" i="28"/>
  <c r="Z228" i="28"/>
  <c r="AA228" i="28"/>
  <c r="AB228" i="28"/>
  <c r="AC228" i="28"/>
  <c r="AD228" i="28"/>
  <c r="AE228" i="28"/>
  <c r="AF228" i="28"/>
  <c r="AG228" i="28"/>
  <c r="AH228" i="28"/>
  <c r="AI228" i="28"/>
  <c r="AJ228" i="28"/>
  <c r="AK228" i="28"/>
  <c r="AL228" i="28"/>
  <c r="AM228" i="28"/>
  <c r="AN228" i="28"/>
  <c r="AO228" i="28"/>
  <c r="AP228" i="28"/>
  <c r="AQ228" i="28"/>
  <c r="D229" i="28"/>
  <c r="E229" i="28"/>
  <c r="F229" i="28"/>
  <c r="G229" i="28"/>
  <c r="H229" i="28"/>
  <c r="I229" i="28"/>
  <c r="J229" i="28"/>
  <c r="K229" i="28"/>
  <c r="L229" i="28"/>
  <c r="M229" i="28"/>
  <c r="N229" i="28"/>
  <c r="O229" i="28"/>
  <c r="P229" i="28"/>
  <c r="Q229" i="28"/>
  <c r="R229" i="28"/>
  <c r="S229" i="28"/>
  <c r="T229" i="28"/>
  <c r="U229" i="28"/>
  <c r="V229" i="28"/>
  <c r="W229" i="28"/>
  <c r="X229" i="28"/>
  <c r="Y229" i="28"/>
  <c r="Z229" i="28"/>
  <c r="AA229" i="28"/>
  <c r="AB229" i="28"/>
  <c r="AC229" i="28"/>
  <c r="AD229" i="28"/>
  <c r="AE229" i="28"/>
  <c r="AF229" i="28"/>
  <c r="AG229" i="28"/>
  <c r="AH229" i="28"/>
  <c r="AI229" i="28"/>
  <c r="AJ229" i="28"/>
  <c r="AK229" i="28"/>
  <c r="AL229" i="28"/>
  <c r="AM229" i="28"/>
  <c r="AN229" i="28"/>
  <c r="AO229" i="28"/>
  <c r="AP229" i="28"/>
  <c r="AQ229" i="28"/>
  <c r="D230" i="28"/>
  <c r="E230" i="28"/>
  <c r="F230" i="28"/>
  <c r="G230" i="28"/>
  <c r="H230" i="28"/>
  <c r="I230" i="28"/>
  <c r="J230" i="28"/>
  <c r="K230" i="28"/>
  <c r="L230" i="28"/>
  <c r="M230" i="28"/>
  <c r="N230" i="28"/>
  <c r="O230" i="28"/>
  <c r="P230" i="28"/>
  <c r="Q230" i="28"/>
  <c r="R230" i="28"/>
  <c r="S230" i="28"/>
  <c r="T230" i="28"/>
  <c r="U230" i="28"/>
  <c r="V230" i="28"/>
  <c r="W230" i="28"/>
  <c r="X230" i="28"/>
  <c r="Y230" i="28"/>
  <c r="Z230" i="28"/>
  <c r="AA230" i="28"/>
  <c r="AB230" i="28"/>
  <c r="AC230" i="28"/>
  <c r="AD230" i="28"/>
  <c r="AE230" i="28"/>
  <c r="AF230" i="28"/>
  <c r="AG230" i="28"/>
  <c r="AH230" i="28"/>
  <c r="AI230" i="28"/>
  <c r="AJ230" i="28"/>
  <c r="AK230" i="28"/>
  <c r="AL230" i="28"/>
  <c r="AM230" i="28"/>
  <c r="AN230" i="28"/>
  <c r="AO230" i="28"/>
  <c r="AP230" i="28"/>
  <c r="AQ230" i="28"/>
  <c r="D231" i="28"/>
  <c r="E231" i="28"/>
  <c r="F231" i="28"/>
  <c r="G231" i="28"/>
  <c r="H231" i="28"/>
  <c r="I231" i="28"/>
  <c r="J231" i="28"/>
  <c r="K231" i="28"/>
  <c r="L231" i="28"/>
  <c r="M231" i="28"/>
  <c r="N231" i="28"/>
  <c r="O231" i="28"/>
  <c r="P231" i="28"/>
  <c r="Q231" i="28"/>
  <c r="R231" i="28"/>
  <c r="S231" i="28"/>
  <c r="T231" i="28"/>
  <c r="U231" i="28"/>
  <c r="V231" i="28"/>
  <c r="W231" i="28"/>
  <c r="X231" i="28"/>
  <c r="Y231" i="28"/>
  <c r="Z231" i="28"/>
  <c r="AA231" i="28"/>
  <c r="AB231" i="28"/>
  <c r="AC231" i="28"/>
  <c r="AD231" i="28"/>
  <c r="AE231" i="28"/>
  <c r="AF231" i="28"/>
  <c r="AG231" i="28"/>
  <c r="AH231" i="28"/>
  <c r="AI231" i="28"/>
  <c r="AJ231" i="28"/>
  <c r="AK231" i="28"/>
  <c r="AL231" i="28"/>
  <c r="AM231" i="28"/>
  <c r="AN231" i="28"/>
  <c r="AO231" i="28"/>
  <c r="AP231" i="28"/>
  <c r="AQ231" i="28"/>
  <c r="D232" i="28"/>
  <c r="E232" i="28"/>
  <c r="F232" i="28"/>
  <c r="G232" i="28"/>
  <c r="H232" i="28"/>
  <c r="I232" i="28"/>
  <c r="J232" i="28"/>
  <c r="K232" i="28"/>
  <c r="L232" i="28"/>
  <c r="M232" i="28"/>
  <c r="N232" i="28"/>
  <c r="O232" i="28"/>
  <c r="P232" i="28"/>
  <c r="Q232" i="28"/>
  <c r="R232" i="28"/>
  <c r="S232" i="28"/>
  <c r="T232" i="28"/>
  <c r="U232" i="28"/>
  <c r="V232" i="28"/>
  <c r="W232" i="28"/>
  <c r="X232" i="28"/>
  <c r="Y232" i="28"/>
  <c r="Z232" i="28"/>
  <c r="AA232" i="28"/>
  <c r="AB232" i="28"/>
  <c r="AC232" i="28"/>
  <c r="AD232" i="28"/>
  <c r="AE232" i="28"/>
  <c r="AF232" i="28"/>
  <c r="AG232" i="28"/>
  <c r="AH232" i="28"/>
  <c r="AI232" i="28"/>
  <c r="AJ232" i="28"/>
  <c r="AK232" i="28"/>
  <c r="AL232" i="28"/>
  <c r="AM232" i="28"/>
  <c r="AN232" i="28"/>
  <c r="AO232" i="28"/>
  <c r="AP232" i="28"/>
  <c r="AQ232" i="28"/>
  <c r="D233" i="28"/>
  <c r="E233" i="28"/>
  <c r="F233" i="28"/>
  <c r="G233" i="28"/>
  <c r="H233" i="28"/>
  <c r="I233" i="28"/>
  <c r="J233" i="28"/>
  <c r="K233" i="28"/>
  <c r="L233" i="28"/>
  <c r="M233" i="28"/>
  <c r="N233" i="28"/>
  <c r="O233" i="28"/>
  <c r="P233" i="28"/>
  <c r="Q233" i="28"/>
  <c r="R233" i="28"/>
  <c r="S233" i="28"/>
  <c r="T233" i="28"/>
  <c r="U233" i="28"/>
  <c r="V233" i="28"/>
  <c r="W233" i="28"/>
  <c r="X233" i="28"/>
  <c r="Y233" i="28"/>
  <c r="Z233" i="28"/>
  <c r="AA233" i="28"/>
  <c r="AB233" i="28"/>
  <c r="AC233" i="28"/>
  <c r="AD233" i="28"/>
  <c r="AE233" i="28"/>
  <c r="AF233" i="28"/>
  <c r="AG233" i="28"/>
  <c r="AH233" i="28"/>
  <c r="AI233" i="28"/>
  <c r="AJ233" i="28"/>
  <c r="AK233" i="28"/>
  <c r="AL233" i="28"/>
  <c r="AM233" i="28"/>
  <c r="AN233" i="28"/>
  <c r="AO233" i="28"/>
  <c r="AP233" i="28"/>
  <c r="AQ233" i="28"/>
  <c r="D234" i="28"/>
  <c r="E234" i="28"/>
  <c r="F234" i="28"/>
  <c r="G234" i="28"/>
  <c r="H234" i="28"/>
  <c r="I234" i="28"/>
  <c r="J234" i="28"/>
  <c r="K234" i="28"/>
  <c r="L234" i="28"/>
  <c r="M234" i="28"/>
  <c r="N234" i="28"/>
  <c r="O234" i="28"/>
  <c r="P234" i="28"/>
  <c r="Q234" i="28"/>
  <c r="R234" i="28"/>
  <c r="S234" i="28"/>
  <c r="T234" i="28"/>
  <c r="U234" i="28"/>
  <c r="V234" i="28"/>
  <c r="W234" i="28"/>
  <c r="X234" i="28"/>
  <c r="Y234" i="28"/>
  <c r="Z234" i="28"/>
  <c r="AA234" i="28"/>
  <c r="AB234" i="28"/>
  <c r="AC234" i="28"/>
  <c r="AD234" i="28"/>
  <c r="AE234" i="28"/>
  <c r="AF234" i="28"/>
  <c r="AG234" i="28"/>
  <c r="AH234" i="28"/>
  <c r="AI234" i="28"/>
  <c r="AJ234" i="28"/>
  <c r="AK234" i="28"/>
  <c r="AL234" i="28"/>
  <c r="AM234" i="28"/>
  <c r="AN234" i="28"/>
  <c r="AO234" i="28"/>
  <c r="AP234" i="28"/>
  <c r="AQ234" i="28"/>
  <c r="D235" i="28"/>
  <c r="E235" i="28"/>
  <c r="F235" i="28"/>
  <c r="G235" i="28"/>
  <c r="H235" i="28"/>
  <c r="I235" i="28"/>
  <c r="J235" i="28"/>
  <c r="K235" i="28"/>
  <c r="L235" i="28"/>
  <c r="M235" i="28"/>
  <c r="N235" i="28"/>
  <c r="O235" i="28"/>
  <c r="P235" i="28"/>
  <c r="Q235" i="28"/>
  <c r="R235" i="28"/>
  <c r="S235" i="28"/>
  <c r="T235" i="28"/>
  <c r="U235" i="28"/>
  <c r="V235" i="28"/>
  <c r="W235" i="28"/>
  <c r="X235" i="28"/>
  <c r="Y235" i="28"/>
  <c r="Z235" i="28"/>
  <c r="AA235" i="28"/>
  <c r="AB235" i="28"/>
  <c r="AC235" i="28"/>
  <c r="AD235" i="28"/>
  <c r="AE235" i="28"/>
  <c r="AF235" i="28"/>
  <c r="AG235" i="28"/>
  <c r="AH235" i="28"/>
  <c r="AI235" i="28"/>
  <c r="AJ235" i="28"/>
  <c r="AK235" i="28"/>
  <c r="AL235" i="28"/>
  <c r="AM235" i="28"/>
  <c r="AN235" i="28"/>
  <c r="AO235" i="28"/>
  <c r="AP235" i="28"/>
  <c r="AQ235" i="28"/>
  <c r="D236" i="28"/>
  <c r="E236" i="28"/>
  <c r="F236" i="28"/>
  <c r="G236" i="28"/>
  <c r="H236" i="28"/>
  <c r="I236" i="28"/>
  <c r="J236" i="28"/>
  <c r="K236" i="28"/>
  <c r="L236" i="28"/>
  <c r="M236" i="28"/>
  <c r="N236" i="28"/>
  <c r="O236" i="28"/>
  <c r="P236" i="28"/>
  <c r="Q236" i="28"/>
  <c r="R236" i="28"/>
  <c r="S236" i="28"/>
  <c r="T236" i="28"/>
  <c r="U236" i="28"/>
  <c r="V236" i="28"/>
  <c r="W236" i="28"/>
  <c r="X236" i="28"/>
  <c r="Y236" i="28"/>
  <c r="Z236" i="28"/>
  <c r="AA236" i="28"/>
  <c r="AB236" i="28"/>
  <c r="AC236" i="28"/>
  <c r="AD236" i="28"/>
  <c r="AE236" i="28"/>
  <c r="AF236" i="28"/>
  <c r="AG236" i="28"/>
  <c r="AH236" i="28"/>
  <c r="AI236" i="28"/>
  <c r="AJ236" i="28"/>
  <c r="AK236" i="28"/>
  <c r="AL236" i="28"/>
  <c r="AM236" i="28"/>
  <c r="AN236" i="28"/>
  <c r="AO236" i="28"/>
  <c r="AP236" i="28"/>
  <c r="AQ236" i="28"/>
  <c r="D237" i="28"/>
  <c r="E237" i="28"/>
  <c r="F237" i="28"/>
  <c r="G237" i="28"/>
  <c r="H237" i="28"/>
  <c r="I237" i="28"/>
  <c r="J237" i="28"/>
  <c r="K237" i="28"/>
  <c r="L237" i="28"/>
  <c r="M237" i="28"/>
  <c r="N237" i="28"/>
  <c r="O237" i="28"/>
  <c r="P237" i="28"/>
  <c r="Q237" i="28"/>
  <c r="R237" i="28"/>
  <c r="S237" i="28"/>
  <c r="T237" i="28"/>
  <c r="U237" i="28"/>
  <c r="V237" i="28"/>
  <c r="W237" i="28"/>
  <c r="X237" i="28"/>
  <c r="Y237" i="28"/>
  <c r="Z237" i="28"/>
  <c r="AA237" i="28"/>
  <c r="AB237" i="28"/>
  <c r="AC237" i="28"/>
  <c r="AD237" i="28"/>
  <c r="AE237" i="28"/>
  <c r="AF237" i="28"/>
  <c r="AG237" i="28"/>
  <c r="AH237" i="28"/>
  <c r="AI237" i="28"/>
  <c r="AJ237" i="28"/>
  <c r="AK237" i="28"/>
  <c r="AL237" i="28"/>
  <c r="AM237" i="28"/>
  <c r="AN237" i="28"/>
  <c r="AO237" i="28"/>
  <c r="AP237" i="28"/>
  <c r="AQ237" i="28"/>
  <c r="D238" i="28"/>
  <c r="E238" i="28"/>
  <c r="F238" i="28"/>
  <c r="G238" i="28"/>
  <c r="H238" i="28"/>
  <c r="I238" i="28"/>
  <c r="J238" i="28"/>
  <c r="K238" i="28"/>
  <c r="L238" i="28"/>
  <c r="M238" i="28"/>
  <c r="N238" i="28"/>
  <c r="O238" i="28"/>
  <c r="P238" i="28"/>
  <c r="Q238" i="28"/>
  <c r="R238" i="28"/>
  <c r="S238" i="28"/>
  <c r="T238" i="28"/>
  <c r="U238" i="28"/>
  <c r="V238" i="28"/>
  <c r="W238" i="28"/>
  <c r="X238" i="28"/>
  <c r="Y238" i="28"/>
  <c r="Z238" i="28"/>
  <c r="AA238" i="28"/>
  <c r="AB238" i="28"/>
  <c r="AC238" i="28"/>
  <c r="AD238" i="28"/>
  <c r="AE238" i="28"/>
  <c r="AF238" i="28"/>
  <c r="AG238" i="28"/>
  <c r="AH238" i="28"/>
  <c r="AI238" i="28"/>
  <c r="AJ238" i="28"/>
  <c r="AK238" i="28"/>
  <c r="AL238" i="28"/>
  <c r="AM238" i="28"/>
  <c r="AN238" i="28"/>
  <c r="AO238" i="28"/>
  <c r="AP238" i="28"/>
  <c r="AQ238" i="28"/>
  <c r="E2" i="28"/>
  <c r="F2" i="28"/>
  <c r="G2" i="28"/>
  <c r="H2" i="28"/>
  <c r="I2" i="28"/>
  <c r="J2" i="28"/>
  <c r="K2" i="28"/>
  <c r="L2" i="28"/>
  <c r="M2" i="28"/>
  <c r="N2" i="28"/>
  <c r="O2" i="28"/>
  <c r="P2" i="28"/>
  <c r="Q2" i="28"/>
  <c r="R2" i="28"/>
  <c r="S2" i="28"/>
  <c r="T2" i="28"/>
  <c r="U2" i="28"/>
  <c r="V2" i="28"/>
  <c r="W2" i="28"/>
  <c r="X2" i="28"/>
  <c r="Y2" i="28"/>
  <c r="Z2" i="28"/>
  <c r="AA2" i="28"/>
  <c r="AB2" i="28"/>
  <c r="AC2" i="28"/>
  <c r="AD2" i="28"/>
  <c r="AE2" i="28"/>
  <c r="AF2" i="28"/>
  <c r="AG2" i="28"/>
  <c r="AH2" i="28"/>
  <c r="AI2" i="28"/>
  <c r="AJ2" i="28"/>
  <c r="AK2" i="28"/>
  <c r="AL2" i="28"/>
  <c r="AM2" i="28"/>
  <c r="AN2" i="28"/>
  <c r="AO2" i="28"/>
  <c r="AP2" i="28"/>
  <c r="AQ2" i="28"/>
  <c r="D2" i="28"/>
  <c r="D2" i="38" l="1"/>
  <c r="E2" i="38"/>
  <c r="F2" i="38"/>
  <c r="G2" i="38"/>
  <c r="H2" i="38"/>
  <c r="I2" i="38"/>
  <c r="J2" i="38"/>
  <c r="K2" i="38"/>
  <c r="L2" i="38"/>
  <c r="M2" i="38"/>
  <c r="N2" i="38"/>
  <c r="O2" i="38"/>
  <c r="P2" i="38"/>
  <c r="Q2" i="38"/>
  <c r="R2" i="38"/>
  <c r="S2" i="38"/>
  <c r="T2" i="38"/>
  <c r="U2" i="38"/>
  <c r="V2" i="38"/>
  <c r="W2" i="38"/>
  <c r="X2" i="38"/>
  <c r="Y2" i="38"/>
  <c r="Z2" i="38"/>
  <c r="AA2" i="38"/>
  <c r="AB2" i="38"/>
  <c r="AC2" i="38"/>
  <c r="AD2" i="38"/>
  <c r="AE2" i="38"/>
  <c r="AF2" i="38"/>
  <c r="AG2" i="38"/>
  <c r="AH2" i="38"/>
  <c r="AI2" i="38"/>
  <c r="AJ2" i="38"/>
  <c r="AK2" i="38"/>
  <c r="AL2" i="38"/>
  <c r="AM2" i="38"/>
  <c r="AN2" i="38"/>
  <c r="AO2" i="38"/>
  <c r="AP2" i="38"/>
  <c r="C2" i="38"/>
  <c r="B2" i="38"/>
  <c r="C2" i="30" l="1"/>
  <c r="B2" i="30"/>
  <c r="E2" i="30"/>
  <c r="F2" i="30"/>
  <c r="G2" i="30"/>
  <c r="H2" i="30"/>
  <c r="I2" i="30"/>
  <c r="J2" i="30"/>
  <c r="K2" i="30"/>
  <c r="L2" i="30"/>
  <c r="M2" i="30"/>
  <c r="N2" i="30"/>
  <c r="O2" i="30"/>
  <c r="P2" i="30"/>
  <c r="Q2" i="30"/>
  <c r="R2" i="30"/>
  <c r="S2" i="30"/>
  <c r="T2" i="30"/>
  <c r="U2" i="30"/>
  <c r="V2" i="30"/>
  <c r="W2" i="30"/>
  <c r="X2" i="30"/>
  <c r="Y2" i="30"/>
  <c r="Z2" i="30"/>
  <c r="AA2" i="30"/>
  <c r="AB2" i="30"/>
  <c r="AC2" i="30"/>
  <c r="AD2" i="30"/>
  <c r="AE2" i="30"/>
  <c r="AF2" i="30"/>
  <c r="AG2" i="30"/>
  <c r="AH2" i="30"/>
  <c r="AI2" i="30"/>
  <c r="AJ2" i="30"/>
  <c r="AK2" i="30"/>
  <c r="AL2" i="30"/>
  <c r="AM2" i="30"/>
  <c r="AN2" i="30"/>
  <c r="AO2" i="30"/>
  <c r="AP2" i="30"/>
  <c r="AQ2" i="30"/>
  <c r="D2" i="30"/>
  <c r="D1" i="28"/>
  <c r="C34" i="30"/>
  <c r="B33" i="2"/>
  <c r="B34" i="30" s="1"/>
  <c r="B11" i="2"/>
  <c r="B12" i="2"/>
  <c r="Q6" i="31"/>
  <c r="Q7" i="31" s="1"/>
  <c r="R6" i="31"/>
  <c r="R7" i="31" s="1"/>
  <c r="S6" i="31"/>
  <c r="S7" i="31" s="1"/>
  <c r="T6" i="31"/>
  <c r="T7" i="31" s="1"/>
  <c r="U6" i="31"/>
  <c r="U7" i="31" s="1"/>
  <c r="V6" i="31"/>
  <c r="V7" i="31" s="1"/>
  <c r="W6" i="31"/>
  <c r="W7" i="31" s="1"/>
  <c r="X6" i="31"/>
  <c r="X7" i="31" s="1"/>
  <c r="Y6" i="31"/>
  <c r="Y7" i="31" s="1"/>
  <c r="Z6" i="31"/>
  <c r="Z7" i="31" s="1"/>
  <c r="AA6" i="31"/>
  <c r="AA7" i="31" s="1"/>
  <c r="AB6" i="31"/>
  <c r="AB7" i="31" s="1"/>
  <c r="AC6" i="31"/>
  <c r="AC7" i="31" s="1"/>
  <c r="AD6" i="31"/>
  <c r="AD7" i="31" s="1"/>
  <c r="AE6" i="31"/>
  <c r="AE7" i="31" s="1"/>
  <c r="AF6" i="31"/>
  <c r="AF7" i="31" s="1"/>
  <c r="AG6" i="31"/>
  <c r="AG7" i="31" s="1"/>
  <c r="AH6" i="31"/>
  <c r="AH7" i="31" s="1"/>
  <c r="AI6" i="31"/>
  <c r="AI7" i="31" s="1"/>
  <c r="AJ6" i="31"/>
  <c r="AJ7" i="31" s="1"/>
  <c r="AK6" i="31"/>
  <c r="AK7" i="31" s="1"/>
  <c r="AL6" i="31"/>
  <c r="AL7" i="31" s="1"/>
  <c r="AM6" i="31"/>
  <c r="AM7" i="31" s="1"/>
  <c r="AN6" i="31"/>
  <c r="AN7" i="31" s="1"/>
  <c r="AO6" i="31"/>
  <c r="AO7" i="31" s="1"/>
  <c r="AP6" i="31"/>
  <c r="AP7" i="31" s="1"/>
  <c r="C8" i="30" l="1"/>
  <c r="B32" i="2" l="1"/>
  <c r="B34" i="38"/>
  <c r="C159" i="26" a="1"/>
  <c r="C159" i="26" l="1"/>
  <c r="C49" i="26" a="1"/>
  <c r="C49" i="26" l="1"/>
  <c r="D4" i="31"/>
  <c r="E4" i="31"/>
  <c r="F4" i="31"/>
  <c r="G4" i="31"/>
  <c r="H4" i="31"/>
  <c r="I4" i="31"/>
  <c r="J4" i="31"/>
  <c r="K4" i="31"/>
  <c r="L4" i="31"/>
  <c r="M4" i="31"/>
  <c r="N4" i="31"/>
  <c r="O4" i="31"/>
  <c r="P4" i="31"/>
  <c r="C4" i="31"/>
  <c r="M38" i="31" l="1"/>
  <c r="AL22" i="32"/>
  <c r="AL15" i="32"/>
  <c r="AL19" i="32"/>
  <c r="AL18" i="32"/>
  <c r="AL25" i="32"/>
  <c r="AL17" i="32"/>
  <c r="AL16" i="32"/>
  <c r="P38" i="31"/>
  <c r="AL28" i="32"/>
  <c r="O38" i="31"/>
  <c r="AL27" i="32"/>
  <c r="J38" i="31"/>
  <c r="H38" i="31"/>
  <c r="AL20" i="32"/>
  <c r="N38" i="31"/>
  <c r="AL26" i="32"/>
  <c r="K38" i="31"/>
  <c r="AL23" i="32"/>
  <c r="L38" i="31"/>
  <c r="AL24" i="32"/>
  <c r="I38" i="31"/>
  <c r="AL21" i="32"/>
  <c r="C22" i="31" l="1"/>
  <c r="M1" i="28" l="1"/>
  <c r="A4" i="26"/>
  <c r="A2" i="28" s="1"/>
  <c r="A5" i="26"/>
  <c r="A3" i="28" s="1"/>
  <c r="A6" i="26"/>
  <c r="A4" i="28" s="1"/>
  <c r="A7" i="26"/>
  <c r="A5" i="28" s="1"/>
  <c r="A8" i="26"/>
  <c r="A6" i="28" s="1"/>
  <c r="A9" i="26"/>
  <c r="A7" i="28" s="1"/>
  <c r="A10" i="26"/>
  <c r="A8" i="28" s="1"/>
  <c r="A11" i="26"/>
  <c r="A9" i="28" s="1"/>
  <c r="A12" i="26"/>
  <c r="A10" i="28" s="1"/>
  <c r="A13" i="26"/>
  <c r="A11" i="28" s="1"/>
  <c r="A14" i="26"/>
  <c r="A12" i="28" s="1"/>
  <c r="A15" i="26"/>
  <c r="A13" i="28" s="1"/>
  <c r="A16" i="26"/>
  <c r="A14" i="28" s="1"/>
  <c r="A17" i="26"/>
  <c r="A15" i="28" s="1"/>
  <c r="A18" i="26"/>
  <c r="A16" i="28" s="1"/>
  <c r="A19" i="26"/>
  <c r="A17" i="28" s="1"/>
  <c r="A20" i="26"/>
  <c r="A18" i="28" s="1"/>
  <c r="A21" i="26"/>
  <c r="A19" i="28" s="1"/>
  <c r="A22" i="26"/>
  <c r="A20" i="28" s="1"/>
  <c r="A23" i="26"/>
  <c r="A21" i="28" s="1"/>
  <c r="A24" i="26"/>
  <c r="A22" i="28" s="1"/>
  <c r="A25" i="26"/>
  <c r="A23" i="28" s="1"/>
  <c r="A26" i="26"/>
  <c r="A24" i="28" s="1"/>
  <c r="A27" i="26"/>
  <c r="A25" i="28" s="1"/>
  <c r="A28" i="26"/>
  <c r="A26" i="28" s="1"/>
  <c r="A29" i="26"/>
  <c r="A30" i="26" s="1"/>
  <c r="A31" i="26" s="1"/>
  <c r="A32" i="26" s="1"/>
  <c r="A33" i="26" s="1"/>
  <c r="A31" i="28" s="1"/>
  <c r="A34" i="26"/>
  <c r="A32" i="28" s="1"/>
  <c r="A39" i="26"/>
  <c r="A37" i="28" s="1"/>
  <c r="A44" i="26"/>
  <c r="A45" i="26" s="1"/>
  <c r="A46" i="26" s="1"/>
  <c r="A47" i="26" s="1"/>
  <c r="A48" i="26" s="1"/>
  <c r="A46" i="28" s="1"/>
  <c r="A49" i="26"/>
  <c r="A50" i="26" s="1"/>
  <c r="A51" i="26" s="1"/>
  <c r="A52" i="26" s="1"/>
  <c r="A53" i="26" s="1"/>
  <c r="A51" i="28" s="1"/>
  <c r="A54" i="26"/>
  <c r="A55" i="26" s="1"/>
  <c r="A59" i="26"/>
  <c r="A60" i="26" s="1"/>
  <c r="A61" i="26" s="1"/>
  <c r="A62" i="26" s="1"/>
  <c r="A63" i="26" s="1"/>
  <c r="A61" i="28" s="1"/>
  <c r="A64" i="26"/>
  <c r="A62" i="28" s="1"/>
  <c r="A69" i="26"/>
  <c r="A70" i="26" s="1"/>
  <c r="A74" i="26"/>
  <c r="A72" i="28" s="1"/>
  <c r="A79" i="26"/>
  <c r="A77" i="28" s="1"/>
  <c r="A84" i="26"/>
  <c r="A85" i="26" s="1"/>
  <c r="A86" i="26" s="1"/>
  <c r="A87" i="26" s="1"/>
  <c r="A88" i="26" s="1"/>
  <c r="A86" i="28" s="1"/>
  <c r="A89" i="26"/>
  <c r="A90" i="26" s="1"/>
  <c r="A91" i="26" s="1"/>
  <c r="A92" i="26" s="1"/>
  <c r="A93" i="26" s="1"/>
  <c r="A91" i="28" s="1"/>
  <c r="A94" i="26"/>
  <c r="A92" i="28" s="1"/>
  <c r="A99" i="26"/>
  <c r="A100" i="26" s="1"/>
  <c r="A101" i="26" s="1"/>
  <c r="A102" i="26" s="1"/>
  <c r="A103" i="26" s="1"/>
  <c r="A101" i="28" s="1"/>
  <c r="A104" i="26"/>
  <c r="A102" i="28" s="1"/>
  <c r="A109" i="26"/>
  <c r="A110" i="26" s="1"/>
  <c r="A114" i="26"/>
  <c r="A115" i="26" s="1"/>
  <c r="A119" i="26"/>
  <c r="A117" i="28" s="1"/>
  <c r="A124" i="26"/>
  <c r="A125" i="26" s="1"/>
  <c r="A126" i="26" s="1"/>
  <c r="A127" i="26" s="1"/>
  <c r="A128" i="26" s="1"/>
  <c r="A126" i="28" s="1"/>
  <c r="A129" i="26"/>
  <c r="A130" i="26" s="1"/>
  <c r="A131" i="26" s="1"/>
  <c r="A132" i="26" s="1"/>
  <c r="A133" i="26" s="1"/>
  <c r="A131" i="28" s="1"/>
  <c r="A134" i="26"/>
  <c r="A132" i="28" s="1"/>
  <c r="A139" i="26"/>
  <c r="A140" i="26" s="1"/>
  <c r="A141" i="26" s="1"/>
  <c r="A142" i="26" s="1"/>
  <c r="A143" i="26" s="1"/>
  <c r="A141" i="28" s="1"/>
  <c r="A144" i="26"/>
  <c r="A142" i="28" s="1"/>
  <c r="A149" i="26"/>
  <c r="A147" i="28" s="1"/>
  <c r="A154" i="26"/>
  <c r="A152" i="28" s="1"/>
  <c r="A159" i="26"/>
  <c r="A157" i="28" s="1"/>
  <c r="A164" i="26"/>
  <c r="A165" i="26" s="1"/>
  <c r="A166" i="26" s="1"/>
  <c r="A167" i="26" s="1"/>
  <c r="A168" i="26" s="1"/>
  <c r="A166" i="28" s="1"/>
  <c r="A169" i="26"/>
  <c r="A170" i="26" s="1"/>
  <c r="A171" i="26" s="1"/>
  <c r="A172" i="26" s="1"/>
  <c r="A173" i="26" s="1"/>
  <c r="A171" i="28" s="1"/>
  <c r="A174" i="26"/>
  <c r="A172" i="28" s="1"/>
  <c r="A179" i="26"/>
  <c r="A180" i="26" s="1"/>
  <c r="A181" i="26" s="1"/>
  <c r="A182" i="26" s="1"/>
  <c r="A183" i="26" s="1"/>
  <c r="A181" i="28" s="1"/>
  <c r="A184" i="26"/>
  <c r="A182" i="28" s="1"/>
  <c r="A189" i="26"/>
  <c r="A187" i="28" s="1"/>
  <c r="A194" i="26"/>
  <c r="A192" i="28" s="1"/>
  <c r="A199" i="26"/>
  <c r="A197" i="28" s="1"/>
  <c r="A204" i="26"/>
  <c r="A205" i="26" s="1"/>
  <c r="A206" i="26" s="1"/>
  <c r="A207" i="26" s="1"/>
  <c r="A208" i="26" s="1"/>
  <c r="A206" i="28" s="1"/>
  <c r="A209" i="26"/>
  <c r="A210" i="26" s="1"/>
  <c r="A211" i="26" s="1"/>
  <c r="A212" i="26" s="1"/>
  <c r="A213" i="26" s="1"/>
  <c r="A211" i="28" s="1"/>
  <c r="A214" i="26"/>
  <c r="A215" i="26" s="1"/>
  <c r="A219" i="26"/>
  <c r="A220" i="26" s="1"/>
  <c r="A221" i="26" s="1"/>
  <c r="A222" i="26" s="1"/>
  <c r="A223" i="26" s="1"/>
  <c r="A221" i="28" s="1"/>
  <c r="A224" i="26"/>
  <c r="A222" i="28" s="1"/>
  <c r="A229" i="26"/>
  <c r="A227" i="28" s="1"/>
  <c r="A234" i="26"/>
  <c r="A235" i="26" s="1"/>
  <c r="C99" i="26" a="1"/>
  <c r="A105" i="26" l="1"/>
  <c r="A106" i="26" s="1"/>
  <c r="A107" i="26" s="1"/>
  <c r="A108" i="26" s="1"/>
  <c r="A106" i="28" s="1"/>
  <c r="A65" i="26"/>
  <c r="A66" i="26" s="1"/>
  <c r="A67" i="26" s="1"/>
  <c r="A68" i="26" s="1"/>
  <c r="A66" i="28" s="1"/>
  <c r="A190" i="26"/>
  <c r="A188" i="28" s="1"/>
  <c r="A185" i="26"/>
  <c r="A186" i="26" s="1"/>
  <c r="A187" i="26" s="1"/>
  <c r="A188" i="26" s="1"/>
  <c r="A186" i="28" s="1"/>
  <c r="A150" i="26"/>
  <c r="A148" i="28" s="1"/>
  <c r="A225" i="26"/>
  <c r="A226" i="26" s="1"/>
  <c r="A227" i="26" s="1"/>
  <c r="A228" i="26" s="1"/>
  <c r="A226" i="28" s="1"/>
  <c r="A145" i="26"/>
  <c r="A146" i="26" s="1"/>
  <c r="A147" i="26" s="1"/>
  <c r="A148" i="26" s="1"/>
  <c r="A146" i="28" s="1"/>
  <c r="A95" i="26"/>
  <c r="A93" i="28" s="1"/>
  <c r="A230" i="26"/>
  <c r="A231" i="26" s="1"/>
  <c r="A229" i="28" s="1"/>
  <c r="A175" i="26"/>
  <c r="A173" i="28" s="1"/>
  <c r="A135" i="26"/>
  <c r="A133" i="28" s="1"/>
  <c r="A35" i="26"/>
  <c r="A36" i="26" s="1"/>
  <c r="A37" i="26" s="1"/>
  <c r="A38" i="26" s="1"/>
  <c r="A36" i="28" s="1"/>
  <c r="A236" i="26"/>
  <c r="A233" i="28"/>
  <c r="A53" i="28"/>
  <c r="A56" i="26"/>
  <c r="A116" i="26"/>
  <c r="A113" i="28"/>
  <c r="A213" i="28"/>
  <c r="A216" i="26"/>
  <c r="A111" i="26"/>
  <c r="A108" i="28"/>
  <c r="A71" i="26"/>
  <c r="A68" i="28"/>
  <c r="A195" i="26"/>
  <c r="A220" i="28"/>
  <c r="A212" i="28"/>
  <c r="A204" i="28"/>
  <c r="A180" i="28"/>
  <c r="A164" i="28"/>
  <c r="A140" i="28"/>
  <c r="A124" i="28"/>
  <c r="A100" i="28"/>
  <c r="A84" i="28"/>
  <c r="A60" i="28"/>
  <c r="A52" i="28"/>
  <c r="A44" i="28"/>
  <c r="A28" i="28"/>
  <c r="A160" i="26"/>
  <c r="A75" i="26"/>
  <c r="A219" i="28"/>
  <c r="A203" i="28"/>
  <c r="A179" i="28"/>
  <c r="A163" i="28"/>
  <c r="A139" i="28"/>
  <c r="A123" i="28"/>
  <c r="A107" i="28"/>
  <c r="A99" i="28"/>
  <c r="A83" i="28"/>
  <c r="A67" i="28"/>
  <c r="A59" i="28"/>
  <c r="A43" i="28"/>
  <c r="A27" i="28"/>
  <c r="A40" i="26"/>
  <c r="A218" i="28"/>
  <c r="A210" i="28"/>
  <c r="A202" i="28"/>
  <c r="A178" i="28"/>
  <c r="A170" i="28"/>
  <c r="A162" i="28"/>
  <c r="A138" i="28"/>
  <c r="A130" i="28"/>
  <c r="A122" i="28"/>
  <c r="A98" i="28"/>
  <c r="A90" i="28"/>
  <c r="A82" i="28"/>
  <c r="A58" i="28"/>
  <c r="A50" i="28"/>
  <c r="A42" i="28"/>
  <c r="A155" i="26"/>
  <c r="A217" i="28"/>
  <c r="A209" i="28"/>
  <c r="A177" i="28"/>
  <c r="A169" i="28"/>
  <c r="A137" i="28"/>
  <c r="A129" i="28"/>
  <c r="A97" i="28"/>
  <c r="A89" i="28"/>
  <c r="A57" i="28"/>
  <c r="A49" i="28"/>
  <c r="A120" i="26"/>
  <c r="A232" i="28"/>
  <c r="A208" i="28"/>
  <c r="A168" i="28"/>
  <c r="A128" i="28"/>
  <c r="A112" i="28"/>
  <c r="A88" i="28"/>
  <c r="A48" i="28"/>
  <c r="A207" i="28"/>
  <c r="A167" i="28"/>
  <c r="A127" i="28"/>
  <c r="A87" i="28"/>
  <c r="A47" i="28"/>
  <c r="A200" i="26"/>
  <c r="A30" i="28"/>
  <c r="A80" i="26"/>
  <c r="A205" i="28"/>
  <c r="A165" i="28"/>
  <c r="A125" i="28"/>
  <c r="A85" i="28"/>
  <c r="A45" i="28"/>
  <c r="A29" i="28"/>
  <c r="C99" i="26"/>
  <c r="A25" i="2"/>
  <c r="A26" i="2"/>
  <c r="A27" i="2"/>
  <c r="A28" i="2"/>
  <c r="A29" i="2"/>
  <c r="A30" i="2"/>
  <c r="A31" i="2"/>
  <c r="A32" i="2"/>
  <c r="A33" i="30" s="1"/>
  <c r="A33" i="2"/>
  <c r="A34" i="30" s="1"/>
  <c r="A34" i="2"/>
  <c r="A35" i="2"/>
  <c r="A36" i="2"/>
  <c r="A37" i="2"/>
  <c r="A38" i="2"/>
  <c r="A39" i="2"/>
  <c r="A40" i="2"/>
  <c r="A41" i="2"/>
  <c r="A42" i="2"/>
  <c r="A43" i="2"/>
  <c r="A44" i="2"/>
  <c r="A45" i="2"/>
  <c r="A46" i="2"/>
  <c r="A47" i="2"/>
  <c r="C88" i="26"/>
  <c r="C87" i="26"/>
  <c r="C86" i="26"/>
  <c r="C85" i="26"/>
  <c r="C84" i="26"/>
  <c r="C83" i="26"/>
  <c r="C82" i="26"/>
  <c r="C81" i="26"/>
  <c r="C80" i="26"/>
  <c r="C79" i="26"/>
  <c r="B34" i="26"/>
  <c r="B4" i="26"/>
  <c r="B79" i="26"/>
  <c r="C119" i="26" a="1"/>
  <c r="C89" i="26" a="1"/>
  <c r="C134" i="26" a="1"/>
  <c r="C144" i="26" a="1"/>
  <c r="C104" i="26" a="1"/>
  <c r="C94" i="26" a="1"/>
  <c r="C149" i="26" a="1"/>
  <c r="C129" i="26" a="1"/>
  <c r="C114" i="26" a="1"/>
  <c r="C139" i="26" a="1"/>
  <c r="C124" i="26" a="1"/>
  <c r="C109" i="26" a="1"/>
  <c r="C154" i="26" a="1"/>
  <c r="A63" i="28" l="1"/>
  <c r="A176" i="26"/>
  <c r="A174" i="28" s="1"/>
  <c r="A105" i="28"/>
  <c r="A232" i="26"/>
  <c r="A233" i="26" s="1"/>
  <c r="A231" i="28" s="1"/>
  <c r="A104" i="28"/>
  <c r="A64" i="28"/>
  <c r="A191" i="26"/>
  <c r="A189" i="28" s="1"/>
  <c r="A65" i="28"/>
  <c r="A228" i="28"/>
  <c r="A35" i="28"/>
  <c r="A225" i="28"/>
  <c r="A223" i="28"/>
  <c r="A33" i="28"/>
  <c r="A34" i="28"/>
  <c r="A183" i="28"/>
  <c r="A96" i="26"/>
  <c r="A94" i="28" s="1"/>
  <c r="A143" i="28"/>
  <c r="A34" i="38"/>
  <c r="A144" i="28"/>
  <c r="A145" i="28"/>
  <c r="A184" i="28"/>
  <c r="A185" i="28"/>
  <c r="A224" i="28"/>
  <c r="A26" i="38"/>
  <c r="A33" i="38"/>
  <c r="A32" i="38"/>
  <c r="A27" i="38"/>
  <c r="A30" i="38"/>
  <c r="A28" i="38"/>
  <c r="A31" i="38"/>
  <c r="A29" i="38"/>
  <c r="A151" i="26"/>
  <c r="A103" i="28"/>
  <c r="A136" i="26"/>
  <c r="A137" i="26" s="1"/>
  <c r="A76" i="26"/>
  <c r="A73" i="28"/>
  <c r="A214" i="28"/>
  <c r="A217" i="26"/>
  <c r="A38" i="28"/>
  <c r="A41" i="26"/>
  <c r="A196" i="26"/>
  <c r="A193" i="28"/>
  <c r="A78" i="28"/>
  <c r="A81" i="26"/>
  <c r="A158" i="28"/>
  <c r="A161" i="26"/>
  <c r="A69" i="28"/>
  <c r="A72" i="26"/>
  <c r="A117" i="26"/>
  <c r="A114" i="28"/>
  <c r="A54" i="28"/>
  <c r="A57" i="26"/>
  <c r="A118" i="28"/>
  <c r="A121" i="26"/>
  <c r="A198" i="28"/>
  <c r="A201" i="26"/>
  <c r="A156" i="26"/>
  <c r="A153" i="28"/>
  <c r="A109" i="28"/>
  <c r="A112" i="26"/>
  <c r="A237" i="26"/>
  <c r="A234" i="28"/>
  <c r="C154" i="26"/>
  <c r="C149" i="26"/>
  <c r="C144" i="26"/>
  <c r="C139" i="26"/>
  <c r="C134" i="26"/>
  <c r="C129" i="26"/>
  <c r="C124" i="26"/>
  <c r="C119" i="26"/>
  <c r="C114" i="26"/>
  <c r="C109" i="26"/>
  <c r="C104" i="26"/>
  <c r="C94" i="26"/>
  <c r="C89" i="26"/>
  <c r="A21" i="2"/>
  <c r="A22" i="2"/>
  <c r="A23" i="2"/>
  <c r="A24" i="2"/>
  <c r="A26" i="30"/>
  <c r="A27" i="30"/>
  <c r="A28" i="30"/>
  <c r="A29" i="30"/>
  <c r="A30" i="30"/>
  <c r="A31" i="30"/>
  <c r="A32" i="30"/>
  <c r="G38" i="31"/>
  <c r="F38" i="31"/>
  <c r="E38" i="31"/>
  <c r="D38" i="31"/>
  <c r="C38" i="31"/>
  <c r="G30" i="31"/>
  <c r="G47" i="31" s="1"/>
  <c r="F30" i="31"/>
  <c r="F47" i="31" s="1"/>
  <c r="E30" i="31"/>
  <c r="E47" i="31" s="1"/>
  <c r="D30" i="31"/>
  <c r="D47" i="31" s="1"/>
  <c r="C30" i="31"/>
  <c r="C47" i="31" s="1"/>
  <c r="AP4" i="31"/>
  <c r="AO4" i="31"/>
  <c r="AN4" i="31"/>
  <c r="AM4" i="31"/>
  <c r="AL4" i="31"/>
  <c r="AK4" i="31"/>
  <c r="AJ4" i="31"/>
  <c r="AI4" i="31"/>
  <c r="AH4" i="31"/>
  <c r="AG4" i="31"/>
  <c r="AF4" i="31"/>
  <c r="AE4" i="31"/>
  <c r="AD4" i="31"/>
  <c r="AC4" i="31"/>
  <c r="AB4" i="31"/>
  <c r="AA4" i="31"/>
  <c r="Z4" i="31"/>
  <c r="Y4" i="31"/>
  <c r="X4" i="31"/>
  <c r="W4" i="31"/>
  <c r="V4" i="31"/>
  <c r="U4" i="31"/>
  <c r="T4" i="31"/>
  <c r="S4" i="31"/>
  <c r="R4" i="31"/>
  <c r="Q4" i="31"/>
  <c r="C33" i="30"/>
  <c r="C32" i="30"/>
  <c r="C31" i="30"/>
  <c r="C30" i="30"/>
  <c r="C29" i="30"/>
  <c r="C28" i="30"/>
  <c r="C27" i="30"/>
  <c r="C26" i="30"/>
  <c r="C25" i="30"/>
  <c r="C24" i="30"/>
  <c r="C23" i="30"/>
  <c r="C22" i="30"/>
  <c r="C21" i="30"/>
  <c r="C20" i="30"/>
  <c r="C19" i="30"/>
  <c r="C18" i="30"/>
  <c r="C17" i="30"/>
  <c r="C16" i="30"/>
  <c r="C15" i="30"/>
  <c r="C14" i="30"/>
  <c r="C13" i="30"/>
  <c r="C12" i="30"/>
  <c r="C11" i="30"/>
  <c r="C10" i="30"/>
  <c r="C9" i="30"/>
  <c r="C7" i="30"/>
  <c r="C6" i="30"/>
  <c r="C5" i="30"/>
  <c r="C4" i="30"/>
  <c r="C3" i="30"/>
  <c r="B237" i="28"/>
  <c r="B238" i="28"/>
  <c r="C1" i="28"/>
  <c r="B1" i="28"/>
  <c r="E1" i="28"/>
  <c r="F1" i="28"/>
  <c r="G1" i="28"/>
  <c r="H1" i="28"/>
  <c r="I1" i="28"/>
  <c r="J1" i="28"/>
  <c r="K1" i="28"/>
  <c r="L1" i="28"/>
  <c r="N1" i="28"/>
  <c r="O1" i="28"/>
  <c r="P1" i="28"/>
  <c r="Q1" i="28"/>
  <c r="R1" i="28"/>
  <c r="S1" i="28"/>
  <c r="T1" i="28"/>
  <c r="U1" i="28"/>
  <c r="V1" i="28"/>
  <c r="W1" i="28"/>
  <c r="X1" i="28"/>
  <c r="Y1" i="28"/>
  <c r="Z1" i="28"/>
  <c r="AA1" i="28"/>
  <c r="AB1" i="28"/>
  <c r="AC1" i="28"/>
  <c r="AD1" i="28"/>
  <c r="AE1" i="28"/>
  <c r="AF1" i="28"/>
  <c r="AG1" i="28"/>
  <c r="AH1" i="28"/>
  <c r="AI1" i="28"/>
  <c r="AJ1" i="28"/>
  <c r="AK1" i="28"/>
  <c r="AL1" i="28"/>
  <c r="AM1" i="28"/>
  <c r="AN1" i="28"/>
  <c r="AO1" i="28"/>
  <c r="AP1" i="28"/>
  <c r="AQ1" i="28"/>
  <c r="A177" i="26" l="1"/>
  <c r="A230" i="28"/>
  <c r="A192" i="26"/>
  <c r="A190" i="28" s="1"/>
  <c r="A97" i="26"/>
  <c r="A134" i="28"/>
  <c r="A76" i="32" a="1"/>
  <c r="A76" i="32" s="1"/>
  <c r="A89" i="32" a="1"/>
  <c r="A89" i="32" s="1"/>
  <c r="A77" i="32" a="1"/>
  <c r="A77" i="32" s="1"/>
  <c r="A83" i="32" a="1"/>
  <c r="A83" i="32" s="1"/>
  <c r="A90" i="32" a="1"/>
  <c r="A90" i="32" s="1"/>
  <c r="C96" i="32" a="1"/>
  <c r="C96" i="32" s="1"/>
  <c r="C88" i="32" a="1"/>
  <c r="C88" i="32" s="1"/>
  <c r="C80" i="32" a="1"/>
  <c r="C80" i="32" s="1"/>
  <c r="A96" i="32" a="1"/>
  <c r="A96" i="32" s="1"/>
  <c r="A78" i="32" a="1"/>
  <c r="A78" i="32" s="1"/>
  <c r="A84" i="32" a="1"/>
  <c r="A84" i="32" s="1"/>
  <c r="C95" i="32" a="1"/>
  <c r="C95" i="32" s="1"/>
  <c r="C87" i="32" a="1"/>
  <c r="C87" i="32" s="1"/>
  <c r="C79" i="32" a="1"/>
  <c r="C79" i="32" s="1"/>
  <c r="C81" i="32" a="1"/>
  <c r="C81" i="32" s="1"/>
  <c r="A85" i="32" a="1"/>
  <c r="A85" i="32" s="1"/>
  <c r="A91" i="32" a="1"/>
  <c r="A91" i="32" s="1"/>
  <c r="C94" i="32" a="1"/>
  <c r="C94" i="32" s="1"/>
  <c r="C86" i="32" a="1"/>
  <c r="C86" i="32" s="1"/>
  <c r="C78" i="32" a="1"/>
  <c r="C78" i="32" s="1"/>
  <c r="A79" i="32" a="1"/>
  <c r="A79" i="32" s="1"/>
  <c r="A86" i="32" a="1"/>
  <c r="A86" i="32" s="1"/>
  <c r="A92" i="32" a="1"/>
  <c r="A92" i="32" s="1"/>
  <c r="C93" i="32" a="1"/>
  <c r="C93" i="32" s="1"/>
  <c r="C85" i="32" a="1"/>
  <c r="C85" i="32" s="1"/>
  <c r="C77" i="32" a="1"/>
  <c r="C77" i="32" s="1"/>
  <c r="C74" i="32" a="1"/>
  <c r="C74" i="32" s="1"/>
  <c r="A74" i="32" a="1"/>
  <c r="A74" i="32" s="1"/>
  <c r="A80" i="32" a="1"/>
  <c r="A80" i="32" s="1"/>
  <c r="A93" i="32" a="1"/>
  <c r="A93" i="32" s="1"/>
  <c r="C92" i="32" a="1"/>
  <c r="C92" i="32" s="1"/>
  <c r="C84" i="32" a="1"/>
  <c r="C84" i="32" s="1"/>
  <c r="C76" i="32" a="1"/>
  <c r="C76" i="32" s="1"/>
  <c r="C89" i="32" a="1"/>
  <c r="C89" i="32" s="1"/>
  <c r="A81" i="32" a="1"/>
  <c r="A81" i="32" s="1"/>
  <c r="A87" i="32" a="1"/>
  <c r="A87" i="32" s="1"/>
  <c r="A94" i="32" a="1"/>
  <c r="A94" i="32" s="1"/>
  <c r="C91" i="32" a="1"/>
  <c r="C91" i="32" s="1"/>
  <c r="C83" i="32" a="1"/>
  <c r="C83" i="32" s="1"/>
  <c r="C75" i="32" a="1"/>
  <c r="C75" i="32" s="1"/>
  <c r="C90" i="32" a="1"/>
  <c r="C90" i="32" s="1"/>
  <c r="A75" i="32" a="1"/>
  <c r="A75" i="32" s="1"/>
  <c r="A82" i="32" a="1"/>
  <c r="A82" i="32" s="1"/>
  <c r="A88" i="32" a="1"/>
  <c r="A88" i="32" s="1"/>
  <c r="A95" i="32" a="1"/>
  <c r="A95" i="32" s="1"/>
  <c r="C82" i="32" a="1"/>
  <c r="C82" i="32" s="1"/>
  <c r="A24" i="30"/>
  <c r="A24" i="38"/>
  <c r="A23" i="30"/>
  <c r="A23" i="38"/>
  <c r="A22" i="30"/>
  <c r="A22" i="38"/>
  <c r="A25" i="30"/>
  <c r="A25" i="38"/>
  <c r="A149" i="28"/>
  <c r="A152" i="26"/>
  <c r="A202" i="26"/>
  <c r="A199" i="28"/>
  <c r="A162" i="26"/>
  <c r="A159" i="28"/>
  <c r="A42" i="26"/>
  <c r="A39" i="28"/>
  <c r="A238" i="26"/>
  <c r="A236" i="28" s="1"/>
  <c r="A235" i="28"/>
  <c r="A110" i="28"/>
  <c r="A113" i="26"/>
  <c r="A111" i="28" s="1"/>
  <c r="A122" i="26"/>
  <c r="A119" i="28"/>
  <c r="A138" i="26"/>
  <c r="A136" i="28" s="1"/>
  <c r="A135" i="28"/>
  <c r="A82" i="26"/>
  <c r="A79" i="28"/>
  <c r="A218" i="26"/>
  <c r="A216" i="28" s="1"/>
  <c r="A215" i="28"/>
  <c r="A178" i="26"/>
  <c r="A176" i="28" s="1"/>
  <c r="A175" i="28"/>
  <c r="A118" i="26"/>
  <c r="A116" i="28" s="1"/>
  <c r="A115" i="28"/>
  <c r="A197" i="26"/>
  <c r="A194" i="28"/>
  <c r="A77" i="26"/>
  <c r="A74" i="28"/>
  <c r="A58" i="26"/>
  <c r="A56" i="28" s="1"/>
  <c r="A55" i="28"/>
  <c r="A70" i="28"/>
  <c r="A73" i="26"/>
  <c r="A71" i="28" s="1"/>
  <c r="A98" i="26"/>
  <c r="A96" i="28" s="1"/>
  <c r="A95" i="28"/>
  <c r="A157" i="26"/>
  <c r="A154" i="28"/>
  <c r="A16" i="2"/>
  <c r="A17" i="2"/>
  <c r="A18" i="2"/>
  <c r="A19" i="2"/>
  <c r="A20" i="2"/>
  <c r="A5" i="2"/>
  <c r="A6" i="2"/>
  <c r="A7" i="2"/>
  <c r="A8" i="2"/>
  <c r="A9" i="2"/>
  <c r="A10" i="2"/>
  <c r="A11" i="2"/>
  <c r="A12" i="2"/>
  <c r="A13" i="2"/>
  <c r="A14" i="2"/>
  <c r="A15" i="2"/>
  <c r="B84" i="26"/>
  <c r="B82" i="28" s="1"/>
  <c r="B13" i="2"/>
  <c r="B14" i="2"/>
  <c r="B15" i="2"/>
  <c r="B16" i="2"/>
  <c r="B17" i="2"/>
  <c r="B18" i="2"/>
  <c r="B19" i="2"/>
  <c r="B20" i="2"/>
  <c r="B21" i="2"/>
  <c r="B22" i="2"/>
  <c r="B23" i="2"/>
  <c r="B24" i="2"/>
  <c r="B25" i="2"/>
  <c r="B26" i="2"/>
  <c r="B27" i="2"/>
  <c r="B28" i="2"/>
  <c r="B29" i="2"/>
  <c r="B30" i="2"/>
  <c r="B31" i="2"/>
  <c r="A193" i="26" l="1"/>
  <c r="A191" i="28" s="1"/>
  <c r="A73" i="32" a="1"/>
  <c r="A73" i="32" s="1"/>
  <c r="A66" i="32" a="1"/>
  <c r="A66" i="32" s="1"/>
  <c r="A14" i="30"/>
  <c r="A67" i="32" s="1" a="1"/>
  <c r="A67" i="32" s="1"/>
  <c r="A14" i="38"/>
  <c r="B27" i="30"/>
  <c r="B27" i="38"/>
  <c r="B19" i="30"/>
  <c r="B19" i="38"/>
  <c r="A16" i="30"/>
  <c r="A16" i="38"/>
  <c r="A8" i="30"/>
  <c r="A8" i="38"/>
  <c r="B26" i="30"/>
  <c r="B26" i="38"/>
  <c r="B18" i="30"/>
  <c r="B18" i="38"/>
  <c r="A15" i="30"/>
  <c r="A15" i="38"/>
  <c r="A7" i="30"/>
  <c r="A7" i="38"/>
  <c r="B25" i="30"/>
  <c r="B25" i="38"/>
  <c r="B32" i="30"/>
  <c r="B32" i="38"/>
  <c r="B24" i="30"/>
  <c r="B24" i="38"/>
  <c r="A13" i="30"/>
  <c r="A13" i="38"/>
  <c r="A21" i="30"/>
  <c r="A21" i="38"/>
  <c r="B31" i="30"/>
  <c r="B31" i="38"/>
  <c r="B23" i="30"/>
  <c r="B23" i="38"/>
  <c r="B15" i="30"/>
  <c r="B15" i="38"/>
  <c r="A12" i="30"/>
  <c r="A12" i="38"/>
  <c r="A20" i="30"/>
  <c r="A20" i="38"/>
  <c r="B33" i="30"/>
  <c r="B33" i="38"/>
  <c r="A6" i="30"/>
  <c r="A6" i="38"/>
  <c r="B16" i="30"/>
  <c r="B16" i="38"/>
  <c r="B30" i="30"/>
  <c r="B30" i="38"/>
  <c r="B22" i="30"/>
  <c r="B22" i="38"/>
  <c r="B14" i="30"/>
  <c r="B14" i="38"/>
  <c r="A11" i="30"/>
  <c r="A11" i="38"/>
  <c r="A19" i="30"/>
  <c r="A19" i="38"/>
  <c r="B17" i="30"/>
  <c r="B17" i="38"/>
  <c r="B29" i="30"/>
  <c r="B29" i="38"/>
  <c r="B21" i="30"/>
  <c r="B21" i="38"/>
  <c r="B13" i="30"/>
  <c r="B13" i="38"/>
  <c r="A10" i="30"/>
  <c r="A10" i="38"/>
  <c r="A18" i="30"/>
  <c r="A18" i="38"/>
  <c r="B28" i="30"/>
  <c r="B28" i="38"/>
  <c r="B20" i="30"/>
  <c r="B20" i="38"/>
  <c r="A9" i="30"/>
  <c r="A9" i="38"/>
  <c r="A17" i="30"/>
  <c r="A17" i="38"/>
  <c r="A150" i="28"/>
  <c r="A153" i="26"/>
  <c r="A151" i="28" s="1"/>
  <c r="A198" i="26"/>
  <c r="A196" i="28" s="1"/>
  <c r="A195" i="28"/>
  <c r="A83" i="26"/>
  <c r="A81" i="28" s="1"/>
  <c r="A80" i="28"/>
  <c r="A43" i="26"/>
  <c r="A41" i="28" s="1"/>
  <c r="A40" i="28"/>
  <c r="A123" i="26"/>
  <c r="A121" i="28" s="1"/>
  <c r="A120" i="28"/>
  <c r="A163" i="26"/>
  <c r="A161" i="28" s="1"/>
  <c r="A160" i="28"/>
  <c r="A158" i="26"/>
  <c r="A156" i="28" s="1"/>
  <c r="A155" i="28"/>
  <c r="A78" i="26"/>
  <c r="A76" i="28" s="1"/>
  <c r="A75" i="28"/>
  <c r="A203" i="26"/>
  <c r="A201" i="28" s="1"/>
  <c r="A200" i="28"/>
  <c r="C63" i="26"/>
  <c r="C61" i="28" s="1"/>
  <c r="C62" i="26"/>
  <c r="C60" i="28" s="1"/>
  <c r="C61" i="26"/>
  <c r="C59" i="28" s="1"/>
  <c r="C60" i="26"/>
  <c r="C58" i="28" s="1"/>
  <c r="C59" i="26"/>
  <c r="C57" i="28" s="1"/>
  <c r="C58" i="26"/>
  <c r="C56" i="28" s="1"/>
  <c r="C57" i="26"/>
  <c r="C55" i="28" s="1"/>
  <c r="C72" i="32" l="1" a="1"/>
  <c r="C72" i="32" s="1"/>
  <c r="C71" i="32" a="1"/>
  <c r="C71" i="32" s="1"/>
  <c r="C73" i="32" a="1"/>
  <c r="C73" i="32" s="1"/>
  <c r="A69" i="32" a="1"/>
  <c r="A69" i="32" s="1"/>
  <c r="C70" i="32" a="1"/>
  <c r="C70" i="32" s="1"/>
  <c r="A70" i="32" a="1"/>
  <c r="A70" i="32" s="1"/>
  <c r="A72" i="32" a="1"/>
  <c r="A72" i="32" s="1"/>
  <c r="A71" i="32" a="1"/>
  <c r="A71" i="32" s="1"/>
  <c r="A68" i="32" a="1"/>
  <c r="A68" i="32" s="1"/>
  <c r="C69" i="32" a="1"/>
  <c r="C69" i="32" s="1"/>
  <c r="C68" i="32" a="1"/>
  <c r="C68" i="32" s="1"/>
  <c r="C66" i="32" a="1"/>
  <c r="C66" i="32" s="1"/>
  <c r="A64" i="32" a="1"/>
  <c r="A64" i="32" s="1"/>
  <c r="C67" i="32" a="1"/>
  <c r="C67" i="32" s="1"/>
  <c r="A65" i="32" a="1"/>
  <c r="A65" i="32" s="1"/>
  <c r="A63" i="32" a="1"/>
  <c r="A63" i="32" s="1"/>
  <c r="A62" i="32" a="1"/>
  <c r="A62" i="32" s="1"/>
  <c r="C103" i="28"/>
  <c r="C104" i="28"/>
  <c r="C105" i="28"/>
  <c r="C106" i="28"/>
  <c r="C133" i="28"/>
  <c r="C134" i="28"/>
  <c r="C135" i="28"/>
  <c r="C136" i="28"/>
  <c r="C111" i="28"/>
  <c r="C108" i="28"/>
  <c r="C109" i="28"/>
  <c r="C110" i="28"/>
  <c r="C113" i="28"/>
  <c r="C114" i="28"/>
  <c r="C115" i="28"/>
  <c r="C116" i="28"/>
  <c r="C125" i="28"/>
  <c r="C126" i="28"/>
  <c r="C124" i="28"/>
  <c r="C123" i="28"/>
  <c r="C118" i="28"/>
  <c r="C121" i="28"/>
  <c r="C119" i="28"/>
  <c r="C120" i="28"/>
  <c r="C99" i="28"/>
  <c r="C98" i="28"/>
  <c r="C100" i="28"/>
  <c r="C101" i="28"/>
  <c r="C128" i="28"/>
  <c r="C129" i="28"/>
  <c r="C130" i="28"/>
  <c r="C131" i="28"/>
  <c r="C153" i="28"/>
  <c r="C154" i="28"/>
  <c r="C156" i="28"/>
  <c r="C155" i="28"/>
  <c r="C152" i="28"/>
  <c r="C132" i="28"/>
  <c r="C127" i="28"/>
  <c r="C122" i="28"/>
  <c r="C117" i="28"/>
  <c r="C112" i="28"/>
  <c r="C107" i="28"/>
  <c r="C102" i="28"/>
  <c r="C97" i="28"/>
  <c r="C56" i="26"/>
  <c r="C54" i="28" s="1"/>
  <c r="C55" i="26"/>
  <c r="C53" i="28" s="1"/>
  <c r="C54" i="26"/>
  <c r="C52" i="28" s="1"/>
  <c r="C49" i="28" l="1"/>
  <c r="C50" i="28"/>
  <c r="C51" i="28"/>
  <c r="C48" i="28"/>
  <c r="C47" i="28"/>
  <c r="C24" i="26"/>
  <c r="C22" i="28" s="1"/>
  <c r="C25" i="26"/>
  <c r="C23" i="28" s="1"/>
  <c r="C26" i="26"/>
  <c r="C24" i="28" s="1"/>
  <c r="C27" i="26"/>
  <c r="C25" i="28" s="1"/>
  <c r="C28" i="26"/>
  <c r="C26" i="28" s="1"/>
  <c r="C29" i="26" a="1"/>
  <c r="C29" i="28" l="1"/>
  <c r="C28" i="28"/>
  <c r="C30" i="28"/>
  <c r="C31" i="28"/>
  <c r="C79" i="28"/>
  <c r="C80" i="28"/>
  <c r="C81" i="28"/>
  <c r="C78" i="28"/>
  <c r="C95" i="28"/>
  <c r="C96" i="28"/>
  <c r="C94" i="28"/>
  <c r="C93" i="28"/>
  <c r="C83" i="28"/>
  <c r="C84" i="28"/>
  <c r="C85" i="28"/>
  <c r="C86" i="28"/>
  <c r="C88" i="28"/>
  <c r="C91" i="28"/>
  <c r="C89" i="28"/>
  <c r="C90" i="28"/>
  <c r="C29" i="26"/>
  <c r="C92" i="28"/>
  <c r="C87" i="28"/>
  <c r="C82" i="28"/>
  <c r="C77" i="28"/>
  <c r="C74" i="26" a="1"/>
  <c r="C27" i="28" l="1"/>
  <c r="C73" i="28"/>
  <c r="C74" i="28"/>
  <c r="C75" i="28"/>
  <c r="C76" i="28"/>
  <c r="C74" i="26"/>
  <c r="C69" i="26" a="1"/>
  <c r="C72" i="28" l="1"/>
  <c r="C69" i="28"/>
  <c r="C68" i="28"/>
  <c r="C70" i="28"/>
  <c r="C71" i="28"/>
  <c r="C69" i="26"/>
  <c r="C67" i="28" l="1"/>
  <c r="C68" i="26"/>
  <c r="C66" i="28" s="1"/>
  <c r="C67" i="26"/>
  <c r="C65" i="28" s="1"/>
  <c r="C66" i="26"/>
  <c r="C64" i="28" s="1"/>
  <c r="C65" i="26"/>
  <c r="C63" i="28" s="1"/>
  <c r="C64" i="26"/>
  <c r="C62" i="28" s="1"/>
  <c r="B59" i="26" l="1"/>
  <c r="B54" i="26"/>
  <c r="B49" i="26"/>
  <c r="B29" i="26"/>
  <c r="B39" i="26"/>
  <c r="B44" i="26"/>
  <c r="B64" i="26"/>
  <c r="B69" i="26"/>
  <c r="B74" i="26"/>
  <c r="B85" i="26"/>
  <c r="B89" i="26"/>
  <c r="B94" i="26"/>
  <c r="B99" i="26"/>
  <c r="B104" i="26"/>
  <c r="B109" i="26"/>
  <c r="B114" i="26"/>
  <c r="B119" i="26"/>
  <c r="B124" i="26"/>
  <c r="B129" i="26"/>
  <c r="B134" i="26"/>
  <c r="B139" i="26"/>
  <c r="B144" i="26"/>
  <c r="B149" i="26"/>
  <c r="B154" i="26"/>
  <c r="B2" i="28"/>
  <c r="B234" i="26"/>
  <c r="B229" i="26"/>
  <c r="B224" i="26"/>
  <c r="B219" i="26"/>
  <c r="B214" i="26"/>
  <c r="B209" i="26"/>
  <c r="B204" i="26"/>
  <c r="B199" i="26"/>
  <c r="B194" i="26"/>
  <c r="B189" i="26"/>
  <c r="B184" i="26"/>
  <c r="B179" i="26"/>
  <c r="B174" i="26"/>
  <c r="B169" i="26"/>
  <c r="B164" i="26"/>
  <c r="B159" i="26"/>
  <c r="B28" i="26"/>
  <c r="B26" i="28" s="1"/>
  <c r="B27" i="26"/>
  <c r="B25" i="28" s="1"/>
  <c r="B26" i="26"/>
  <c r="B24" i="28" s="1"/>
  <c r="B25" i="26"/>
  <c r="B23" i="28" s="1"/>
  <c r="B24" i="26"/>
  <c r="B22" i="28" s="1"/>
  <c r="C23" i="26"/>
  <c r="C21" i="28" s="1"/>
  <c r="B23" i="26"/>
  <c r="B21" i="28" s="1"/>
  <c r="C22" i="26"/>
  <c r="C20" i="28" s="1"/>
  <c r="B22" i="26"/>
  <c r="B20" i="28" s="1"/>
  <c r="C21" i="26"/>
  <c r="C19" i="28" s="1"/>
  <c r="B21" i="26"/>
  <c r="B19" i="28" s="1"/>
  <c r="C20" i="26"/>
  <c r="C18" i="28" s="1"/>
  <c r="B20" i="26"/>
  <c r="B18" i="28" s="1"/>
  <c r="C19" i="26"/>
  <c r="C17" i="28" s="1"/>
  <c r="B19" i="26"/>
  <c r="B17" i="28" s="1"/>
  <c r="C18" i="26"/>
  <c r="C16" i="28" s="1"/>
  <c r="B18" i="26"/>
  <c r="B16" i="28" s="1"/>
  <c r="C17" i="26"/>
  <c r="C15" i="28" s="1"/>
  <c r="B17" i="26"/>
  <c r="B15" i="28" s="1"/>
  <c r="C16" i="26"/>
  <c r="C14" i="28" s="1"/>
  <c r="B16" i="26"/>
  <c r="B14" i="28" s="1"/>
  <c r="C15" i="26"/>
  <c r="C13" i="28" s="1"/>
  <c r="B15" i="26"/>
  <c r="B13" i="28" s="1"/>
  <c r="C14" i="26"/>
  <c r="C12" i="28" s="1"/>
  <c r="B14" i="26"/>
  <c r="B12" i="28" s="1"/>
  <c r="C13" i="26"/>
  <c r="C11" i="28" s="1"/>
  <c r="B13" i="26"/>
  <c r="B11" i="28" s="1"/>
  <c r="C12" i="26"/>
  <c r="C10" i="28" s="1"/>
  <c r="B12" i="26"/>
  <c r="B10" i="28" s="1"/>
  <c r="C11" i="26"/>
  <c r="C9" i="28" s="1"/>
  <c r="B11" i="26"/>
  <c r="B9" i="28" s="1"/>
  <c r="C10" i="26"/>
  <c r="C8" i="28" s="1"/>
  <c r="B10" i="26"/>
  <c r="B8" i="28" s="1"/>
  <c r="C9" i="26"/>
  <c r="C7" i="28" s="1"/>
  <c r="B9" i="26"/>
  <c r="B7" i="28" s="1"/>
  <c r="C8" i="26"/>
  <c r="C6" i="28" s="1"/>
  <c r="B8" i="26"/>
  <c r="B6" i="28" s="1"/>
  <c r="C7" i="26"/>
  <c r="C5" i="28" s="1"/>
  <c r="B7" i="26"/>
  <c r="B5" i="28" s="1"/>
  <c r="C6" i="26"/>
  <c r="C4" i="28" s="1"/>
  <c r="B6" i="26"/>
  <c r="B4" i="28" s="1"/>
  <c r="C5" i="26"/>
  <c r="C3" i="28" s="1"/>
  <c r="B5" i="26"/>
  <c r="B3" i="28" s="1"/>
  <c r="C4" i="26"/>
  <c r="C229" i="26" a="1"/>
  <c r="C234" i="26" a="1"/>
  <c r="C194" i="26" a="1"/>
  <c r="C204" i="26" a="1"/>
  <c r="C39" i="26" a="1"/>
  <c r="C209" i="26" a="1"/>
  <c r="C199" i="26" a="1"/>
  <c r="C34" i="26" a="1"/>
  <c r="C189" i="26" a="1"/>
  <c r="C214" i="26" a="1"/>
  <c r="C219" i="26" a="1"/>
  <c r="C44" i="26" a="1"/>
  <c r="C224" i="26" a="1"/>
  <c r="G5" i="30" l="1"/>
  <c r="P5" i="30"/>
  <c r="AO5" i="30"/>
  <c r="AA5" i="30"/>
  <c r="E5" i="30"/>
  <c r="F4" i="30"/>
  <c r="W4" i="30"/>
  <c r="I4" i="30"/>
  <c r="R4" i="30"/>
  <c r="AI4" i="30"/>
  <c r="H6" i="30"/>
  <c r="I6" i="30"/>
  <c r="AH6" i="30"/>
  <c r="T6" i="30"/>
  <c r="D6" i="30"/>
  <c r="I7" i="30"/>
  <c r="R7" i="30"/>
  <c r="AQ7" i="30"/>
  <c r="AC7" i="30"/>
  <c r="O7" i="30"/>
  <c r="E3" i="30"/>
  <c r="N3" i="30"/>
  <c r="AE3" i="30"/>
  <c r="I3" i="30"/>
  <c r="AH3" i="30"/>
  <c r="O5" i="30"/>
  <c r="X5" i="30"/>
  <c r="J5" i="30"/>
  <c r="AI5" i="30"/>
  <c r="M5" i="30"/>
  <c r="N4" i="30"/>
  <c r="AE4" i="30"/>
  <c r="Q4" i="30"/>
  <c r="Z4" i="30"/>
  <c r="AQ4" i="30"/>
  <c r="P6" i="30"/>
  <c r="Q6" i="30"/>
  <c r="AP6" i="30"/>
  <c r="AB6" i="30"/>
  <c r="F6" i="30"/>
  <c r="Q7" i="30"/>
  <c r="Z7" i="30"/>
  <c r="L7" i="30"/>
  <c r="AK7" i="30"/>
  <c r="W7" i="30"/>
  <c r="M3" i="30"/>
  <c r="V3" i="30"/>
  <c r="AM3" i="30"/>
  <c r="Q3" i="30"/>
  <c r="AP3" i="30"/>
  <c r="W5" i="30"/>
  <c r="AF5" i="30"/>
  <c r="R5" i="30"/>
  <c r="AQ5" i="30"/>
  <c r="U5" i="30"/>
  <c r="V4" i="30"/>
  <c r="AM4" i="30"/>
  <c r="Y4" i="30"/>
  <c r="AH4" i="30"/>
  <c r="M4" i="30"/>
  <c r="X6" i="30"/>
  <c r="Y6" i="30"/>
  <c r="K6" i="30"/>
  <c r="AJ6" i="30"/>
  <c r="N6" i="30"/>
  <c r="Y7" i="30"/>
  <c r="AH7" i="30"/>
  <c r="T7" i="30"/>
  <c r="F7" i="30"/>
  <c r="AE7" i="30"/>
  <c r="U3" i="30"/>
  <c r="AD3" i="30"/>
  <c r="AJ3" i="30"/>
  <c r="Y3" i="30"/>
  <c r="K3" i="30"/>
  <c r="AE5" i="30"/>
  <c r="AN5" i="30"/>
  <c r="Z5" i="30"/>
  <c r="D5" i="30"/>
  <c r="AC5" i="30"/>
  <c r="AD4" i="30"/>
  <c r="H4" i="30"/>
  <c r="AG4" i="30"/>
  <c r="AP4" i="30"/>
  <c r="L4" i="30"/>
  <c r="AF6" i="30"/>
  <c r="AG6" i="30"/>
  <c r="S6" i="30"/>
  <c r="E6" i="30"/>
  <c r="V6" i="30"/>
  <c r="AG7" i="30"/>
  <c r="AP7" i="30"/>
  <c r="AB7" i="30"/>
  <c r="N7" i="30"/>
  <c r="AM7" i="30"/>
  <c r="AC3" i="30"/>
  <c r="AL3" i="30"/>
  <c r="H3" i="30"/>
  <c r="AG3" i="30"/>
  <c r="S3" i="30"/>
  <c r="AM5" i="30"/>
  <c r="I5" i="30"/>
  <c r="AH5" i="30"/>
  <c r="L5" i="30"/>
  <c r="AK5" i="30"/>
  <c r="AL4" i="30"/>
  <c r="P4" i="30"/>
  <c r="AO4" i="30"/>
  <c r="U4" i="30"/>
  <c r="T4" i="30"/>
  <c r="AN6" i="30"/>
  <c r="AO6" i="30"/>
  <c r="AA6" i="30"/>
  <c r="M6" i="30"/>
  <c r="AD6" i="30"/>
  <c r="AO7" i="30"/>
  <c r="K7" i="30"/>
  <c r="AJ7" i="30"/>
  <c r="V7" i="30"/>
  <c r="D7" i="30"/>
  <c r="AK3" i="30"/>
  <c r="T3" i="30"/>
  <c r="P3" i="30"/>
  <c r="AO3" i="30"/>
  <c r="AA3" i="30"/>
  <c r="N5" i="30"/>
  <c r="Q5" i="30"/>
  <c r="AP5" i="30"/>
  <c r="T5" i="30"/>
  <c r="F5" i="30"/>
  <c r="AK4" i="30"/>
  <c r="X4" i="30"/>
  <c r="D4" i="30"/>
  <c r="K4" i="30"/>
  <c r="AB4" i="30"/>
  <c r="G6" i="30"/>
  <c r="J6" i="30"/>
  <c r="AI6" i="30"/>
  <c r="U6" i="30"/>
  <c r="AL6" i="30"/>
  <c r="P7" i="30"/>
  <c r="S7" i="30"/>
  <c r="E7" i="30"/>
  <c r="AD7" i="30"/>
  <c r="H7" i="30"/>
  <c r="L3" i="30"/>
  <c r="G3" i="30"/>
  <c r="X3" i="30"/>
  <c r="J3" i="30"/>
  <c r="AI3" i="30"/>
  <c r="AD5" i="30"/>
  <c r="Y5" i="30"/>
  <c r="K5" i="30"/>
  <c r="AB5" i="30"/>
  <c r="V5" i="30"/>
  <c r="G4" i="30"/>
  <c r="AF4" i="30"/>
  <c r="E4" i="30"/>
  <c r="S4" i="30"/>
  <c r="AJ4" i="30"/>
  <c r="W6" i="30"/>
  <c r="R6" i="30"/>
  <c r="AQ6" i="30"/>
  <c r="AC6" i="30"/>
  <c r="O6" i="30"/>
  <c r="AF7" i="30"/>
  <c r="AA7" i="30"/>
  <c r="M7" i="30"/>
  <c r="AL7" i="30"/>
  <c r="X7" i="30"/>
  <c r="D3" i="30"/>
  <c r="O3" i="30"/>
  <c r="AF3" i="30"/>
  <c r="R3" i="30"/>
  <c r="AQ3" i="30"/>
  <c r="H5" i="30"/>
  <c r="AG5" i="30"/>
  <c r="S5" i="30"/>
  <c r="AJ5" i="30"/>
  <c r="AL5" i="30"/>
  <c r="O4" i="30"/>
  <c r="AN4" i="30"/>
  <c r="J4" i="30"/>
  <c r="AA4" i="30"/>
  <c r="AC4" i="30"/>
  <c r="AM6" i="30"/>
  <c r="Z6" i="30"/>
  <c r="L6" i="30"/>
  <c r="AK6" i="30"/>
  <c r="AE6" i="30"/>
  <c r="J7" i="30"/>
  <c r="AI7" i="30"/>
  <c r="U7" i="30"/>
  <c r="G7" i="30"/>
  <c r="AN7" i="30"/>
  <c r="F3" i="30"/>
  <c r="W3" i="30"/>
  <c r="AN3" i="30"/>
  <c r="Z3" i="30"/>
  <c r="AB3" i="30"/>
  <c r="J8" i="30"/>
  <c r="AI8" i="30"/>
  <c r="U8" i="30"/>
  <c r="G8" i="30"/>
  <c r="H8" i="30"/>
  <c r="AJ8" i="30"/>
  <c r="AL8" i="30"/>
  <c r="R8" i="30"/>
  <c r="AQ8" i="30"/>
  <c r="AC8" i="30"/>
  <c r="O8" i="30"/>
  <c r="AN8" i="30"/>
  <c r="Y8" i="30"/>
  <c r="Z8" i="30"/>
  <c r="L8" i="30"/>
  <c r="AK8" i="30"/>
  <c r="W8" i="30"/>
  <c r="I8" i="30"/>
  <c r="Q8" i="30"/>
  <c r="AH8" i="30"/>
  <c r="T8" i="30"/>
  <c r="F8" i="30"/>
  <c r="AE8" i="30"/>
  <c r="AO8" i="30"/>
  <c r="V8" i="30"/>
  <c r="D8" i="30"/>
  <c r="AP8" i="30"/>
  <c r="AB8" i="30"/>
  <c r="N8" i="30"/>
  <c r="AM8" i="30"/>
  <c r="P8" i="30"/>
  <c r="K8" i="30"/>
  <c r="AG8" i="30"/>
  <c r="S8" i="30"/>
  <c r="E8" i="30"/>
  <c r="AD8" i="30"/>
  <c r="AF8" i="30"/>
  <c r="X8" i="30"/>
  <c r="AA8" i="30"/>
  <c r="M8" i="30"/>
  <c r="B185" i="26"/>
  <c r="B182" i="28"/>
  <c r="B225" i="26"/>
  <c r="B222" i="28"/>
  <c r="B105" i="26"/>
  <c r="B102" i="28"/>
  <c r="B195" i="26"/>
  <c r="B192" i="28"/>
  <c r="B235" i="26"/>
  <c r="B232" i="28"/>
  <c r="B125" i="26"/>
  <c r="B122" i="28"/>
  <c r="B95" i="26"/>
  <c r="B92" i="28"/>
  <c r="B65" i="26"/>
  <c r="B62" i="28"/>
  <c r="B160" i="26"/>
  <c r="B157" i="28"/>
  <c r="B200" i="26"/>
  <c r="B197" i="28"/>
  <c r="B120" i="26"/>
  <c r="B117" i="28"/>
  <c r="B90" i="26"/>
  <c r="B87" i="28"/>
  <c r="B45" i="26"/>
  <c r="B42" i="28"/>
  <c r="B165" i="26"/>
  <c r="B162" i="28"/>
  <c r="B205" i="26"/>
  <c r="B202" i="28"/>
  <c r="B155" i="26"/>
  <c r="B152" i="28"/>
  <c r="B86" i="26"/>
  <c r="B83" i="28"/>
  <c r="B40" i="26"/>
  <c r="B37" i="28"/>
  <c r="B170" i="26"/>
  <c r="B167" i="28"/>
  <c r="B210" i="26"/>
  <c r="B207" i="28"/>
  <c r="B150" i="26"/>
  <c r="B147" i="28"/>
  <c r="B80" i="26"/>
  <c r="B77" i="28"/>
  <c r="B35" i="26"/>
  <c r="B32" i="28"/>
  <c r="B30" i="26"/>
  <c r="B27" i="28"/>
  <c r="B175" i="26"/>
  <c r="B172" i="28"/>
  <c r="B215" i="26"/>
  <c r="B212" i="28"/>
  <c r="B145" i="26"/>
  <c r="B142" i="28"/>
  <c r="B115" i="26"/>
  <c r="B112" i="28"/>
  <c r="C2" i="28"/>
  <c r="B180" i="26"/>
  <c r="B177" i="28"/>
  <c r="B220" i="26"/>
  <c r="B217" i="28"/>
  <c r="B140" i="26"/>
  <c r="B137" i="28"/>
  <c r="B110" i="26"/>
  <c r="B107" i="28"/>
  <c r="B50" i="26"/>
  <c r="B47" i="28"/>
  <c r="B135" i="26"/>
  <c r="B132" i="28"/>
  <c r="B75" i="26"/>
  <c r="B72" i="28"/>
  <c r="B190" i="26"/>
  <c r="B187" i="28"/>
  <c r="B230" i="26"/>
  <c r="B227" i="28"/>
  <c r="B130" i="26"/>
  <c r="B127" i="28"/>
  <c r="B100" i="26"/>
  <c r="B97" i="28"/>
  <c r="B70" i="26"/>
  <c r="B67" i="28"/>
  <c r="B60" i="26"/>
  <c r="B57" i="28"/>
  <c r="B55" i="26"/>
  <c r="B52" i="28"/>
  <c r="C181" i="28"/>
  <c r="C178" i="28"/>
  <c r="C180" i="28"/>
  <c r="C179" i="28"/>
  <c r="C233" i="28"/>
  <c r="C234" i="28"/>
  <c r="C236" i="28"/>
  <c r="C235" i="28"/>
  <c r="C45" i="28"/>
  <c r="C43" i="28"/>
  <c r="C44" i="28"/>
  <c r="C46" i="28"/>
  <c r="C189" i="28"/>
  <c r="C190" i="28"/>
  <c r="C191" i="28"/>
  <c r="C188" i="28"/>
  <c r="C173" i="28"/>
  <c r="C174" i="28"/>
  <c r="C175" i="28"/>
  <c r="C176" i="28"/>
  <c r="C169" i="28"/>
  <c r="C168" i="28"/>
  <c r="C170" i="28"/>
  <c r="C171" i="28"/>
  <c r="C221" i="28"/>
  <c r="C218" i="28"/>
  <c r="C220" i="28"/>
  <c r="C219" i="28"/>
  <c r="C145" i="28"/>
  <c r="C143" i="28"/>
  <c r="C144" i="28"/>
  <c r="C146" i="28"/>
  <c r="C149" i="28"/>
  <c r="C150" i="28"/>
  <c r="C151" i="28"/>
  <c r="C148" i="28"/>
  <c r="C165" i="28"/>
  <c r="C166" i="28"/>
  <c r="C163" i="28"/>
  <c r="C164" i="28"/>
  <c r="C205" i="28"/>
  <c r="C206" i="28"/>
  <c r="C204" i="28"/>
  <c r="C203" i="28"/>
  <c r="C229" i="28"/>
  <c r="C230" i="28"/>
  <c r="C231" i="28"/>
  <c r="C228" i="28"/>
  <c r="C213" i="28"/>
  <c r="C214" i="28"/>
  <c r="C215" i="28"/>
  <c r="C216" i="28"/>
  <c r="C193" i="28"/>
  <c r="C194" i="28"/>
  <c r="C195" i="28"/>
  <c r="C196" i="28"/>
  <c r="C208" i="28"/>
  <c r="C209" i="28"/>
  <c r="C210" i="28"/>
  <c r="C211" i="28"/>
  <c r="C223" i="28"/>
  <c r="C224" i="28"/>
  <c r="C225" i="28"/>
  <c r="C226" i="28"/>
  <c r="C158" i="28"/>
  <c r="C161" i="28"/>
  <c r="C159" i="28"/>
  <c r="C160" i="28"/>
  <c r="C33" i="28"/>
  <c r="C34" i="28"/>
  <c r="C35" i="28"/>
  <c r="C36" i="28"/>
  <c r="C41" i="28"/>
  <c r="C38" i="28"/>
  <c r="C40" i="28"/>
  <c r="C39" i="28"/>
  <c r="C198" i="28"/>
  <c r="C201" i="28"/>
  <c r="C199" i="28"/>
  <c r="C200" i="28"/>
  <c r="C141" i="28"/>
  <c r="C138" i="28"/>
  <c r="C140" i="28"/>
  <c r="C139" i="28"/>
  <c r="C185" i="28"/>
  <c r="C183" i="28"/>
  <c r="C184" i="28"/>
  <c r="C186" i="28"/>
  <c r="C162" i="28"/>
  <c r="C204" i="26"/>
  <c r="C157" i="28"/>
  <c r="C199" i="26"/>
  <c r="C194" i="26"/>
  <c r="C234" i="26"/>
  <c r="C44" i="26"/>
  <c r="C147" i="28"/>
  <c r="C189" i="26"/>
  <c r="C229" i="26"/>
  <c r="C34" i="26"/>
  <c r="C137" i="28"/>
  <c r="C177" i="28"/>
  <c r="C219" i="26"/>
  <c r="C142" i="28"/>
  <c r="C224" i="26"/>
  <c r="C172" i="28"/>
  <c r="C214" i="26"/>
  <c r="C39" i="26"/>
  <c r="C182" i="28"/>
  <c r="C167" i="28"/>
  <c r="C209" i="26"/>
  <c r="AI9" i="30" l="1"/>
  <c r="U11" i="30"/>
  <c r="G13" i="30"/>
  <c r="AF14" i="30"/>
  <c r="R16" i="30"/>
  <c r="AQ17" i="30"/>
  <c r="AC19" i="30"/>
  <c r="O21" i="30"/>
  <c r="AN22" i="30"/>
  <c r="E10" i="30"/>
  <c r="AD11" i="30"/>
  <c r="P13" i="30"/>
  <c r="AO14" i="30"/>
  <c r="AA16" i="30"/>
  <c r="M18" i="30"/>
  <c r="AL19" i="30"/>
  <c r="X21" i="30"/>
  <c r="J23" i="30"/>
  <c r="AI24" i="30"/>
  <c r="E9" i="30"/>
  <c r="AD10" i="30"/>
  <c r="P12" i="30"/>
  <c r="AO13" i="30"/>
  <c r="AA15" i="30"/>
  <c r="M17" i="30"/>
  <c r="AL18" i="30"/>
  <c r="X20" i="30"/>
  <c r="J22" i="30"/>
  <c r="AI23" i="30"/>
  <c r="N9" i="30"/>
  <c r="AM10" i="30"/>
  <c r="Y12" i="30"/>
  <c r="K14" i="30"/>
  <c r="AJ15" i="30"/>
  <c r="V17" i="30"/>
  <c r="H19" i="30"/>
  <c r="AG20" i="30"/>
  <c r="X10" i="30"/>
  <c r="J12" i="30"/>
  <c r="AI13" i="30"/>
  <c r="U15" i="30"/>
  <c r="G17" i="30"/>
  <c r="AF18" i="30"/>
  <c r="R20" i="30"/>
  <c r="AQ21" i="30"/>
  <c r="AC23" i="30"/>
  <c r="Y10" i="30"/>
  <c r="K12" i="30"/>
  <c r="AJ13" i="30"/>
  <c r="V15" i="30"/>
  <c r="H17" i="30"/>
  <c r="AG18" i="30"/>
  <c r="S20" i="30"/>
  <c r="E22" i="30"/>
  <c r="AC12" i="30"/>
  <c r="L19" i="30"/>
  <c r="AM23" i="30"/>
  <c r="AL25" i="30"/>
  <c r="X27" i="30"/>
  <c r="J29" i="30"/>
  <c r="AI30" i="30"/>
  <c r="U32" i="30"/>
  <c r="G34" i="30"/>
  <c r="AN26" i="30"/>
  <c r="O15" i="30"/>
  <c r="AD21" i="30"/>
  <c r="AH24" i="30"/>
  <c r="Z9" i="30"/>
  <c r="I16" i="30"/>
  <c r="O22" i="30"/>
  <c r="F25" i="30"/>
  <c r="AG26" i="30"/>
  <c r="S28" i="30"/>
  <c r="E30" i="30"/>
  <c r="AD31" i="30"/>
  <c r="P33" i="30"/>
  <c r="AO34" i="30"/>
  <c r="AK13" i="30"/>
  <c r="T20" i="30"/>
  <c r="R24" i="30"/>
  <c r="J26" i="30"/>
  <c r="AQ9" i="30"/>
  <c r="AC11" i="30"/>
  <c r="O13" i="30"/>
  <c r="AN14" i="30"/>
  <c r="Z16" i="30"/>
  <c r="L18" i="30"/>
  <c r="AK19" i="30"/>
  <c r="W21" i="30"/>
  <c r="I23" i="30"/>
  <c r="M10" i="30"/>
  <c r="AL11" i="30"/>
  <c r="X13" i="30"/>
  <c r="J15" i="30"/>
  <c r="AI16" i="30"/>
  <c r="U18" i="30"/>
  <c r="G20" i="30"/>
  <c r="AF21" i="30"/>
  <c r="R23" i="30"/>
  <c r="AQ24" i="30"/>
  <c r="M9" i="30"/>
  <c r="AL10" i="30"/>
  <c r="X12" i="30"/>
  <c r="J14" i="30"/>
  <c r="AI15" i="30"/>
  <c r="U17" i="30"/>
  <c r="G19" i="30"/>
  <c r="AF20" i="30"/>
  <c r="R22" i="30"/>
  <c r="AQ23" i="30"/>
  <c r="V9" i="30"/>
  <c r="H11" i="30"/>
  <c r="AG12" i="30"/>
  <c r="S14" i="30"/>
  <c r="E16" i="30"/>
  <c r="AD17" i="30"/>
  <c r="P19" i="30"/>
  <c r="AO20" i="30"/>
  <c r="G9" i="30"/>
  <c r="AF10" i="30"/>
  <c r="R12" i="30"/>
  <c r="AQ13" i="30"/>
  <c r="AC15" i="30"/>
  <c r="O17" i="30"/>
  <c r="AN18" i="30"/>
  <c r="Z20" i="30"/>
  <c r="L22" i="30"/>
  <c r="AK23" i="30"/>
  <c r="H9" i="30"/>
  <c r="AG10" i="30"/>
  <c r="S12" i="30"/>
  <c r="E14" i="30"/>
  <c r="AD15" i="30"/>
  <c r="P17" i="30"/>
  <c r="AO18" i="30"/>
  <c r="AA20" i="30"/>
  <c r="M22" i="30"/>
  <c r="V13" i="30"/>
  <c r="E20" i="30"/>
  <c r="O24" i="30"/>
  <c r="G26" i="30"/>
  <c r="AF27" i="30"/>
  <c r="R29" i="30"/>
  <c r="AQ30" i="30"/>
  <c r="AC32" i="30"/>
  <c r="O34" i="30"/>
  <c r="I27" i="30"/>
  <c r="Y9" i="30"/>
  <c r="H16" i="30"/>
  <c r="N22" i="30"/>
  <c r="E25" i="30"/>
  <c r="S10" i="30"/>
  <c r="AO16" i="30"/>
  <c r="AI22" i="30"/>
  <c r="O25" i="30"/>
  <c r="AO26" i="30"/>
  <c r="AA28" i="30"/>
  <c r="M30" i="30"/>
  <c r="AL31" i="30"/>
  <c r="X33" i="30"/>
  <c r="AD14" i="30"/>
  <c r="M21" i="30"/>
  <c r="AB24" i="30"/>
  <c r="R26" i="30"/>
  <c r="AQ27" i="30"/>
  <c r="AC29" i="30"/>
  <c r="O31" i="30"/>
  <c r="AN32" i="30"/>
  <c r="Z34" i="30"/>
  <c r="M12" i="30"/>
  <c r="AI18" i="30"/>
  <c r="AE23" i="30"/>
  <c r="AH25" i="30"/>
  <c r="T27" i="30"/>
  <c r="F29" i="30"/>
  <c r="AE30" i="30"/>
  <c r="Q32" i="30"/>
  <c r="AP33" i="30"/>
  <c r="AO9" i="30"/>
  <c r="X16" i="30"/>
  <c r="W22" i="30"/>
  <c r="I25" i="30"/>
  <c r="AJ26" i="30"/>
  <c r="V28" i="30"/>
  <c r="L10" i="30"/>
  <c r="AK11" i="30"/>
  <c r="W13" i="30"/>
  <c r="I15" i="30"/>
  <c r="AH16" i="30"/>
  <c r="T18" i="30"/>
  <c r="F20" i="30"/>
  <c r="AE21" i="30"/>
  <c r="Q23" i="30"/>
  <c r="U10" i="30"/>
  <c r="G12" i="30"/>
  <c r="AF13" i="30"/>
  <c r="R15" i="30"/>
  <c r="AQ16" i="30"/>
  <c r="AC18" i="30"/>
  <c r="O20" i="30"/>
  <c r="AN21" i="30"/>
  <c r="Z23" i="30"/>
  <c r="L25" i="30"/>
  <c r="U9" i="30"/>
  <c r="G11" i="30"/>
  <c r="AF12" i="30"/>
  <c r="R14" i="30"/>
  <c r="AQ15" i="30"/>
  <c r="AC17" i="30"/>
  <c r="O19" i="30"/>
  <c r="AN20" i="30"/>
  <c r="Z22" i="30"/>
  <c r="AD9" i="30"/>
  <c r="P11" i="30"/>
  <c r="AO12" i="30"/>
  <c r="AA14" i="30"/>
  <c r="M16" i="30"/>
  <c r="AL17" i="30"/>
  <c r="X19" i="30"/>
  <c r="J21" i="30"/>
  <c r="O9" i="30"/>
  <c r="AN10" i="30"/>
  <c r="Z12" i="30"/>
  <c r="L14" i="30"/>
  <c r="AK15" i="30"/>
  <c r="W17" i="30"/>
  <c r="I19" i="30"/>
  <c r="AH20" i="30"/>
  <c r="T22" i="30"/>
  <c r="F24" i="30"/>
  <c r="P9" i="30"/>
  <c r="AO10" i="30"/>
  <c r="AA12" i="30"/>
  <c r="M14" i="30"/>
  <c r="AL15" i="30"/>
  <c r="X17" i="30"/>
  <c r="J19" i="30"/>
  <c r="AI20" i="30"/>
  <c r="U22" i="30"/>
  <c r="O14" i="30"/>
  <c r="AK20" i="30"/>
  <c r="X24" i="30"/>
  <c r="O26" i="30"/>
  <c r="AN27" i="30"/>
  <c r="Z29" i="30"/>
  <c r="L31" i="30"/>
  <c r="AK32" i="30"/>
  <c r="W34" i="30"/>
  <c r="Q27" i="30"/>
  <c r="R10" i="30"/>
  <c r="AN16" i="30"/>
  <c r="AE22" i="30"/>
  <c r="N25" i="30"/>
  <c r="L11" i="30"/>
  <c r="AH17" i="30"/>
  <c r="L23" i="30"/>
  <c r="X25" i="30"/>
  <c r="J27" i="30"/>
  <c r="AI28" i="30"/>
  <c r="U30" i="30"/>
  <c r="G32" i="30"/>
  <c r="AF33" i="30"/>
  <c r="W15" i="30"/>
  <c r="AK21" i="30"/>
  <c r="AK24" i="30"/>
  <c r="Z26" i="30"/>
  <c r="L28" i="30"/>
  <c r="T10" i="30"/>
  <c r="F12" i="30"/>
  <c r="AE13" i="30"/>
  <c r="Q15" i="30"/>
  <c r="AP16" i="30"/>
  <c r="AB18" i="30"/>
  <c r="N20" i="30"/>
  <c r="AM21" i="30"/>
  <c r="Y23" i="30"/>
  <c r="AC10" i="30"/>
  <c r="O12" i="30"/>
  <c r="AN13" i="30"/>
  <c r="Z15" i="30"/>
  <c r="L17" i="30"/>
  <c r="AK18" i="30"/>
  <c r="W20" i="30"/>
  <c r="I22" i="30"/>
  <c r="AH23" i="30"/>
  <c r="T25" i="30"/>
  <c r="AC9" i="30"/>
  <c r="O11" i="30"/>
  <c r="AN12" i="30"/>
  <c r="Z14" i="30"/>
  <c r="L16" i="30"/>
  <c r="AK17" i="30"/>
  <c r="W19" i="30"/>
  <c r="I21" i="30"/>
  <c r="AH22" i="30"/>
  <c r="AL9" i="30"/>
  <c r="X11" i="30"/>
  <c r="J13" i="30"/>
  <c r="AI14" i="30"/>
  <c r="U16" i="30"/>
  <c r="G18" i="30"/>
  <c r="AF19" i="30"/>
  <c r="R21" i="30"/>
  <c r="W9" i="30"/>
  <c r="I11" i="30"/>
  <c r="AH12" i="30"/>
  <c r="T14" i="30"/>
  <c r="F16" i="30"/>
  <c r="AE17" i="30"/>
  <c r="Q19" i="30"/>
  <c r="AP20" i="30"/>
  <c r="AB22" i="30"/>
  <c r="N24" i="30"/>
  <c r="X9" i="30"/>
  <c r="J11" i="30"/>
  <c r="AI12" i="30"/>
  <c r="U14" i="30"/>
  <c r="G16" i="30"/>
  <c r="AF17" i="30"/>
  <c r="R19" i="30"/>
  <c r="AQ20" i="30"/>
  <c r="H15" i="30"/>
  <c r="AC21" i="30"/>
  <c r="AG24" i="30"/>
  <c r="W26" i="30"/>
  <c r="I28" i="30"/>
  <c r="AH29" i="30"/>
  <c r="T31" i="30"/>
  <c r="F33" i="30"/>
  <c r="AE34" i="30"/>
  <c r="Y27" i="30"/>
  <c r="K11" i="30"/>
  <c r="AG17" i="30"/>
  <c r="H23" i="30"/>
  <c r="W25" i="30"/>
  <c r="E12" i="30"/>
  <c r="AA18" i="30"/>
  <c r="AB23" i="30"/>
  <c r="AF25" i="30"/>
  <c r="R27" i="30"/>
  <c r="AQ28" i="30"/>
  <c r="AC30" i="30"/>
  <c r="O32" i="30"/>
  <c r="AN33" i="30"/>
  <c r="AG9" i="30"/>
  <c r="P16" i="30"/>
  <c r="S22" i="30"/>
  <c r="G25" i="30"/>
  <c r="AH26" i="30"/>
  <c r="AB10" i="30"/>
  <c r="N12" i="30"/>
  <c r="AM13" i="30"/>
  <c r="Y15" i="30"/>
  <c r="K17" i="30"/>
  <c r="AJ18" i="30"/>
  <c r="V20" i="30"/>
  <c r="H22" i="30"/>
  <c r="AG23" i="30"/>
  <c r="L9" i="30"/>
  <c r="AK10" i="30"/>
  <c r="W12" i="30"/>
  <c r="I14" i="30"/>
  <c r="AH15" i="30"/>
  <c r="T17" i="30"/>
  <c r="F19" i="30"/>
  <c r="AE20" i="30"/>
  <c r="Q22" i="30"/>
  <c r="AP23" i="30"/>
  <c r="AK9" i="30"/>
  <c r="W11" i="30"/>
  <c r="I13" i="30"/>
  <c r="AH14" i="30"/>
  <c r="T16" i="30"/>
  <c r="F18" i="30"/>
  <c r="AE19" i="30"/>
  <c r="Q21" i="30"/>
  <c r="AP22" i="30"/>
  <c r="G10" i="30"/>
  <c r="AF11" i="30"/>
  <c r="R13" i="30"/>
  <c r="AQ14" i="30"/>
  <c r="AC16" i="30"/>
  <c r="O18" i="30"/>
  <c r="AN19" i="30"/>
  <c r="AE9" i="30"/>
  <c r="Q11" i="30"/>
  <c r="AP12" i="30"/>
  <c r="AB14" i="30"/>
  <c r="N16" i="30"/>
  <c r="AM17" i="30"/>
  <c r="Y19" i="30"/>
  <c r="K21" i="30"/>
  <c r="AJ22" i="30"/>
  <c r="AF9" i="30"/>
  <c r="R11" i="30"/>
  <c r="AQ12" i="30"/>
  <c r="AC14" i="30"/>
  <c r="O16" i="30"/>
  <c r="AN17" i="30"/>
  <c r="Z19" i="30"/>
  <c r="L21" i="30"/>
  <c r="R9" i="30"/>
  <c r="AN15" i="30"/>
  <c r="K22" i="30"/>
  <c r="AP24" i="30"/>
  <c r="AE26" i="30"/>
  <c r="Q28" i="30"/>
  <c r="AP29" i="30"/>
  <c r="AB31" i="30"/>
  <c r="N33" i="30"/>
  <c r="AM34" i="30"/>
  <c r="AG27" i="30"/>
  <c r="AQ11" i="30"/>
  <c r="Z18" i="30"/>
  <c r="X23" i="30"/>
  <c r="AE25" i="30"/>
  <c r="AK12" i="30"/>
  <c r="T19" i="30"/>
  <c r="E24" i="30"/>
  <c r="AN25" i="30"/>
  <c r="Z27" i="30"/>
  <c r="L29" i="30"/>
  <c r="AK30" i="30"/>
  <c r="W32" i="30"/>
  <c r="I34" i="30"/>
  <c r="Z10" i="30"/>
  <c r="I17" i="30"/>
  <c r="AK22" i="30"/>
  <c r="P25" i="30"/>
  <c r="AP26" i="30"/>
  <c r="K9" i="30"/>
  <c r="S9" i="30"/>
  <c r="E11" i="30"/>
  <c r="AD12" i="30"/>
  <c r="P14" i="30"/>
  <c r="AO15" i="30"/>
  <c r="AA17" i="30"/>
  <c r="M19" i="30"/>
  <c r="AL20" i="30"/>
  <c r="X22" i="30"/>
  <c r="J24" i="30"/>
  <c r="AB9" i="30"/>
  <c r="N11" i="30"/>
  <c r="AM12" i="30"/>
  <c r="Y14" i="30"/>
  <c r="K16" i="30"/>
  <c r="AJ17" i="30"/>
  <c r="V19" i="30"/>
  <c r="H21" i="30"/>
  <c r="AG22" i="30"/>
  <c r="S24" i="30"/>
  <c r="N10" i="30"/>
  <c r="AM11" i="30"/>
  <c r="Y13" i="30"/>
  <c r="K15" i="30"/>
  <c r="AJ16" i="30"/>
  <c r="V18" i="30"/>
  <c r="H20" i="30"/>
  <c r="AG21" i="30"/>
  <c r="S23" i="30"/>
  <c r="W10" i="30"/>
  <c r="I12" i="30"/>
  <c r="AH13" i="30"/>
  <c r="T15" i="30"/>
  <c r="F17" i="30"/>
  <c r="AE18" i="30"/>
  <c r="Q20" i="30"/>
  <c r="H10" i="30"/>
  <c r="AG11" i="30"/>
  <c r="S13" i="30"/>
  <c r="E15" i="30"/>
  <c r="AD16" i="30"/>
  <c r="P18" i="30"/>
  <c r="AO19" i="30"/>
  <c r="AA21" i="30"/>
  <c r="M23" i="30"/>
  <c r="I10" i="30"/>
  <c r="AH11" i="30"/>
  <c r="T13" i="30"/>
  <c r="F15" i="30"/>
  <c r="AE16" i="30"/>
  <c r="Q18" i="30"/>
  <c r="AP19" i="30"/>
  <c r="AB21" i="30"/>
  <c r="AQ10" i="30"/>
  <c r="Z17" i="30"/>
  <c r="G23" i="30"/>
  <c r="V25" i="30"/>
  <c r="H27" i="30"/>
  <c r="AG28" i="30"/>
  <c r="S30" i="30"/>
  <c r="E32" i="30"/>
  <c r="AD33" i="30"/>
  <c r="X26" i="30"/>
  <c r="J28" i="30"/>
  <c r="AC13" i="30"/>
  <c r="L20" i="30"/>
  <c r="P24" i="30"/>
  <c r="H26" i="30"/>
  <c r="W14" i="30"/>
  <c r="F21" i="30"/>
  <c r="Z24" i="30"/>
  <c r="Q26" i="30"/>
  <c r="AP27" i="30"/>
  <c r="AB29" i="30"/>
  <c r="N31" i="30"/>
  <c r="AM32" i="30"/>
  <c r="Y34" i="30"/>
  <c r="L12" i="30"/>
  <c r="AH18" i="30"/>
  <c r="AD23" i="30"/>
  <c r="AG25" i="30"/>
  <c r="S27" i="30"/>
  <c r="E29" i="30"/>
  <c r="AD30" i="30"/>
  <c r="P32" i="30"/>
  <c r="AA9" i="30"/>
  <c r="M11" i="30"/>
  <c r="AL12" i="30"/>
  <c r="X14" i="30"/>
  <c r="J16" i="30"/>
  <c r="AI17" i="30"/>
  <c r="U19" i="30"/>
  <c r="G21" i="30"/>
  <c r="AF22" i="30"/>
  <c r="AJ9" i="30"/>
  <c r="V11" i="30"/>
  <c r="H13" i="30"/>
  <c r="AG14" i="30"/>
  <c r="S16" i="30"/>
  <c r="E18" i="30"/>
  <c r="AD19" i="30"/>
  <c r="P21" i="30"/>
  <c r="AO22" i="30"/>
  <c r="AA24" i="30"/>
  <c r="V10" i="30"/>
  <c r="H12" i="30"/>
  <c r="AG13" i="30"/>
  <c r="S15" i="30"/>
  <c r="E17" i="30"/>
  <c r="AD18" i="30"/>
  <c r="P20" i="30"/>
  <c r="AO21" i="30"/>
  <c r="AG15" i="30"/>
  <c r="AB17" i="30"/>
  <c r="Y21" i="30"/>
  <c r="F9" i="30"/>
  <c r="AB15" i="30"/>
  <c r="K13" i="30"/>
  <c r="AG19" i="30"/>
  <c r="AB13" i="30"/>
  <c r="K20" i="30"/>
  <c r="AD22" i="30"/>
  <c r="K30" i="30"/>
  <c r="AO27" i="30"/>
  <c r="Y24" i="30"/>
  <c r="AJ24" i="30"/>
  <c r="V31" i="30"/>
  <c r="E13" i="30"/>
  <c r="AA27" i="30"/>
  <c r="F30" i="30"/>
  <c r="H32" i="30"/>
  <c r="J34" i="30"/>
  <c r="T11" i="30"/>
  <c r="AB19" i="30"/>
  <c r="T24" i="30"/>
  <c r="S26" i="30"/>
  <c r="M28" i="30"/>
  <c r="G30" i="30"/>
  <c r="AN31" i="30"/>
  <c r="AH33" i="30"/>
  <c r="AH10" i="30"/>
  <c r="J18" i="30"/>
  <c r="AF23" i="30"/>
  <c r="AQ25" i="30"/>
  <c r="AK27" i="30"/>
  <c r="AE29" i="30"/>
  <c r="Q31" i="30"/>
  <c r="AP32" i="30"/>
  <c r="AB34" i="30"/>
  <c r="N13" i="30"/>
  <c r="AJ19" i="30"/>
  <c r="L24" i="30"/>
  <c r="E26" i="30"/>
  <c r="AD27" i="30"/>
  <c r="P29" i="30"/>
  <c r="AO30" i="30"/>
  <c r="AA32" i="30"/>
  <c r="M34" i="30"/>
  <c r="W27" i="30"/>
  <c r="X34" i="30"/>
  <c r="AG29" i="30"/>
  <c r="V34" i="30"/>
  <c r="AB30" i="30"/>
  <c r="G15" i="30"/>
  <c r="AA31" i="30"/>
  <c r="Q9" i="30"/>
  <c r="AJ30" i="30"/>
  <c r="AF16" i="30"/>
  <c r="AI31" i="30"/>
  <c r="Y17" i="30"/>
  <c r="AK31" i="30"/>
  <c r="T33" i="30"/>
  <c r="N26" i="30"/>
  <c r="AD26" i="30"/>
  <c r="Z28" i="30"/>
  <c r="AO33" i="30"/>
  <c r="I9" i="30"/>
  <c r="U12" i="30"/>
  <c r="H29" i="30"/>
  <c r="AN28" i="30"/>
  <c r="AP30" i="30"/>
  <c r="S17" i="30"/>
  <c r="N19" i="30"/>
  <c r="F10" i="30"/>
  <c r="K23" i="30"/>
  <c r="O10" i="30"/>
  <c r="AK16" i="30"/>
  <c r="AA13" i="30"/>
  <c r="J20" i="30"/>
  <c r="AK14" i="30"/>
  <c r="T21" i="30"/>
  <c r="W23" i="30"/>
  <c r="AA30" i="30"/>
  <c r="R28" i="30"/>
  <c r="AM25" i="30"/>
  <c r="I26" i="30"/>
  <c r="AE32" i="30"/>
  <c r="AO17" i="30"/>
  <c r="AI27" i="30"/>
  <c r="N30" i="30"/>
  <c r="X32" i="30"/>
  <c r="R34" i="30"/>
  <c r="F13" i="30"/>
  <c r="U20" i="30"/>
  <c r="AC24" i="30"/>
  <c r="AA26" i="30"/>
  <c r="U28" i="30"/>
  <c r="O30" i="30"/>
  <c r="I32" i="30"/>
  <c r="K34" i="30"/>
  <c r="AA11" i="30"/>
  <c r="AP18" i="30"/>
  <c r="I24" i="30"/>
  <c r="L26" i="30"/>
  <c r="F28" i="30"/>
  <c r="AM29" i="30"/>
  <c r="Y31" i="30"/>
  <c r="K33" i="30"/>
  <c r="AJ34" i="30"/>
  <c r="G14" i="30"/>
  <c r="AC20" i="30"/>
  <c r="V24" i="30"/>
  <c r="M26" i="30"/>
  <c r="AL27" i="30"/>
  <c r="X29" i="30"/>
  <c r="J31" i="30"/>
  <c r="AI32" i="30"/>
  <c r="U34" i="30"/>
  <c r="AH28" i="30"/>
  <c r="R30" i="30"/>
  <c r="Z30" i="30"/>
  <c r="N14" i="30"/>
  <c r="U31" i="30"/>
  <c r="Z21" i="30"/>
  <c r="T32" i="30"/>
  <c r="AM15" i="30"/>
  <c r="AC31" i="30"/>
  <c r="AC22" i="30"/>
  <c r="AB32" i="30"/>
  <c r="F23" i="30"/>
  <c r="AD32" i="30"/>
  <c r="G27" i="30"/>
  <c r="AB12" i="30"/>
  <c r="E33" i="30"/>
  <c r="AL34" i="30"/>
  <c r="O27" i="30"/>
  <c r="AM31" i="30"/>
  <c r="AL29" i="30"/>
  <c r="AI25" i="30"/>
  <c r="AQ18" i="30"/>
  <c r="V27" i="30"/>
  <c r="AE33" i="30"/>
  <c r="AQ29" i="30"/>
  <c r="E31" i="30"/>
  <c r="E19" i="30"/>
  <c r="AM20" i="30"/>
  <c r="AE11" i="30"/>
  <c r="AA23" i="30"/>
  <c r="AE10" i="30"/>
  <c r="N17" i="30"/>
  <c r="AJ14" i="30"/>
  <c r="S21" i="30"/>
  <c r="N15" i="30"/>
  <c r="AJ21" i="30"/>
  <c r="M25" i="30"/>
  <c r="AJ31" i="30"/>
  <c r="Y26" i="30"/>
  <c r="H33" i="30"/>
  <c r="AA19" i="30"/>
  <c r="T28" i="30"/>
  <c r="V30" i="30"/>
  <c r="AF32" i="30"/>
  <c r="AH34" i="30"/>
  <c r="AL13" i="30"/>
  <c r="N21" i="30"/>
  <c r="AL24" i="30"/>
  <c r="AI26" i="30"/>
  <c r="AC28" i="30"/>
  <c r="W30" i="30"/>
  <c r="Y32" i="30"/>
  <c r="S34" i="30"/>
  <c r="T12" i="30"/>
  <c r="AI19" i="30"/>
  <c r="U24" i="30"/>
  <c r="T26" i="30"/>
  <c r="N28" i="30"/>
  <c r="H30" i="30"/>
  <c r="AG31" i="30"/>
  <c r="S33" i="30"/>
  <c r="AM14" i="30"/>
  <c r="V21" i="30"/>
  <c r="AE24" i="30"/>
  <c r="U26" i="30"/>
  <c r="G28" i="30"/>
  <c r="AF29" i="30"/>
  <c r="R31" i="30"/>
  <c r="AQ32" i="30"/>
  <c r="AC34" i="30"/>
  <c r="AA29" i="30"/>
  <c r="U13" i="30"/>
  <c r="S31" i="30"/>
  <c r="AJ20" i="30"/>
  <c r="N32" i="30"/>
  <c r="AF24" i="30"/>
  <c r="M33" i="30"/>
  <c r="G22" i="30"/>
  <c r="V32" i="30"/>
  <c r="K25" i="30"/>
  <c r="U33" i="30"/>
  <c r="U25" i="30"/>
  <c r="W33" i="30"/>
  <c r="P34" i="30"/>
  <c r="M24" i="30"/>
  <c r="H28" i="30"/>
  <c r="H34" i="30"/>
  <c r="R18" i="30"/>
  <c r="S11" i="30"/>
  <c r="AA10" i="30"/>
  <c r="E28" i="30"/>
  <c r="Z33" i="30"/>
  <c r="AC27" i="30"/>
  <c r="AH32" i="30"/>
  <c r="AJ25" i="30"/>
  <c r="AK25" i="30"/>
  <c r="AI29" i="30"/>
  <c r="J10" i="30"/>
  <c r="AP10" i="30"/>
  <c r="AD20" i="30"/>
  <c r="T9" i="30"/>
  <c r="Y22" i="30"/>
  <c r="Q13" i="30"/>
  <c r="AN11" i="30"/>
  <c r="W18" i="30"/>
  <c r="M15" i="30"/>
  <c r="AI21" i="30"/>
  <c r="AN9" i="30"/>
  <c r="W16" i="30"/>
  <c r="AD25" i="30"/>
  <c r="M32" i="30"/>
  <c r="AJ12" i="30"/>
  <c r="AD13" i="30"/>
  <c r="AH27" i="30"/>
  <c r="Q34" i="30"/>
  <c r="N23" i="30"/>
  <c r="AB28" i="30"/>
  <c r="AL30" i="30"/>
  <c r="I33" i="30"/>
  <c r="AP34" i="30"/>
  <c r="AE14" i="30"/>
  <c r="AL21" i="30"/>
  <c r="H25" i="30"/>
  <c r="AQ26" i="30"/>
  <c r="AK28" i="30"/>
  <c r="AM30" i="30"/>
  <c r="AG32" i="30"/>
  <c r="AA34" i="30"/>
  <c r="M13" i="30"/>
  <c r="AB20" i="30"/>
  <c r="AD24" i="30"/>
  <c r="AB26" i="30"/>
  <c r="AD28" i="30"/>
  <c r="P30" i="30"/>
  <c r="AO31" i="30"/>
  <c r="AA33" i="30"/>
  <c r="J9" i="30"/>
  <c r="AF15" i="30"/>
  <c r="F22" i="30"/>
  <c r="AN24" i="30"/>
  <c r="AC26" i="30"/>
  <c r="O28" i="30"/>
  <c r="AN29" i="30"/>
  <c r="Z31" i="30"/>
  <c r="L33" i="30"/>
  <c r="AK34" i="30"/>
  <c r="T30" i="30"/>
  <c r="AQ19" i="30"/>
  <c r="L32" i="30"/>
  <c r="W24" i="30"/>
  <c r="G33" i="30"/>
  <c r="V26" i="30"/>
  <c r="F34" i="30"/>
  <c r="AO24" i="30"/>
  <c r="O33" i="30"/>
  <c r="AL26" i="30"/>
  <c r="N34" i="30"/>
  <c r="M31" i="30"/>
  <c r="AM33" i="30"/>
  <c r="X28" i="30"/>
  <c r="K27" i="30"/>
  <c r="K26" i="30"/>
  <c r="P23" i="30"/>
  <c r="W29" i="30"/>
  <c r="AJ23" i="30"/>
  <c r="E34" i="30"/>
  <c r="AH30" i="30"/>
  <c r="P22" i="30"/>
  <c r="F11" i="30"/>
  <c r="K24" i="30"/>
  <c r="AP14" i="30"/>
  <c r="Q12" i="30"/>
  <c r="AM18" i="30"/>
  <c r="AM9" i="30"/>
  <c r="V16" i="30"/>
  <c r="E23" i="30"/>
  <c r="Q10" i="30"/>
  <c r="AM16" i="30"/>
  <c r="K10" i="30"/>
  <c r="AM26" i="30"/>
  <c r="V33" i="30"/>
  <c r="V14" i="30"/>
  <c r="P15" i="30"/>
  <c r="K28" i="30"/>
  <c r="AG34" i="30"/>
  <c r="G24" i="30"/>
  <c r="AJ28" i="30"/>
  <c r="G31" i="30"/>
  <c r="Q33" i="30"/>
  <c r="X15" i="30"/>
  <c r="V22" i="30"/>
  <c r="Q25" i="30"/>
  <c r="L27" i="30"/>
  <c r="N29" i="30"/>
  <c r="H31" i="30"/>
  <c r="AO32" i="30"/>
  <c r="AI34" i="30"/>
  <c r="F14" i="30"/>
  <c r="U21" i="30"/>
  <c r="AM24" i="30"/>
  <c r="E27" i="30"/>
  <c r="AL28" i="30"/>
  <c r="X30" i="30"/>
  <c r="J32" i="30"/>
  <c r="AI33" i="30"/>
  <c r="AP9" i="30"/>
  <c r="Y16" i="30"/>
  <c r="AA22" i="30"/>
  <c r="J25" i="30"/>
  <c r="AK26" i="30"/>
  <c r="W28" i="30"/>
  <c r="I30" i="30"/>
  <c r="AH31" i="30"/>
  <c r="AJ10" i="30"/>
  <c r="AO23" i="30"/>
  <c r="AE12" i="30"/>
  <c r="AB16" i="30"/>
  <c r="Z13" i="30"/>
  <c r="I20" i="30"/>
  <c r="P10" i="30"/>
  <c r="AL16" i="30"/>
  <c r="U23" i="30"/>
  <c r="Z11" i="30"/>
  <c r="I18" i="30"/>
  <c r="AJ11" i="30"/>
  <c r="P27" i="30"/>
  <c r="AL33" i="30"/>
  <c r="S19" i="30"/>
  <c r="M20" i="30"/>
  <c r="T29" i="30"/>
  <c r="Y25" i="30"/>
  <c r="M29" i="30"/>
  <c r="W31" i="30"/>
  <c r="Y33" i="30"/>
  <c r="Q16" i="30"/>
  <c r="AL22" i="30"/>
  <c r="Z25" i="30"/>
  <c r="AB27" i="30"/>
  <c r="V29" i="30"/>
  <c r="P31" i="30"/>
  <c r="J33" i="30"/>
  <c r="AQ34" i="30"/>
  <c r="AL14" i="30"/>
  <c r="AP21" i="30"/>
  <c r="R25" i="30"/>
  <c r="M27" i="30"/>
  <c r="G29" i="30"/>
  <c r="AF30" i="30"/>
  <c r="R32" i="30"/>
  <c r="AQ33" i="30"/>
  <c r="AI10" i="30"/>
  <c r="R17" i="30"/>
  <c r="AQ22" i="30"/>
  <c r="S25" i="30"/>
  <c r="F27" i="30"/>
  <c r="AE28" i="30"/>
  <c r="Q30" i="30"/>
  <c r="AP31" i="30"/>
  <c r="AB33" i="30"/>
  <c r="K19" i="30"/>
  <c r="F32" i="30"/>
  <c r="F26" i="30"/>
  <c r="AK33" i="30"/>
  <c r="AM27" i="30"/>
  <c r="AF34" i="30"/>
  <c r="I29" i="30"/>
  <c r="AI11" i="30"/>
  <c r="P28" i="30"/>
  <c r="AN34" i="30"/>
  <c r="Q29" i="30"/>
  <c r="AC25" i="30"/>
  <c r="S29" i="30"/>
  <c r="AJ32" i="30"/>
  <c r="J30" i="30"/>
  <c r="L30" i="30"/>
  <c r="H14" i="30"/>
  <c r="AM19" i="30"/>
  <c r="X18" i="30"/>
  <c r="L13" i="30"/>
  <c r="AH19" i="30"/>
  <c r="AF26" i="30"/>
  <c r="Q24" i="30"/>
  <c r="AK29" i="30"/>
  <c r="H24" i="30"/>
  <c r="Q17" i="30"/>
  <c r="T34" i="30"/>
  <c r="S32" i="30"/>
  <c r="Y29" i="30"/>
  <c r="AQ31" i="30"/>
  <c r="V12" i="30"/>
  <c r="Q14" i="30"/>
  <c r="N18" i="30"/>
  <c r="AP13" i="30"/>
  <c r="Y20" i="30"/>
  <c r="Y11" i="30"/>
  <c r="H18" i="30"/>
  <c r="AP11" i="30"/>
  <c r="Y18" i="30"/>
  <c r="AG16" i="30"/>
  <c r="Y28" i="30"/>
  <c r="P26" i="30"/>
  <c r="E21" i="30"/>
  <c r="AH21" i="30"/>
  <c r="AJ29" i="30"/>
  <c r="AO25" i="30"/>
  <c r="U29" i="30"/>
  <c r="AE31" i="30"/>
  <c r="AG33" i="30"/>
  <c r="AH9" i="30"/>
  <c r="J17" i="30"/>
  <c r="O23" i="30"/>
  <c r="AP25" i="30"/>
  <c r="AJ27" i="30"/>
  <c r="AD29" i="30"/>
  <c r="X31" i="30"/>
  <c r="R33" i="30"/>
  <c r="AE15" i="30"/>
  <c r="AM22" i="30"/>
  <c r="AA25" i="30"/>
  <c r="U27" i="30"/>
  <c r="O29" i="30"/>
  <c r="AN30" i="30"/>
  <c r="Z32" i="30"/>
  <c r="L34" i="30"/>
  <c r="AB11" i="30"/>
  <c r="K18" i="30"/>
  <c r="T23" i="30"/>
  <c r="AB25" i="30"/>
  <c r="N27" i="30"/>
  <c r="AM28" i="30"/>
  <c r="Y30" i="30"/>
  <c r="K32" i="30"/>
  <c r="AJ33" i="30"/>
  <c r="AL23" i="30"/>
  <c r="AL32" i="30"/>
  <c r="AE27" i="30"/>
  <c r="AD34" i="30"/>
  <c r="AP28" i="30"/>
  <c r="K31" i="30"/>
  <c r="AO29" i="30"/>
  <c r="V23" i="30"/>
  <c r="K29" i="30"/>
  <c r="AF28" i="30"/>
  <c r="AC33" i="30"/>
  <c r="AP15" i="30"/>
  <c r="L15" i="30"/>
  <c r="AO11" i="30"/>
  <c r="S18" i="30"/>
  <c r="AO28" i="30"/>
  <c r="AN23" i="30"/>
  <c r="F31" i="30"/>
  <c r="AP17" i="30"/>
  <c r="AF31" i="30"/>
  <c r="I31" i="30"/>
  <c r="AG30" i="30"/>
  <c r="D9" i="30"/>
  <c r="D10" i="30"/>
  <c r="D20" i="30"/>
  <c r="D30" i="30"/>
  <c r="D17" i="30"/>
  <c r="D18" i="30"/>
  <c r="D28" i="30"/>
  <c r="D33" i="30"/>
  <c r="D26" i="30"/>
  <c r="D25" i="30"/>
  <c r="D15" i="30"/>
  <c r="D32" i="30"/>
  <c r="D34" i="30"/>
  <c r="D13" i="30"/>
  <c r="D23" i="30"/>
  <c r="D11" i="30"/>
  <c r="D21" i="30"/>
  <c r="D31" i="30"/>
  <c r="D19" i="30"/>
  <c r="D29" i="30"/>
  <c r="D16" i="30"/>
  <c r="D22" i="30"/>
  <c r="D27" i="30"/>
  <c r="D14" i="30"/>
  <c r="D24" i="30"/>
  <c r="D12" i="30"/>
  <c r="C222" i="28"/>
  <c r="C187" i="28"/>
  <c r="C42" i="28"/>
  <c r="C207" i="28"/>
  <c r="C217" i="28"/>
  <c r="C232" i="28"/>
  <c r="C197" i="28"/>
  <c r="C192" i="28"/>
  <c r="C37" i="28"/>
  <c r="C202" i="28"/>
  <c r="C212" i="28"/>
  <c r="C227" i="28"/>
  <c r="B71" i="26"/>
  <c r="B68" i="28"/>
  <c r="B191" i="26"/>
  <c r="B188" i="28"/>
  <c r="B181" i="26"/>
  <c r="B178" i="28"/>
  <c r="B216" i="26"/>
  <c r="B213" i="28"/>
  <c r="B81" i="26"/>
  <c r="B78" i="28"/>
  <c r="B171" i="26"/>
  <c r="B168" i="28"/>
  <c r="B156" i="26"/>
  <c r="B153" i="28"/>
  <c r="B91" i="26"/>
  <c r="B88" i="28"/>
  <c r="B66" i="26"/>
  <c r="B63" i="28"/>
  <c r="B196" i="26"/>
  <c r="B193" i="28"/>
  <c r="B101" i="26"/>
  <c r="B98" i="28"/>
  <c r="B76" i="26"/>
  <c r="B73" i="28"/>
  <c r="B111" i="26"/>
  <c r="B108" i="28"/>
  <c r="B176" i="26"/>
  <c r="B173" i="28"/>
  <c r="B41" i="26"/>
  <c r="B38" i="28"/>
  <c r="B206" i="26"/>
  <c r="B203" i="28"/>
  <c r="B121" i="26"/>
  <c r="B118" i="28"/>
  <c r="B96" i="26"/>
  <c r="B93" i="28"/>
  <c r="B106" i="26"/>
  <c r="B103" i="28"/>
  <c r="B131" i="26"/>
  <c r="B128" i="28"/>
  <c r="B136" i="26"/>
  <c r="B133" i="28"/>
  <c r="B141" i="26"/>
  <c r="B138" i="28"/>
  <c r="B116" i="26"/>
  <c r="B113" i="28"/>
  <c r="B31" i="26"/>
  <c r="B28" i="28"/>
  <c r="B151" i="26"/>
  <c r="B148" i="28"/>
  <c r="B87" i="26"/>
  <c r="B84" i="28"/>
  <c r="B166" i="26"/>
  <c r="B163" i="28"/>
  <c r="B201" i="26"/>
  <c r="B198" i="28"/>
  <c r="B126" i="26"/>
  <c r="B123" i="28"/>
  <c r="B226" i="26"/>
  <c r="B223" i="28"/>
  <c r="B61" i="26"/>
  <c r="B58" i="28"/>
  <c r="B231" i="26"/>
  <c r="B228" i="28"/>
  <c r="B51" i="26"/>
  <c r="B48" i="28"/>
  <c r="B221" i="26"/>
  <c r="B218" i="28"/>
  <c r="B146" i="26"/>
  <c r="B143" i="28"/>
  <c r="B36" i="26"/>
  <c r="B33" i="28"/>
  <c r="B211" i="26"/>
  <c r="B208" i="28"/>
  <c r="B46" i="26"/>
  <c r="B43" i="28"/>
  <c r="B161" i="26"/>
  <c r="B158" i="28"/>
  <c r="B236" i="26"/>
  <c r="B233" i="28"/>
  <c r="B186" i="26"/>
  <c r="B183" i="28"/>
  <c r="B56" i="26"/>
  <c r="B53" i="28"/>
  <c r="C32" i="28"/>
  <c r="B3" i="2"/>
  <c r="B2" i="2"/>
  <c r="C48" i="32" l="1" a="1"/>
  <c r="C48" i="32" s="1"/>
  <c r="C50" i="32" a="1"/>
  <c r="C50" i="32" s="1"/>
  <c r="C55" i="32" a="1"/>
  <c r="C55" i="32" s="1"/>
  <c r="C45" i="32" a="1"/>
  <c r="C45" i="32" s="1"/>
  <c r="C53" i="32" a="1"/>
  <c r="C53" i="32" s="1"/>
  <c r="C51" i="32" a="1"/>
  <c r="C51" i="32" s="1"/>
  <c r="C49" i="32" a="1"/>
  <c r="C49" i="32" s="1"/>
  <c r="C47" i="32" a="1"/>
  <c r="C47" i="32" s="1"/>
  <c r="C56" i="32" a="1"/>
  <c r="C56" i="32" s="1"/>
  <c r="C54" i="32" a="1"/>
  <c r="C54" i="32" s="1"/>
  <c r="C46" i="32" a="1"/>
  <c r="C46" i="32" s="1"/>
  <c r="C52" i="32" a="1"/>
  <c r="C52" i="32" s="1"/>
  <c r="B43" i="32" a="1"/>
  <c r="B43" i="32" s="1"/>
  <c r="B55" i="32" a="1"/>
  <c r="B55" i="32" s="1"/>
  <c r="B56" i="32" a="1"/>
  <c r="B56" i="32" s="1"/>
  <c r="B54" i="32" a="1"/>
  <c r="B54" i="32" s="1"/>
  <c r="B53" i="32" a="1"/>
  <c r="B53" i="32" s="1"/>
  <c r="B44" i="32" a="1"/>
  <c r="B44" i="32" s="1"/>
  <c r="B52" i="32" a="1"/>
  <c r="B52" i="32" s="1"/>
  <c r="B48" i="32" a="1"/>
  <c r="B48" i="32" s="1"/>
  <c r="B51" i="32" a="1"/>
  <c r="B51" i="32" s="1"/>
  <c r="B45" i="32" a="1"/>
  <c r="B45" i="32" s="1"/>
  <c r="B47" i="32" a="1"/>
  <c r="B47" i="32" s="1"/>
  <c r="B50" i="32" a="1"/>
  <c r="B50" i="32" s="1"/>
  <c r="B46" i="32" a="1"/>
  <c r="B46" i="32" s="1"/>
  <c r="B49" i="32" a="1"/>
  <c r="B49" i="32" s="1"/>
  <c r="B42" i="32" a="1"/>
  <c r="B42" i="32" s="1"/>
  <c r="C13" i="31"/>
  <c r="C6" i="31" s="1"/>
  <c r="B3" i="30"/>
  <c r="B3" i="38"/>
  <c r="B4" i="30"/>
  <c r="B4" i="38"/>
  <c r="D31" i="31" a="1"/>
  <c r="D31" i="31" s="1"/>
  <c r="J31" i="31" a="1"/>
  <c r="J31" i="31" s="1"/>
  <c r="J32" i="31" s="1" a="1"/>
  <c r="J32" i="31" s="1"/>
  <c r="H31" i="31" a="1"/>
  <c r="H31" i="31" s="1"/>
  <c r="H32" i="31" s="1" a="1"/>
  <c r="H32" i="31" s="1"/>
  <c r="H33" i="31" s="1" a="1"/>
  <c r="H33" i="31" s="1"/>
  <c r="O31" i="31" a="1"/>
  <c r="O31" i="31" s="1"/>
  <c r="O32" i="31" s="1" a="1"/>
  <c r="O32" i="31" s="1"/>
  <c r="O33" i="31" s="1" a="1"/>
  <c r="O33" i="31" s="1"/>
  <c r="I31" i="31" a="1"/>
  <c r="I31" i="31" s="1"/>
  <c r="I32" i="31" s="1" a="1"/>
  <c r="I32" i="31" s="1"/>
  <c r="P31" i="31" a="1"/>
  <c r="P31" i="31" s="1"/>
  <c r="P32" i="31" s="1" a="1"/>
  <c r="P32" i="31" s="1"/>
  <c r="N31" i="31" a="1"/>
  <c r="N31" i="31" s="1"/>
  <c r="L31" i="31" a="1"/>
  <c r="L31" i="31" s="1"/>
  <c r="L32" i="31" s="1" a="1"/>
  <c r="L32" i="31" s="1"/>
  <c r="K31" i="31" a="1"/>
  <c r="K31" i="31" s="1"/>
  <c r="F31" i="31" a="1"/>
  <c r="F31" i="31" s="1"/>
  <c r="M31" i="31" a="1"/>
  <c r="M31" i="31" s="1"/>
  <c r="G31" i="31" a="1"/>
  <c r="G31" i="31" s="1"/>
  <c r="E31" i="31" a="1"/>
  <c r="E31" i="31" s="1"/>
  <c r="C31" i="31" a="1"/>
  <c r="C31" i="31" s="1"/>
  <c r="K44" i="31"/>
  <c r="O44" i="31"/>
  <c r="M44" i="31"/>
  <c r="P44" i="31"/>
  <c r="I44" i="31"/>
  <c r="C44" i="31"/>
  <c r="F44" i="31"/>
  <c r="J44" i="31"/>
  <c r="L44" i="31"/>
  <c r="H44" i="31"/>
  <c r="D44" i="31"/>
  <c r="N44" i="31"/>
  <c r="G44" i="31"/>
  <c r="E44" i="31"/>
  <c r="F40" i="31"/>
  <c r="K40" i="31"/>
  <c r="O39" i="31"/>
  <c r="M39" i="31"/>
  <c r="P43" i="31"/>
  <c r="I40" i="31"/>
  <c r="J40" i="31"/>
  <c r="L41" i="31"/>
  <c r="H41" i="31"/>
  <c r="N39" i="31"/>
  <c r="G42" i="31"/>
  <c r="E41" i="31"/>
  <c r="D39" i="31"/>
  <c r="H39" i="31"/>
  <c r="F43" i="31"/>
  <c r="J43" i="31"/>
  <c r="P41" i="31"/>
  <c r="G40" i="31"/>
  <c r="E39" i="31"/>
  <c r="L42" i="31"/>
  <c r="K43" i="31"/>
  <c r="F41" i="31"/>
  <c r="J41" i="31"/>
  <c r="P39" i="31"/>
  <c r="G43" i="31"/>
  <c r="M42" i="31"/>
  <c r="L40" i="31"/>
  <c r="K41" i="31"/>
  <c r="F39" i="31"/>
  <c r="J39" i="31"/>
  <c r="N42" i="31"/>
  <c r="G41" i="31"/>
  <c r="M40" i="31"/>
  <c r="L43" i="31"/>
  <c r="K39" i="31"/>
  <c r="I43" i="31"/>
  <c r="J42" i="31"/>
  <c r="N40" i="31"/>
  <c r="G39" i="31"/>
  <c r="M43" i="31"/>
  <c r="O42" i="31"/>
  <c r="H42" i="31"/>
  <c r="K42" i="31"/>
  <c r="I41" i="31"/>
  <c r="N43" i="31"/>
  <c r="E42" i="31"/>
  <c r="M41" i="31"/>
  <c r="O40" i="31"/>
  <c r="H40" i="31"/>
  <c r="I39" i="31"/>
  <c r="P40" i="31"/>
  <c r="N41" i="31"/>
  <c r="E40" i="31"/>
  <c r="O43" i="31"/>
  <c r="H43" i="31"/>
  <c r="F42" i="31"/>
  <c r="I42" i="31"/>
  <c r="P42" i="31"/>
  <c r="E43" i="31"/>
  <c r="L39" i="31"/>
  <c r="O41" i="31"/>
  <c r="D43" i="31"/>
  <c r="D42" i="31"/>
  <c r="D41" i="31"/>
  <c r="D40" i="31"/>
  <c r="C42" i="31"/>
  <c r="C43" i="31"/>
  <c r="C41" i="31"/>
  <c r="C39" i="31"/>
  <c r="C40" i="31"/>
  <c r="C8" i="31"/>
  <c r="F14" i="31"/>
  <c r="L14" i="31"/>
  <c r="H14" i="31"/>
  <c r="D14" i="31"/>
  <c r="J14" i="31"/>
  <c r="G14" i="31"/>
  <c r="N14" i="31"/>
  <c r="K14" i="31"/>
  <c r="O14" i="31"/>
  <c r="M14" i="31"/>
  <c r="E14" i="31"/>
  <c r="I14" i="31"/>
  <c r="P14" i="31"/>
  <c r="C14" i="31"/>
  <c r="M12" i="31"/>
  <c r="F12" i="31"/>
  <c r="N11" i="31"/>
  <c r="L12" i="31"/>
  <c r="D11" i="31"/>
  <c r="G12" i="31"/>
  <c r="H11" i="31"/>
  <c r="H12" i="31"/>
  <c r="K11" i="31"/>
  <c r="O11" i="31"/>
  <c r="E11" i="31"/>
  <c r="K12" i="31"/>
  <c r="I11" i="31"/>
  <c r="P11" i="31"/>
  <c r="E12" i="31"/>
  <c r="N12" i="31"/>
  <c r="F11" i="31"/>
  <c r="I12" i="31"/>
  <c r="J11" i="31"/>
  <c r="D12" i="31"/>
  <c r="J12" i="31"/>
  <c r="G11" i="31"/>
  <c r="O12" i="31"/>
  <c r="P12" i="31"/>
  <c r="O9" i="31"/>
  <c r="M9" i="31"/>
  <c r="M11" i="31"/>
  <c r="K9" i="31"/>
  <c r="E9" i="31"/>
  <c r="N10" i="31"/>
  <c r="L10" i="31"/>
  <c r="L11" i="31"/>
  <c r="G10" i="31"/>
  <c r="O10" i="31"/>
  <c r="I9" i="31"/>
  <c r="P9" i="31"/>
  <c r="K10" i="31"/>
  <c r="E10" i="31"/>
  <c r="F9" i="31"/>
  <c r="M10" i="31"/>
  <c r="F10" i="31"/>
  <c r="I10" i="31"/>
  <c r="J9" i="31"/>
  <c r="N9" i="31"/>
  <c r="L9" i="31"/>
  <c r="H9" i="31"/>
  <c r="D9" i="31"/>
  <c r="H10" i="31"/>
  <c r="D10" i="31"/>
  <c r="G9" i="31"/>
  <c r="J10" i="31"/>
  <c r="P10" i="31"/>
  <c r="C11" i="31"/>
  <c r="C12" i="31"/>
  <c r="C10" i="31"/>
  <c r="K8" i="31"/>
  <c r="C9" i="31"/>
  <c r="O8" i="31"/>
  <c r="M8" i="31"/>
  <c r="F8" i="31"/>
  <c r="J8" i="31"/>
  <c r="N8" i="31"/>
  <c r="L8" i="31"/>
  <c r="H8" i="31"/>
  <c r="D8" i="31"/>
  <c r="G8" i="31"/>
  <c r="E8" i="31"/>
  <c r="I8" i="31"/>
  <c r="P8" i="31"/>
  <c r="F13" i="31"/>
  <c r="F6" i="31" s="1"/>
  <c r="L13" i="31"/>
  <c r="L6" i="31" s="1"/>
  <c r="J13" i="31"/>
  <c r="J6" i="31" s="1"/>
  <c r="N13" i="31"/>
  <c r="N6" i="31" s="1"/>
  <c r="H13" i="31"/>
  <c r="H6" i="31" s="1"/>
  <c r="D13" i="31"/>
  <c r="D6" i="31" s="1"/>
  <c r="G13" i="31"/>
  <c r="G6" i="31" s="1"/>
  <c r="K13" i="31"/>
  <c r="K6" i="31" s="1"/>
  <c r="O13" i="31"/>
  <c r="O6" i="31" s="1"/>
  <c r="M13" i="31"/>
  <c r="M6" i="31" s="1"/>
  <c r="E13" i="31"/>
  <c r="E6" i="31" s="1"/>
  <c r="I13" i="31"/>
  <c r="I6" i="31" s="1"/>
  <c r="P13" i="31"/>
  <c r="P6" i="31" s="1"/>
  <c r="B237" i="26"/>
  <c r="B234" i="28"/>
  <c r="B212" i="26"/>
  <c r="B209" i="28"/>
  <c r="B52" i="26"/>
  <c r="B49" i="28"/>
  <c r="B127" i="26"/>
  <c r="B124" i="28"/>
  <c r="B152" i="26"/>
  <c r="B149" i="28"/>
  <c r="B137" i="26"/>
  <c r="B134" i="28"/>
  <c r="B122" i="26"/>
  <c r="B119" i="28"/>
  <c r="B177" i="26"/>
  <c r="B174" i="28"/>
  <c r="B102" i="26"/>
  <c r="B99" i="28"/>
  <c r="B157" i="26"/>
  <c r="B154" i="28"/>
  <c r="B182" i="26"/>
  <c r="B179" i="28"/>
  <c r="B162" i="26"/>
  <c r="B159" i="28"/>
  <c r="B37" i="26"/>
  <c r="B34" i="28"/>
  <c r="B232" i="26"/>
  <c r="B229" i="28"/>
  <c r="B202" i="26"/>
  <c r="B199" i="28"/>
  <c r="B32" i="26"/>
  <c r="B29" i="28"/>
  <c r="B132" i="26"/>
  <c r="B129" i="28"/>
  <c r="B207" i="26"/>
  <c r="B204" i="28"/>
  <c r="B197" i="26"/>
  <c r="B194" i="28"/>
  <c r="B172" i="26"/>
  <c r="B169" i="28"/>
  <c r="B47" i="26"/>
  <c r="B44" i="28"/>
  <c r="B147" i="26"/>
  <c r="B144" i="28"/>
  <c r="B62" i="26"/>
  <c r="B59" i="28"/>
  <c r="B167" i="26"/>
  <c r="B164" i="28"/>
  <c r="B117" i="26"/>
  <c r="B114" i="28"/>
  <c r="B107" i="26"/>
  <c r="B104" i="28"/>
  <c r="B42" i="26"/>
  <c r="B39" i="28"/>
  <c r="B112" i="26"/>
  <c r="B109" i="28"/>
  <c r="B67" i="26"/>
  <c r="B64" i="28"/>
  <c r="B82" i="26"/>
  <c r="B79" i="28"/>
  <c r="B192" i="26"/>
  <c r="B189" i="28"/>
  <c r="B187" i="26"/>
  <c r="B184" i="28"/>
  <c r="B222" i="26"/>
  <c r="B219" i="28"/>
  <c r="B227" i="26"/>
  <c r="B224" i="28"/>
  <c r="B88" i="26"/>
  <c r="B86" i="28" s="1"/>
  <c r="B85" i="28"/>
  <c r="B142" i="26"/>
  <c r="B139" i="28"/>
  <c r="B97" i="26"/>
  <c r="B94" i="28"/>
  <c r="B77" i="26"/>
  <c r="B74" i="28"/>
  <c r="B92" i="26"/>
  <c r="B89" i="28"/>
  <c r="B217" i="26"/>
  <c r="B214" i="28"/>
  <c r="B72" i="26"/>
  <c r="B69" i="28"/>
  <c r="G5" i="31"/>
  <c r="M5" i="31"/>
  <c r="E5" i="31"/>
  <c r="K5" i="31"/>
  <c r="P5" i="31"/>
  <c r="I5" i="31"/>
  <c r="O5" i="31"/>
  <c r="F5" i="31"/>
  <c r="J5" i="31"/>
  <c r="N5" i="31"/>
  <c r="L5" i="31"/>
  <c r="H5" i="31"/>
  <c r="D5" i="31"/>
  <c r="C5" i="31"/>
  <c r="B57" i="26"/>
  <c r="B54" i="28"/>
  <c r="B6" i="2"/>
  <c r="A3" i="2"/>
  <c r="A4" i="2"/>
  <c r="A2" i="2"/>
  <c r="B4" i="2"/>
  <c r="B5" i="2"/>
  <c r="B7" i="2"/>
  <c r="B8" i="2"/>
  <c r="B9" i="2"/>
  <c r="B10" i="2"/>
  <c r="I35" i="32" l="1"/>
  <c r="I36" i="32"/>
  <c r="I33" i="32"/>
  <c r="I34" i="32"/>
  <c r="I37" i="32"/>
  <c r="K32" i="31" a="1"/>
  <c r="K32" i="31" s="1"/>
  <c r="BA22" i="32"/>
  <c r="B8" i="38"/>
  <c r="B6" i="38"/>
  <c r="A5" i="38"/>
  <c r="B7" i="38"/>
  <c r="B12" i="38"/>
  <c r="A3" i="38"/>
  <c r="B5" i="38"/>
  <c r="A4" i="38"/>
  <c r="B11" i="38"/>
  <c r="B10" i="38"/>
  <c r="B9" i="38"/>
  <c r="D32" i="31" a="1"/>
  <c r="D32" i="31" s="1"/>
  <c r="D33" i="31" s="1" a="1"/>
  <c r="D33" i="31" s="1"/>
  <c r="C32" i="31" a="1"/>
  <c r="C32" i="31" s="1"/>
  <c r="J33" i="31" a="1"/>
  <c r="J33" i="31" s="1"/>
  <c r="P33" i="31" a="1"/>
  <c r="P33" i="31" s="1"/>
  <c r="P34" i="31" s="1" a="1"/>
  <c r="P34" i="31" s="1"/>
  <c r="I33" i="31" a="1"/>
  <c r="I33" i="31" s="1"/>
  <c r="I34" i="31" s="1" a="1"/>
  <c r="I34" i="31" s="1"/>
  <c r="H34" i="31" a="1"/>
  <c r="H34" i="31" s="1"/>
  <c r="H35" i="31" s="1" a="1"/>
  <c r="H35" i="31" s="1"/>
  <c r="F32" i="31" a="1"/>
  <c r="F32" i="31" s="1"/>
  <c r="G32" i="31" a="1"/>
  <c r="G32" i="31" s="1"/>
  <c r="G33" i="31" s="1" a="1"/>
  <c r="G33" i="31" s="1"/>
  <c r="G34" i="31" s="1" a="1"/>
  <c r="G34" i="31" s="1"/>
  <c r="L33" i="31" a="1"/>
  <c r="L33" i="31" s="1"/>
  <c r="L34" i="31" s="1" a="1"/>
  <c r="L34" i="31" s="1"/>
  <c r="O34" i="31" a="1"/>
  <c r="O34" i="31" s="1"/>
  <c r="O35" i="31" s="1" a="1"/>
  <c r="O35" i="31" s="1"/>
  <c r="E32" i="31" a="1"/>
  <c r="E32" i="31" s="1"/>
  <c r="E33" i="31" s="1" a="1"/>
  <c r="E33" i="31" s="1"/>
  <c r="M32" i="31" a="1"/>
  <c r="M32" i="31" s="1"/>
  <c r="M33" i="31" s="1" a="1"/>
  <c r="M33" i="31" s="1"/>
  <c r="M34" i="31" s="1" a="1"/>
  <c r="M34" i="31" s="1"/>
  <c r="N32" i="31" a="1"/>
  <c r="N32" i="31" s="1"/>
  <c r="H15" i="31"/>
  <c r="H17" i="31" s="1"/>
  <c r="K15" i="31"/>
  <c r="K20" i="31" s="1"/>
  <c r="G15" i="31"/>
  <c r="G17" i="31" s="1"/>
  <c r="O15" i="31"/>
  <c r="O21" i="31" s="1"/>
  <c r="J15" i="31"/>
  <c r="J20" i="31" s="1"/>
  <c r="E15" i="31"/>
  <c r="E18" i="31" s="1"/>
  <c r="L15" i="31"/>
  <c r="L18" i="31" s="1"/>
  <c r="N15" i="31"/>
  <c r="N21" i="31" s="1"/>
  <c r="P15" i="31"/>
  <c r="P21" i="31" s="1"/>
  <c r="I15" i="31"/>
  <c r="I17" i="31" s="1"/>
  <c r="F15" i="31"/>
  <c r="F21" i="31" s="1"/>
  <c r="M15" i="31"/>
  <c r="M17" i="31" s="1"/>
  <c r="D15" i="31"/>
  <c r="D18" i="31" s="1"/>
  <c r="C15" i="31"/>
  <c r="C18" i="31" s="1"/>
  <c r="G16" i="31"/>
  <c r="O16" i="31"/>
  <c r="H16" i="31"/>
  <c r="K16" i="31"/>
  <c r="L16" i="31"/>
  <c r="N16" i="31"/>
  <c r="P16" i="31"/>
  <c r="J16" i="31"/>
  <c r="I16" i="31"/>
  <c r="F16" i="31"/>
  <c r="E16" i="31"/>
  <c r="M16" i="31"/>
  <c r="D16" i="31"/>
  <c r="C16" i="31"/>
  <c r="B218" i="26"/>
  <c r="B216" i="28" s="1"/>
  <c r="B215" i="28"/>
  <c r="B98" i="26"/>
  <c r="B96" i="28" s="1"/>
  <c r="B95" i="28"/>
  <c r="B223" i="26"/>
  <c r="B221" i="28" s="1"/>
  <c r="B220" i="28"/>
  <c r="B83" i="26"/>
  <c r="B81" i="28" s="1"/>
  <c r="B80" i="28"/>
  <c r="B108" i="26"/>
  <c r="B106" i="28" s="1"/>
  <c r="B105" i="28"/>
  <c r="B148" i="26"/>
  <c r="B146" i="28" s="1"/>
  <c r="B145" i="28"/>
  <c r="B198" i="26"/>
  <c r="B196" i="28" s="1"/>
  <c r="B195" i="28"/>
  <c r="B33" i="26"/>
  <c r="B31" i="28" s="1"/>
  <c r="B30" i="28"/>
  <c r="B163" i="26"/>
  <c r="B161" i="28" s="1"/>
  <c r="B160" i="28"/>
  <c r="B178" i="26"/>
  <c r="B176" i="28" s="1"/>
  <c r="B175" i="28"/>
  <c r="B128" i="26"/>
  <c r="B126" i="28" s="1"/>
  <c r="B125" i="28"/>
  <c r="B10" i="30"/>
  <c r="B8" i="30"/>
  <c r="B93" i="26"/>
  <c r="B91" i="28" s="1"/>
  <c r="B90" i="28"/>
  <c r="B143" i="26"/>
  <c r="B141" i="28" s="1"/>
  <c r="B140" i="28"/>
  <c r="B68" i="26"/>
  <c r="B66" i="28" s="1"/>
  <c r="B65" i="28"/>
  <c r="B118" i="26"/>
  <c r="B116" i="28" s="1"/>
  <c r="B115" i="28"/>
  <c r="B48" i="26"/>
  <c r="B46" i="28" s="1"/>
  <c r="B45" i="28"/>
  <c r="B203" i="26"/>
  <c r="B201" i="28" s="1"/>
  <c r="B200" i="28"/>
  <c r="B183" i="26"/>
  <c r="B181" i="28" s="1"/>
  <c r="B180" i="28"/>
  <c r="B123" i="26"/>
  <c r="B121" i="28" s="1"/>
  <c r="B120" i="28"/>
  <c r="B53" i="26"/>
  <c r="B51" i="28" s="1"/>
  <c r="B50" i="28"/>
  <c r="B11" i="30"/>
  <c r="B6" i="30"/>
  <c r="A5" i="30"/>
  <c r="B9" i="30"/>
  <c r="C44" i="32" s="1" a="1"/>
  <c r="C44" i="32" s="1"/>
  <c r="A4" i="30"/>
  <c r="B78" i="26"/>
  <c r="B76" i="28" s="1"/>
  <c r="B75" i="28"/>
  <c r="B188" i="26"/>
  <c r="B186" i="28" s="1"/>
  <c r="B185" i="28"/>
  <c r="B113" i="26"/>
  <c r="B111" i="28" s="1"/>
  <c r="B110" i="28"/>
  <c r="B168" i="26"/>
  <c r="B166" i="28" s="1"/>
  <c r="B165" i="28"/>
  <c r="B208" i="26"/>
  <c r="B206" i="28" s="1"/>
  <c r="B205" i="28"/>
  <c r="B233" i="26"/>
  <c r="B231" i="28" s="1"/>
  <c r="B230" i="28"/>
  <c r="B158" i="26"/>
  <c r="B156" i="28" s="1"/>
  <c r="B155" i="28"/>
  <c r="B138" i="26"/>
  <c r="B136" i="28" s="1"/>
  <c r="B135" i="28"/>
  <c r="B213" i="26"/>
  <c r="B211" i="28" s="1"/>
  <c r="B210" i="28"/>
  <c r="B7" i="30"/>
  <c r="C43" i="32" s="1" a="1"/>
  <c r="C43" i="32" s="1"/>
  <c r="B5" i="30"/>
  <c r="B12" i="30"/>
  <c r="A3" i="30"/>
  <c r="A1" i="28"/>
  <c r="B73" i="26"/>
  <c r="B71" i="28" s="1"/>
  <c r="B70" i="28"/>
  <c r="B228" i="26"/>
  <c r="B226" i="28" s="1"/>
  <c r="B225" i="28"/>
  <c r="B193" i="26"/>
  <c r="B191" i="28" s="1"/>
  <c r="B190" i="28"/>
  <c r="B43" i="26"/>
  <c r="B41" i="28" s="1"/>
  <c r="B40" i="28"/>
  <c r="B63" i="26"/>
  <c r="B61" i="28" s="1"/>
  <c r="B60" i="28"/>
  <c r="B173" i="26"/>
  <c r="B171" i="28" s="1"/>
  <c r="B170" i="28"/>
  <c r="B133" i="26"/>
  <c r="B131" i="28" s="1"/>
  <c r="B130" i="28"/>
  <c r="B38" i="26"/>
  <c r="B36" i="28" s="1"/>
  <c r="B35" i="28"/>
  <c r="B103" i="26"/>
  <c r="B101" i="28" s="1"/>
  <c r="B100" i="28"/>
  <c r="B153" i="26"/>
  <c r="B151" i="28" s="1"/>
  <c r="B150" i="28"/>
  <c r="B238" i="26"/>
  <c r="B236" i="28" s="1"/>
  <c r="B235" i="28"/>
  <c r="B58" i="26"/>
  <c r="B56" i="28" s="1"/>
  <c r="B55" i="28"/>
  <c r="H33" i="32" l="1"/>
  <c r="H34" i="32"/>
  <c r="C65" i="32" a="1"/>
  <c r="C65" i="32" s="1"/>
  <c r="A61" i="32" a="1"/>
  <c r="A61" i="32" s="1"/>
  <c r="B41" i="32" a="1"/>
  <c r="B41" i="32" s="1"/>
  <c r="C41" i="32" a="1"/>
  <c r="C41" i="32" s="1"/>
  <c r="C42" i="32" a="1"/>
  <c r="C42" i="32" s="1"/>
  <c r="C7" i="31"/>
  <c r="K7" i="31"/>
  <c r="D7" i="31"/>
  <c r="F7" i="31"/>
  <c r="N7" i="31"/>
  <c r="O7" i="31"/>
  <c r="I7" i="31"/>
  <c r="L7" i="31"/>
  <c r="P7" i="31"/>
  <c r="E7" i="31"/>
  <c r="H7" i="31"/>
  <c r="M7" i="31"/>
  <c r="G7" i="31"/>
  <c r="J7" i="31"/>
  <c r="C63" i="32" a="1"/>
  <c r="C63" i="32" s="1"/>
  <c r="C64" i="32" a="1"/>
  <c r="C64" i="32" s="1"/>
  <c r="C62" i="32" a="1"/>
  <c r="C62" i="32" s="1"/>
  <c r="C61" i="32" a="1"/>
  <c r="C61" i="32" s="1"/>
  <c r="B37" i="32"/>
  <c r="B36" i="32"/>
  <c r="B35" i="32"/>
  <c r="B34" i="32"/>
  <c r="K33" i="31" a="1"/>
  <c r="K33" i="31" s="1"/>
  <c r="C33" i="31" a="1"/>
  <c r="C33" i="31" s="1"/>
  <c r="L23" i="31" a="1"/>
  <c r="L23" i="31" s="1"/>
  <c r="L48" i="31" s="1"/>
  <c r="G23" i="31" a="1"/>
  <c r="G23" i="31" s="1"/>
  <c r="G48" i="31" s="1"/>
  <c r="H23" i="31" a="1"/>
  <c r="H23" i="31" s="1"/>
  <c r="H48" i="31" s="1"/>
  <c r="K23" i="31" a="1"/>
  <c r="K23" i="31" s="1"/>
  <c r="O23" i="31" a="1"/>
  <c r="O23" i="31" s="1"/>
  <c r="O48" i="31" s="1"/>
  <c r="E23" i="31" a="1"/>
  <c r="E23" i="31" s="1"/>
  <c r="E48" i="31" s="1"/>
  <c r="I23" i="31" a="1"/>
  <c r="I23" i="31" s="1"/>
  <c r="I48" i="31" s="1"/>
  <c r="J23" i="31" a="1"/>
  <c r="J23" i="31" s="1"/>
  <c r="F23" i="31" a="1"/>
  <c r="F23" i="31" s="1"/>
  <c r="F48" i="31" s="1"/>
  <c r="C23" i="31" a="1"/>
  <c r="C23" i="31" s="1"/>
  <c r="P23" i="31" a="1"/>
  <c r="P23" i="31" s="1"/>
  <c r="P48" i="31" s="1"/>
  <c r="N23" i="31" a="1"/>
  <c r="N23" i="31" s="1"/>
  <c r="N48" i="31" s="1"/>
  <c r="D23" i="31" a="1"/>
  <c r="D23" i="31" s="1"/>
  <c r="D48" i="31" s="1"/>
  <c r="D34" i="31" a="1"/>
  <c r="D34" i="31" s="1"/>
  <c r="D35" i="31" s="1" a="1"/>
  <c r="D35" i="31" s="1"/>
  <c r="M23" i="31" a="1"/>
  <c r="M23" i="31" s="1"/>
  <c r="M48" i="31" s="1"/>
  <c r="J34" i="31" a="1"/>
  <c r="J34" i="31" s="1"/>
  <c r="E34" i="31" a="1"/>
  <c r="E34" i="31" s="1"/>
  <c r="E35" i="31" s="1" a="1"/>
  <c r="E35" i="31" s="1"/>
  <c r="P35" i="31" a="1"/>
  <c r="P35" i="31" s="1"/>
  <c r="G35" i="31" a="1"/>
  <c r="G35" i="31" s="1"/>
  <c r="M35" i="31" a="1"/>
  <c r="M35" i="31" s="1"/>
  <c r="L35" i="31" a="1"/>
  <c r="L35" i="31" s="1"/>
  <c r="F33" i="31" a="1"/>
  <c r="F33" i="31" s="1"/>
  <c r="F34" i="31" s="1" a="1"/>
  <c r="F34" i="31" s="1"/>
  <c r="F35" i="31" s="1" a="1"/>
  <c r="F35" i="31" s="1"/>
  <c r="I35" i="31" a="1"/>
  <c r="I35" i="31" s="1"/>
  <c r="N33" i="31" a="1"/>
  <c r="N33" i="31" s="1"/>
  <c r="N34" i="31" s="1" a="1"/>
  <c r="N34" i="31" s="1"/>
  <c r="N35" i="31" s="1" a="1"/>
  <c r="N35" i="31" s="1"/>
  <c r="O18" i="31"/>
  <c r="M18" i="31"/>
  <c r="K19" i="31"/>
  <c r="P20" i="31"/>
  <c r="C17" i="31"/>
  <c r="C20" i="31"/>
  <c r="C21" i="31"/>
  <c r="I20" i="31"/>
  <c r="C19" i="31"/>
  <c r="L21" i="31"/>
  <c r="G21" i="31"/>
  <c r="K21" i="31"/>
  <c r="G19" i="31"/>
  <c r="E20" i="31"/>
  <c r="G20" i="31"/>
  <c r="G18" i="31"/>
  <c r="F20" i="31"/>
  <c r="I18" i="31"/>
  <c r="K18" i="31"/>
  <c r="F19" i="31"/>
  <c r="E17" i="31"/>
  <c r="E19" i="31"/>
  <c r="D19" i="31"/>
  <c r="D21" i="31"/>
  <c r="I19" i="31"/>
  <c r="F17" i="31"/>
  <c r="E21" i="31"/>
  <c r="L20" i="31"/>
  <c r="D17" i="31"/>
  <c r="D20" i="31"/>
  <c r="F18" i="31"/>
  <c r="O20" i="31"/>
  <c r="K17" i="31"/>
  <c r="N19" i="31"/>
  <c r="M19" i="31"/>
  <c r="O19" i="31"/>
  <c r="P18" i="31"/>
  <c r="N17" i="31"/>
  <c r="I21" i="31"/>
  <c r="O17" i="31"/>
  <c r="N18" i="31"/>
  <c r="N20" i="31"/>
  <c r="P19" i="31"/>
  <c r="L19" i="31"/>
  <c r="M21" i="31"/>
  <c r="M20" i="31"/>
  <c r="L17" i="31"/>
  <c r="P17" i="31"/>
  <c r="J18" i="31"/>
  <c r="J19" i="31"/>
  <c r="J21" i="31"/>
  <c r="H20" i="31"/>
  <c r="J17" i="31"/>
  <c r="H21" i="31"/>
  <c r="H19" i="31"/>
  <c r="H18" i="31"/>
  <c r="H35" i="32" l="1"/>
  <c r="C48" i="31"/>
  <c r="J35" i="31" a="1"/>
  <c r="J35" i="31" s="1"/>
  <c r="J48" i="31"/>
  <c r="K48" i="31"/>
  <c r="J33" i="32" s="1"/>
  <c r="K34" i="31" a="1"/>
  <c r="K34" i="31" s="1"/>
  <c r="H36" i="32" s="1"/>
  <c r="AM21" i="32"/>
  <c r="AM20" i="32"/>
  <c r="AM19" i="32"/>
  <c r="AM24" i="32"/>
  <c r="AM28" i="32"/>
  <c r="AM25" i="32"/>
  <c r="AM18" i="32"/>
  <c r="AM16" i="32"/>
  <c r="AM26" i="32"/>
  <c r="AM22" i="32"/>
  <c r="AM17" i="32"/>
  <c r="AM27" i="32"/>
  <c r="AM23" i="32"/>
  <c r="AM15" i="32"/>
  <c r="C34" i="31" a="1"/>
  <c r="C34" i="31" s="1"/>
  <c r="N24" i="31" a="1"/>
  <c r="N24" i="31" s="1"/>
  <c r="N49" i="31" s="1"/>
  <c r="M24" i="31" a="1"/>
  <c r="M24" i="31" s="1"/>
  <c r="M49" i="31" s="1"/>
  <c r="E24" i="31" a="1"/>
  <c r="E24" i="31" s="1"/>
  <c r="E49" i="31" s="1"/>
  <c r="G24" i="31" a="1"/>
  <c r="G24" i="31" s="1"/>
  <c r="G49" i="31" s="1"/>
  <c r="F24" i="31" a="1"/>
  <c r="F24" i="31" s="1"/>
  <c r="F49" i="31" s="1"/>
  <c r="P24" i="31" a="1"/>
  <c r="P24" i="31" s="1"/>
  <c r="P49" i="31" s="1"/>
  <c r="H24" i="31" a="1"/>
  <c r="H24" i="31" s="1"/>
  <c r="H49" i="31" s="1"/>
  <c r="J24" i="31" a="1"/>
  <c r="J24" i="31" s="1"/>
  <c r="K24" i="31" a="1"/>
  <c r="K24" i="31" s="1"/>
  <c r="D24" i="31" a="1"/>
  <c r="D24" i="31" s="1"/>
  <c r="D49" i="31" s="1"/>
  <c r="I24" i="31" a="1"/>
  <c r="I24" i="31" s="1"/>
  <c r="I49" i="31" s="1"/>
  <c r="L24" i="31" a="1"/>
  <c r="L24" i="31" s="1"/>
  <c r="L49" i="31" s="1"/>
  <c r="O24" i="31" a="1"/>
  <c r="O24" i="31" s="1"/>
  <c r="O49" i="31" s="1"/>
  <c r="C24" i="31" a="1"/>
  <c r="C24" i="31" s="1"/>
  <c r="C49" i="31" s="1"/>
  <c r="AE44" i="31"/>
  <c r="AE43" i="31"/>
  <c r="AE42" i="31"/>
  <c r="AE40" i="31"/>
  <c r="AE39" i="31"/>
  <c r="AE31" i="31" a="1"/>
  <c r="AE31" i="31" s="1"/>
  <c r="AE41" i="31"/>
  <c r="AE23" i="31" a="1"/>
  <c r="AE23" i="31" s="1"/>
  <c r="AE24" i="31" s="1" a="1"/>
  <c r="AE24" i="31" s="1"/>
  <c r="AE5" i="31"/>
  <c r="AJ39" i="31"/>
  <c r="AJ43" i="31"/>
  <c r="AJ40" i="31"/>
  <c r="AJ42" i="31"/>
  <c r="AJ41" i="31"/>
  <c r="AJ31" i="31" a="1"/>
  <c r="AJ31" i="31" s="1"/>
  <c r="AJ44" i="31"/>
  <c r="AJ23" i="31" a="1"/>
  <c r="AJ23" i="31" s="1"/>
  <c r="AJ24" i="31" s="1" a="1"/>
  <c r="AJ24" i="31" s="1"/>
  <c r="AJ5" i="31"/>
  <c r="AN44" i="31"/>
  <c r="AN43" i="31"/>
  <c r="AN42" i="31"/>
  <c r="AN41" i="31"/>
  <c r="AN40" i="31"/>
  <c r="AN39" i="31"/>
  <c r="AN31" i="31" a="1"/>
  <c r="AN31" i="31" s="1"/>
  <c r="AN23" i="31" a="1"/>
  <c r="AN23" i="31" s="1"/>
  <c r="AN5" i="31"/>
  <c r="Z44" i="31"/>
  <c r="Z43" i="31"/>
  <c r="Z40" i="31"/>
  <c r="Z41" i="31"/>
  <c r="Z42" i="31"/>
  <c r="Z31" i="31" a="1"/>
  <c r="Z31" i="31" s="1"/>
  <c r="Z32" i="31" s="1" a="1"/>
  <c r="Z32" i="31" s="1"/>
  <c r="Z39" i="31"/>
  <c r="Z23" i="31" a="1"/>
  <c r="Z23" i="31" s="1"/>
  <c r="Z5" i="31"/>
  <c r="AM44" i="31"/>
  <c r="AM43" i="31"/>
  <c r="AM39" i="31"/>
  <c r="AM40" i="31"/>
  <c r="AM41" i="31"/>
  <c r="AM31" i="31" a="1"/>
  <c r="AM31" i="31" s="1"/>
  <c r="AM42" i="31"/>
  <c r="AM23" i="31" a="1"/>
  <c r="AM23" i="31" s="1"/>
  <c r="AM5" i="31"/>
  <c r="U44" i="31"/>
  <c r="U43" i="31"/>
  <c r="U42" i="31"/>
  <c r="U41" i="31"/>
  <c r="U40" i="31"/>
  <c r="U39" i="31"/>
  <c r="U31" i="31" a="1"/>
  <c r="U31" i="31" s="1"/>
  <c r="U23" i="31" a="1"/>
  <c r="U23" i="31" s="1"/>
  <c r="U5" i="31"/>
  <c r="AL44" i="31"/>
  <c r="AL43" i="31"/>
  <c r="AL42" i="31"/>
  <c r="AL41" i="31"/>
  <c r="AL40" i="31"/>
  <c r="AL39" i="31"/>
  <c r="AL31" i="31" a="1"/>
  <c r="AL31" i="31" s="1"/>
  <c r="AL32" i="31" s="1" a="1"/>
  <c r="AL32" i="31" s="1"/>
  <c r="AL5" i="31"/>
  <c r="AL23" i="31" a="1"/>
  <c r="AL23" i="31" s="1"/>
  <c r="R44" i="31"/>
  <c r="R39" i="31"/>
  <c r="R40" i="31"/>
  <c r="R41" i="31"/>
  <c r="R42" i="31"/>
  <c r="R31" i="31" a="1"/>
  <c r="R31" i="31" s="1"/>
  <c r="R43" i="31"/>
  <c r="R23" i="31" a="1"/>
  <c r="R23" i="31" s="1"/>
  <c r="R5" i="31"/>
  <c r="W44" i="31"/>
  <c r="W43" i="31"/>
  <c r="W39" i="31"/>
  <c r="W40" i="31"/>
  <c r="W41" i="31"/>
  <c r="W42" i="31"/>
  <c r="W31" i="31" a="1"/>
  <c r="W31" i="31" s="1"/>
  <c r="W23" i="31" a="1"/>
  <c r="W23" i="31" s="1"/>
  <c r="W5" i="31"/>
  <c r="AB44" i="31"/>
  <c r="AB41" i="31"/>
  <c r="AB42" i="31"/>
  <c r="AB39" i="31"/>
  <c r="AB40" i="31"/>
  <c r="AB31" i="31" a="1"/>
  <c r="AB31" i="31" s="1"/>
  <c r="AB23" i="31" a="1"/>
  <c r="AB23" i="31" s="1"/>
  <c r="AB43" i="31"/>
  <c r="AB5" i="31"/>
  <c r="AD44" i="31"/>
  <c r="AD43" i="31"/>
  <c r="AD42" i="31"/>
  <c r="AD41" i="31"/>
  <c r="AD40" i="31"/>
  <c r="AD39" i="31"/>
  <c r="AD31" i="31" a="1"/>
  <c r="AD31" i="31" s="1"/>
  <c r="AD23" i="31" a="1"/>
  <c r="AD23" i="31" s="1"/>
  <c r="AD5" i="31"/>
  <c r="T44" i="31"/>
  <c r="T39" i="31"/>
  <c r="T40" i="31"/>
  <c r="T41" i="31"/>
  <c r="T42" i="31"/>
  <c r="T43" i="31"/>
  <c r="T31" i="31" a="1"/>
  <c r="T31" i="31" s="1"/>
  <c r="T32" i="31" s="1" a="1"/>
  <c r="T32" i="31" s="1"/>
  <c r="T23" i="31" a="1"/>
  <c r="T23" i="31" s="1"/>
  <c r="T24" i="31" s="1" a="1"/>
  <c r="T24" i="31" s="1"/>
  <c r="T25" i="31" s="1" a="1"/>
  <c r="T25" i="31" s="1"/>
  <c r="T5" i="31"/>
  <c r="AO44" i="31"/>
  <c r="AO43" i="31"/>
  <c r="AO42" i="31"/>
  <c r="AO41" i="31"/>
  <c r="AO40" i="31"/>
  <c r="AO39" i="31"/>
  <c r="AO31" i="31" a="1"/>
  <c r="AO31" i="31" s="1"/>
  <c r="AO32" i="31" s="1" a="1"/>
  <c r="AO32" i="31" s="1"/>
  <c r="AO23" i="31" a="1"/>
  <c r="AO23" i="31" s="1"/>
  <c r="AO5" i="31"/>
  <c r="AH44" i="31"/>
  <c r="AH43" i="31"/>
  <c r="AH31" i="31" a="1"/>
  <c r="AH31" i="31" s="1"/>
  <c r="AH32" i="31" s="1" a="1"/>
  <c r="AH32" i="31" s="1"/>
  <c r="AH33" i="31" s="1" a="1"/>
  <c r="AH33" i="31" s="1"/>
  <c r="AH39" i="31"/>
  <c r="AH41" i="31"/>
  <c r="AH42" i="31"/>
  <c r="AH40" i="31"/>
  <c r="AH23" i="31" a="1"/>
  <c r="AH23" i="31" s="1"/>
  <c r="AH5" i="31"/>
  <c r="V44" i="31"/>
  <c r="V43" i="31"/>
  <c r="V42" i="31"/>
  <c r="V41" i="31"/>
  <c r="V40" i="31"/>
  <c r="V39" i="31"/>
  <c r="V31" i="31" a="1"/>
  <c r="V31" i="31" s="1"/>
  <c r="V23" i="31" a="1"/>
  <c r="V23" i="31" s="1"/>
  <c r="V5" i="31"/>
  <c r="AG44" i="31"/>
  <c r="AG43" i="31"/>
  <c r="AG42" i="31"/>
  <c r="AG41" i="31"/>
  <c r="AG40" i="31"/>
  <c r="AG39" i="31"/>
  <c r="AG23" i="31" a="1"/>
  <c r="AG23" i="31" s="1"/>
  <c r="AG31" i="31" a="1"/>
  <c r="AG31" i="31" s="1"/>
  <c r="AG32" i="31" s="1" a="1"/>
  <c r="AG32" i="31" s="1"/>
  <c r="AG5" i="31"/>
  <c r="AC44" i="31"/>
  <c r="AC43" i="31"/>
  <c r="AC42" i="31"/>
  <c r="AC41" i="31"/>
  <c r="AC40" i="31"/>
  <c r="AC39" i="31"/>
  <c r="AC31" i="31" a="1"/>
  <c r="AC31" i="31" s="1"/>
  <c r="AC32" i="31" s="1" a="1"/>
  <c r="AC32" i="31" s="1"/>
  <c r="AC23" i="31" a="1"/>
  <c r="AC23" i="31" s="1"/>
  <c r="AC5" i="31"/>
  <c r="AF44" i="31"/>
  <c r="AF43" i="31"/>
  <c r="AF42" i="31"/>
  <c r="AF41" i="31"/>
  <c r="AF40" i="31"/>
  <c r="AF39" i="31"/>
  <c r="AF31" i="31" a="1"/>
  <c r="AF31" i="31" s="1"/>
  <c r="AF23" i="31" a="1"/>
  <c r="AF23" i="31" s="1"/>
  <c r="AF24" i="31" s="1" a="1"/>
  <c r="AF24" i="31" s="1"/>
  <c r="AF5" i="31"/>
  <c r="AI44" i="31"/>
  <c r="AI43" i="31"/>
  <c r="AI42" i="31"/>
  <c r="AI41" i="31"/>
  <c r="AI40" i="31"/>
  <c r="AI39" i="31"/>
  <c r="AI23" i="31" a="1"/>
  <c r="AI23" i="31" s="1"/>
  <c r="AI5" i="31"/>
  <c r="AI31" i="31" a="1"/>
  <c r="AI31" i="31" s="1"/>
  <c r="X44" i="31"/>
  <c r="X43" i="31"/>
  <c r="X42" i="31"/>
  <c r="X41" i="31"/>
  <c r="X40" i="31"/>
  <c r="X39" i="31"/>
  <c r="X23" i="31" a="1"/>
  <c r="X23" i="31" s="1"/>
  <c r="X31" i="31" a="1"/>
  <c r="X31" i="31" s="1"/>
  <c r="X32" i="31" s="1" a="1"/>
  <c r="X32" i="31" s="1"/>
  <c r="X33" i="31" s="1" a="1"/>
  <c r="X33" i="31" s="1"/>
  <c r="X34" i="31" s="1" a="1"/>
  <c r="X34" i="31" s="1"/>
  <c r="X5" i="31"/>
  <c r="Y44" i="31"/>
  <c r="Y43" i="31"/>
  <c r="Y42" i="31"/>
  <c r="Y41" i="31"/>
  <c r="Y40" i="31"/>
  <c r="Y39" i="31"/>
  <c r="Y31" i="31" a="1"/>
  <c r="Y31" i="31" s="1"/>
  <c r="Y32" i="31" s="1" a="1"/>
  <c r="Y32" i="31" s="1"/>
  <c r="Y33" i="31" s="1" a="1"/>
  <c r="Y33" i="31" s="1"/>
  <c r="Y23" i="31" a="1"/>
  <c r="Y23" i="31" s="1"/>
  <c r="Y5" i="31"/>
  <c r="AK44" i="31"/>
  <c r="AK43" i="31"/>
  <c r="AK42" i="31"/>
  <c r="AK41" i="31"/>
  <c r="AK40" i="31"/>
  <c r="AK39" i="31"/>
  <c r="AK31" i="31" a="1"/>
  <c r="AK31" i="31" s="1"/>
  <c r="AK32" i="31" s="1" a="1"/>
  <c r="AK32" i="31" s="1"/>
  <c r="AK23" i="31" a="1"/>
  <c r="AK23" i="31" s="1"/>
  <c r="AK5" i="31"/>
  <c r="AA44" i="31"/>
  <c r="AA43" i="31"/>
  <c r="AA42" i="31"/>
  <c r="AA41" i="31"/>
  <c r="AA40" i="31"/>
  <c r="AA39" i="31"/>
  <c r="AA31" i="31" a="1"/>
  <c r="AA31" i="31" s="1"/>
  <c r="AA23" i="31" a="1"/>
  <c r="AA23" i="31" s="1"/>
  <c r="AA5" i="31"/>
  <c r="Q44" i="31"/>
  <c r="Q43" i="31"/>
  <c r="Q42" i="31"/>
  <c r="Q41" i="31"/>
  <c r="Q40" i="31"/>
  <c r="Q39" i="31"/>
  <c r="Q31" i="31" a="1"/>
  <c r="Q31" i="31" s="1"/>
  <c r="Q23" i="31" a="1"/>
  <c r="Q23" i="31" s="1"/>
  <c r="Q24" i="31" s="1" a="1"/>
  <c r="Q24" i="31" s="1"/>
  <c r="Q5" i="31"/>
  <c r="S44" i="31"/>
  <c r="S43" i="31"/>
  <c r="S42" i="31"/>
  <c r="S41" i="31"/>
  <c r="S40" i="31"/>
  <c r="S39" i="31"/>
  <c r="S31" i="31" a="1"/>
  <c r="S31" i="31" s="1"/>
  <c r="S32" i="31" s="1" a="1"/>
  <c r="S32" i="31" s="1"/>
  <c r="S23" i="31" a="1"/>
  <c r="S23" i="31" s="1"/>
  <c r="S5" i="31"/>
  <c r="AP44" i="31"/>
  <c r="AP43" i="31"/>
  <c r="AP39" i="31"/>
  <c r="AP40" i="31"/>
  <c r="AP41" i="31"/>
  <c r="AP31" i="31" a="1"/>
  <c r="AP31" i="31" s="1"/>
  <c r="AP32" i="31" s="1" a="1"/>
  <c r="AP32" i="31" s="1"/>
  <c r="AP42" i="31"/>
  <c r="AP23" i="31" a="1"/>
  <c r="AP23" i="31" s="1"/>
  <c r="AP24" i="31" s="1" a="1"/>
  <c r="AP24" i="31" s="1"/>
  <c r="AP5" i="31"/>
  <c r="C34" i="32" l="1"/>
  <c r="J49" i="31"/>
  <c r="K49" i="31"/>
  <c r="K35" i="31" a="1"/>
  <c r="K35" i="31" s="1"/>
  <c r="H37" i="32" s="1"/>
  <c r="AN25" i="32"/>
  <c r="AN27" i="32"/>
  <c r="AN23" i="32"/>
  <c r="AN20" i="32"/>
  <c r="AN15" i="32"/>
  <c r="AO15" i="32" s="1"/>
  <c r="AN22" i="32"/>
  <c r="AN17" i="32"/>
  <c r="AN28" i="32"/>
  <c r="AN24" i="32"/>
  <c r="AN16" i="32"/>
  <c r="AN26" i="32"/>
  <c r="AN18" i="32"/>
  <c r="AN21" i="32"/>
  <c r="AN19" i="32"/>
  <c r="I25" i="31" a="1"/>
  <c r="I25" i="31" s="1"/>
  <c r="I50" i="31" s="1"/>
  <c r="G25" i="31" a="1"/>
  <c r="G25" i="31" s="1"/>
  <c r="G50" i="31" s="1"/>
  <c r="M25" i="31" a="1"/>
  <c r="M25" i="31" s="1"/>
  <c r="M50" i="31" s="1"/>
  <c r="N25" i="31" a="1"/>
  <c r="N25" i="31" s="1"/>
  <c r="N50" i="31" s="1"/>
  <c r="J25" i="31" a="1"/>
  <c r="J25" i="31" s="1"/>
  <c r="H25" i="31" a="1"/>
  <c r="H25" i="31" s="1"/>
  <c r="H50" i="31" s="1"/>
  <c r="P25" i="31" a="1"/>
  <c r="P25" i="31" s="1"/>
  <c r="P50" i="31" s="1"/>
  <c r="O25" i="31" a="1"/>
  <c r="O25" i="31" s="1"/>
  <c r="O50" i="31" s="1"/>
  <c r="F25" i="31" a="1"/>
  <c r="F25" i="31" s="1"/>
  <c r="F50" i="31" s="1"/>
  <c r="E25" i="31" a="1"/>
  <c r="E25" i="31" s="1"/>
  <c r="E50" i="31" s="1"/>
  <c r="D25" i="31" a="1"/>
  <c r="D25" i="31" s="1"/>
  <c r="D50" i="31" s="1"/>
  <c r="C35" i="31" a="1"/>
  <c r="C35" i="31" s="1"/>
  <c r="C25" i="31" a="1"/>
  <c r="C25" i="31" s="1"/>
  <c r="C50" i="31" s="1"/>
  <c r="K25" i="31" a="1"/>
  <c r="K25" i="31" s="1"/>
  <c r="L25" i="31" a="1"/>
  <c r="L25" i="31" s="1"/>
  <c r="L50" i="31" s="1"/>
  <c r="AL33" i="31" a="1"/>
  <c r="AL33" i="31" s="1"/>
  <c r="AL34" i="31" s="1" a="1"/>
  <c r="AL34" i="31" s="1"/>
  <c r="AL35" i="31" s="1" a="1"/>
  <c r="AL35" i="31" s="1"/>
  <c r="Y34" i="31" a="1"/>
  <c r="Y34" i="31" s="1"/>
  <c r="Y35" i="31" s="1" a="1"/>
  <c r="Y35" i="31" s="1"/>
  <c r="Q32" i="31" a="1"/>
  <c r="Q32" i="31" s="1"/>
  <c r="Q33" i="31" s="1" a="1"/>
  <c r="Q33" i="31" s="1"/>
  <c r="AF25" i="31" a="1"/>
  <c r="AF25" i="31" s="1"/>
  <c r="AH34" i="31" a="1"/>
  <c r="AH34" i="31" s="1"/>
  <c r="AH35" i="31" s="1" a="1"/>
  <c r="AH35" i="31" s="1"/>
  <c r="AP33" i="31" a="1"/>
  <c r="AP33" i="31" s="1"/>
  <c r="AP34" i="31" s="1" a="1"/>
  <c r="AP34" i="31" s="1"/>
  <c r="X35" i="31" a="1"/>
  <c r="X35" i="31" s="1"/>
  <c r="AN24" i="31" a="1"/>
  <c r="AN24" i="31" s="1"/>
  <c r="R32" i="31" a="1"/>
  <c r="R32" i="31" s="1"/>
  <c r="AG33" i="31" a="1"/>
  <c r="AG33" i="31" s="1"/>
  <c r="AG34" i="31" s="1" a="1"/>
  <c r="AG34" i="31" s="1"/>
  <c r="AL24" i="31" a="1"/>
  <c r="AL24" i="31" s="1"/>
  <c r="AM24" i="31" a="1"/>
  <c r="AM24" i="31" s="1"/>
  <c r="AA32" i="31" a="1"/>
  <c r="AA32" i="31" s="1"/>
  <c r="AC24" i="31" a="1"/>
  <c r="AC24" i="31" s="1"/>
  <c r="AC25" i="31" s="1" a="1"/>
  <c r="AC25" i="31" s="1"/>
  <c r="T26" i="31" a="1"/>
  <c r="T26" i="31" s="1"/>
  <c r="T27" i="31" s="1" a="1"/>
  <c r="T27" i="31" s="1"/>
  <c r="AB24" i="31" a="1"/>
  <c r="AB24" i="31" s="1"/>
  <c r="U32" i="31" a="1"/>
  <c r="U32" i="31" s="1"/>
  <c r="AO24" i="31" a="1"/>
  <c r="AO24" i="31" s="1"/>
  <c r="AO25" i="31" s="1" a="1"/>
  <c r="AO25" i="31" s="1"/>
  <c r="R24" i="31" a="1"/>
  <c r="R24" i="31" s="1"/>
  <c r="R25" i="31" s="1" a="1"/>
  <c r="R25" i="31" s="1"/>
  <c r="S24" i="31" a="1"/>
  <c r="S24" i="31" s="1"/>
  <c r="S25" i="31" s="1" a="1"/>
  <c r="S25" i="31" s="1"/>
  <c r="S33" i="31" a="1"/>
  <c r="S33" i="31" s="1"/>
  <c r="S34" i="31" s="1" a="1"/>
  <c r="S34" i="31" s="1"/>
  <c r="S35" i="31" s="1" a="1"/>
  <c r="S35" i="31" s="1"/>
  <c r="AE25" i="31" a="1"/>
  <c r="AE25" i="31" s="1"/>
  <c r="AG24" i="31" a="1"/>
  <c r="AG24" i="31" s="1"/>
  <c r="AG25" i="31" s="1" a="1"/>
  <c r="AG25" i="31" s="1"/>
  <c r="AH24" i="31" a="1"/>
  <c r="AH24" i="31" s="1"/>
  <c r="W24" i="31" a="1"/>
  <c r="W24" i="31" s="1"/>
  <c r="AC33" i="31" a="1"/>
  <c r="AC33" i="31" s="1"/>
  <c r="AM32" i="31" a="1"/>
  <c r="AM32" i="31" s="1"/>
  <c r="AM33" i="31" s="1" a="1"/>
  <c r="AM33" i="31" s="1"/>
  <c r="AJ25" i="31" a="1"/>
  <c r="AJ25" i="31" s="1"/>
  <c r="V24" i="31" a="1"/>
  <c r="V24" i="31" s="1"/>
  <c r="Z33" i="31" a="1"/>
  <c r="Z33" i="31" s="1"/>
  <c r="Z34" i="31" s="1" a="1"/>
  <c r="Z34" i="31" s="1"/>
  <c r="AP25" i="31" a="1"/>
  <c r="AP25" i="31" s="1"/>
  <c r="AP26" i="31" s="1" a="1"/>
  <c r="AP26" i="31" s="1"/>
  <c r="AD32" i="31" a="1"/>
  <c r="AD32" i="31" s="1"/>
  <c r="AD33" i="31" s="1" a="1"/>
  <c r="AD33" i="31" s="1"/>
  <c r="AD34" i="31" s="1" a="1"/>
  <c r="AD34" i="31" s="1"/>
  <c r="AK24" i="31" a="1"/>
  <c r="AK24" i="31" s="1"/>
  <c r="AK25" i="31" s="1" a="1"/>
  <c r="AK25" i="31" s="1"/>
  <c r="AI32" i="31" a="1"/>
  <c r="AI32" i="31" s="1"/>
  <c r="AI33" i="31" s="1" a="1"/>
  <c r="AI33" i="31" s="1"/>
  <c r="AI34" i="31" s="1" a="1"/>
  <c r="AI34" i="31" s="1"/>
  <c r="AI35" i="31" s="1" a="1"/>
  <c r="AI35" i="31" s="1"/>
  <c r="Q25" i="31" a="1"/>
  <c r="Q25" i="31" s="1"/>
  <c r="Q26" i="31" s="1" a="1"/>
  <c r="Q26" i="31" s="1"/>
  <c r="AA24" i="31" a="1"/>
  <c r="AA24" i="31" s="1"/>
  <c r="AA25" i="31" s="1" a="1"/>
  <c r="AA25" i="31" s="1"/>
  <c r="Y24" i="31" a="1"/>
  <c r="Y24" i="31" s="1"/>
  <c r="Y25" i="31" s="1" a="1"/>
  <c r="Y25" i="31" s="1"/>
  <c r="Y26" i="31" s="1" a="1"/>
  <c r="Y26" i="31" s="1"/>
  <c r="X24" i="31" a="1"/>
  <c r="X24" i="31" s="1"/>
  <c r="X25" i="31" s="1" a="1"/>
  <c r="X25" i="31" s="1"/>
  <c r="AI24" i="31" a="1"/>
  <c r="AI24" i="31" s="1"/>
  <c r="AI25" i="31" s="1" a="1"/>
  <c r="AI25" i="31" s="1"/>
  <c r="AI26" i="31" s="1" a="1"/>
  <c r="AI26" i="31" s="1"/>
  <c r="AF32" i="31" a="1"/>
  <c r="AF32" i="31" s="1"/>
  <c r="V32" i="31" a="1"/>
  <c r="V32" i="31" s="1"/>
  <c r="V33" i="31" s="1" a="1"/>
  <c r="V33" i="31" s="1"/>
  <c r="AO33" i="31" a="1"/>
  <c r="AO33" i="31" s="1"/>
  <c r="AO34" i="31" s="1" a="1"/>
  <c r="AO34" i="31" s="1"/>
  <c r="W32" i="31" a="1"/>
  <c r="W32" i="31" s="1"/>
  <c r="W33" i="31" s="1" a="1"/>
  <c r="W33" i="31" s="1"/>
  <c r="Z24" i="31" a="1"/>
  <c r="Z24" i="31" s="1"/>
  <c r="Z25" i="31" s="1" a="1"/>
  <c r="Z25" i="31" s="1"/>
  <c r="AN32" i="31" a="1"/>
  <c r="AN32" i="31" s="1"/>
  <c r="AJ32" i="31" a="1"/>
  <c r="AJ32" i="31" s="1"/>
  <c r="AJ33" i="31" s="1" a="1"/>
  <c r="AJ33" i="31" s="1"/>
  <c r="AE32" i="31" a="1"/>
  <c r="AE32" i="31" s="1"/>
  <c r="AK33" i="31" a="1"/>
  <c r="AK33" i="31" s="1"/>
  <c r="T33" i="31" a="1"/>
  <c r="T33" i="31" s="1"/>
  <c r="AD24" i="31" a="1"/>
  <c r="AD24" i="31" s="1"/>
  <c r="AD25" i="31" s="1" a="1"/>
  <c r="AD25" i="31" s="1"/>
  <c r="U24" i="31" a="1"/>
  <c r="U24" i="31" s="1"/>
  <c r="U25" i="31" s="1" a="1"/>
  <c r="U25" i="31" s="1"/>
  <c r="AB32" i="31" a="1"/>
  <c r="AB32" i="31" s="1"/>
  <c r="J34" i="32" l="1"/>
  <c r="C35" i="32"/>
  <c r="J50" i="31"/>
  <c r="K50" i="31"/>
  <c r="AO26" i="32"/>
  <c r="AO16" i="32"/>
  <c r="AO28" i="32"/>
  <c r="AO21" i="32"/>
  <c r="AO24" i="32"/>
  <c r="AO17" i="32"/>
  <c r="AO19" i="32"/>
  <c r="AO22" i="32"/>
  <c r="AO18" i="32"/>
  <c r="AO20" i="32"/>
  <c r="AO23" i="32"/>
  <c r="AO27" i="32"/>
  <c r="AO25" i="32"/>
  <c r="L26" i="31" a="1"/>
  <c r="L26" i="31" s="1"/>
  <c r="L51" i="31" s="1"/>
  <c r="O26" i="31" a="1"/>
  <c r="O26" i="31" s="1"/>
  <c r="O51" i="31" s="1"/>
  <c r="N26" i="31" a="1"/>
  <c r="N26" i="31" s="1"/>
  <c r="N51" i="31" s="1"/>
  <c r="K26" i="31" a="1"/>
  <c r="K26" i="31" s="1"/>
  <c r="P26" i="31" a="1"/>
  <c r="P26" i="31" s="1"/>
  <c r="P51" i="31" s="1"/>
  <c r="M26" i="31" a="1"/>
  <c r="M26" i="31" s="1"/>
  <c r="M51" i="31" s="1"/>
  <c r="H26" i="31" a="1"/>
  <c r="H26" i="31" s="1"/>
  <c r="H51" i="31" s="1"/>
  <c r="G26" i="31" a="1"/>
  <c r="G26" i="31" s="1"/>
  <c r="G51" i="31" s="1"/>
  <c r="F26" i="31" a="1"/>
  <c r="F26" i="31" s="1"/>
  <c r="F51" i="31" s="1"/>
  <c r="J26" i="31" a="1"/>
  <c r="J26" i="31" s="1"/>
  <c r="I26" i="31" a="1"/>
  <c r="I26" i="31" s="1"/>
  <c r="I51" i="31" s="1"/>
  <c r="D26" i="31" a="1"/>
  <c r="D26" i="31" s="1"/>
  <c r="D51" i="31" s="1"/>
  <c r="E26" i="31" a="1"/>
  <c r="E26" i="31" s="1"/>
  <c r="E51" i="31" s="1"/>
  <c r="C26" i="31" a="1"/>
  <c r="C26" i="31" s="1"/>
  <c r="C51" i="31" s="1"/>
  <c r="AP49" i="31" a="1"/>
  <c r="AP49" i="31" s="1"/>
  <c r="AN48" i="31" a="1"/>
  <c r="AN48" i="31" s="1"/>
  <c r="Q48" i="31" a="1"/>
  <c r="Q48" i="31" s="1"/>
  <c r="T50" i="31" a="1"/>
  <c r="T50" i="31" s="1"/>
  <c r="AF49" i="31" a="1"/>
  <c r="AF49" i="31" s="1"/>
  <c r="Z48" i="31" a="1"/>
  <c r="Z48" i="31" s="1"/>
  <c r="V48" i="31" a="1"/>
  <c r="V48" i="31" s="1"/>
  <c r="S48" i="31" a="1"/>
  <c r="S48" i="31" s="1"/>
  <c r="AM48" i="31" a="1"/>
  <c r="AM48" i="31" s="1"/>
  <c r="AP48" i="31" a="1"/>
  <c r="AP48" i="31" s="1"/>
  <c r="T49" i="31" a="1"/>
  <c r="T49" i="31" s="1"/>
  <c r="AH48" i="31" a="1"/>
  <c r="AH48" i="31" s="1"/>
  <c r="AK48" i="31" a="1"/>
  <c r="AK48" i="31" s="1"/>
  <c r="X48" i="31" a="1"/>
  <c r="X48" i="31" s="1"/>
  <c r="AI48" i="31" a="1"/>
  <c r="AI48" i="31" s="1"/>
  <c r="AC48" i="31" a="1"/>
  <c r="AC48" i="31" s="1"/>
  <c r="AB48" i="31" a="1"/>
  <c r="AB48" i="31" s="1"/>
  <c r="AE49" i="31" a="1"/>
  <c r="AE49" i="31" s="1"/>
  <c r="T48" i="31" a="1"/>
  <c r="T48" i="31" s="1"/>
  <c r="AA48" i="31" a="1"/>
  <c r="AA48" i="31" s="1"/>
  <c r="U48" i="31" a="1"/>
  <c r="U48" i="31" s="1"/>
  <c r="AO48" i="31" a="1"/>
  <c r="AO48" i="31" s="1"/>
  <c r="W48" i="31" a="1"/>
  <c r="W48" i="31" s="1"/>
  <c r="AJ48" i="31" a="1"/>
  <c r="AJ48" i="31" s="1"/>
  <c r="AF48" i="31" a="1"/>
  <c r="AF48" i="31" s="1"/>
  <c r="Y48" i="31" a="1"/>
  <c r="Y48" i="31" s="1"/>
  <c r="AG48" i="31" a="1"/>
  <c r="AG48" i="31" s="1"/>
  <c r="R48" i="31" a="1"/>
  <c r="R48" i="31" s="1"/>
  <c r="AL48" i="31" a="1"/>
  <c r="AL48" i="31" s="1"/>
  <c r="AD48" i="31" a="1"/>
  <c r="AD48" i="31" s="1"/>
  <c r="AE48" i="31" a="1"/>
  <c r="AE48" i="31" s="1"/>
  <c r="AF26" i="31" a="1"/>
  <c r="AF26" i="31" s="1"/>
  <c r="AF27" i="31" s="1" a="1"/>
  <c r="AF27" i="31" s="1"/>
  <c r="AP35" i="31" a="1"/>
  <c r="AP35" i="31" s="1"/>
  <c r="Q49" i="31" a="1"/>
  <c r="Q49" i="31" s="1"/>
  <c r="Q34" i="31" a="1"/>
  <c r="Q34" i="31" s="1"/>
  <c r="Q35" i="31" s="1" a="1"/>
  <c r="Q35" i="31" s="1"/>
  <c r="U33" i="31" a="1"/>
  <c r="U33" i="31" s="1"/>
  <c r="U34" i="31" s="1" a="1"/>
  <c r="U34" i="31" s="1"/>
  <c r="U35" i="31" s="1" a="1"/>
  <c r="U35" i="31" s="1"/>
  <c r="AL25" i="31" a="1"/>
  <c r="AL25" i="31" s="1"/>
  <c r="AL26" i="31" s="1" a="1"/>
  <c r="AL26" i="31" s="1"/>
  <c r="AK26" i="31" a="1"/>
  <c r="AK26" i="31" s="1"/>
  <c r="AG35" i="31" a="1"/>
  <c r="AG35" i="31" s="1"/>
  <c r="AG26" i="31" a="1"/>
  <c r="AG26" i="31" s="1"/>
  <c r="R26" i="31" a="1"/>
  <c r="R26" i="31" s="1"/>
  <c r="AD35" i="31" a="1"/>
  <c r="AD35" i="31" s="1"/>
  <c r="AI51" i="31" a="1"/>
  <c r="AI51" i="31" s="1"/>
  <c r="Q27" i="31" a="1"/>
  <c r="Q27" i="31" s="1"/>
  <c r="X50" i="31" a="1"/>
  <c r="X50" i="31" s="1"/>
  <c r="AD50" i="31" a="1"/>
  <c r="AD50" i="31" s="1"/>
  <c r="AK50" i="31" a="1"/>
  <c r="AK50" i="31" s="1"/>
  <c r="AJ50" i="31" a="1"/>
  <c r="AJ50" i="31" s="1"/>
  <c r="AO35" i="31" a="1"/>
  <c r="AO35" i="31" s="1"/>
  <c r="S26" i="31" a="1"/>
  <c r="S26" i="31" s="1"/>
  <c r="AO26" i="31" a="1"/>
  <c r="AO26" i="31" s="1"/>
  <c r="AO27" i="31" s="1" a="1"/>
  <c r="AO27" i="31" s="1"/>
  <c r="AA33" i="31" a="1"/>
  <c r="AA33" i="31" s="1"/>
  <c r="AA34" i="31" s="1" a="1"/>
  <c r="AA34" i="31" s="1"/>
  <c r="AM49" i="31" a="1"/>
  <c r="AM49" i="31" s="1"/>
  <c r="V49" i="31" a="1"/>
  <c r="V49" i="31" s="1"/>
  <c r="V25" i="31" a="1"/>
  <c r="V25" i="31" s="1"/>
  <c r="AG50" i="31" a="1"/>
  <c r="AG50" i="31" s="1"/>
  <c r="AE33" i="31" a="1"/>
  <c r="AE33" i="31" s="1"/>
  <c r="AE50" i="31" s="1" a="1"/>
  <c r="AE50" i="31" s="1"/>
  <c r="AI49" i="31" a="1"/>
  <c r="AI49" i="31" s="1"/>
  <c r="AI27" i="31" a="1"/>
  <c r="AI27" i="31" s="1"/>
  <c r="W49" i="31" a="1"/>
  <c r="W49" i="31" s="1"/>
  <c r="W25" i="31" a="1"/>
  <c r="W25" i="31" s="1"/>
  <c r="AH49" i="31" a="1"/>
  <c r="AH49" i="31" s="1"/>
  <c r="AH25" i="31" a="1"/>
  <c r="AH25" i="31" s="1"/>
  <c r="AM25" i="31" a="1"/>
  <c r="AM25" i="31" s="1"/>
  <c r="R33" i="31" a="1"/>
  <c r="R33" i="31" s="1"/>
  <c r="R34" i="31" s="1" a="1"/>
  <c r="R34" i="31" s="1"/>
  <c r="S50" i="31" a="1"/>
  <c r="S50" i="31" s="1"/>
  <c r="Y51" i="31" a="1"/>
  <c r="Y51" i="31" s="1"/>
  <c r="AD49" i="31" a="1"/>
  <c r="AD49" i="31" s="1"/>
  <c r="X49" i="31" a="1"/>
  <c r="X49" i="31" s="1"/>
  <c r="X26" i="31" a="1"/>
  <c r="X26" i="31" s="1"/>
  <c r="X27" i="31" s="1" a="1"/>
  <c r="X27" i="31" s="1"/>
  <c r="AP50" i="31" a="1"/>
  <c r="AP50" i="31" s="1"/>
  <c r="AF33" i="31" a="1"/>
  <c r="AF33" i="31" s="1"/>
  <c r="AJ26" i="31" a="1"/>
  <c r="AJ26" i="31" s="1"/>
  <c r="AB49" i="31" a="1"/>
  <c r="AB49" i="31" s="1"/>
  <c r="AA49" i="31" a="1"/>
  <c r="AA49" i="31" s="1"/>
  <c r="AA26" i="31" a="1"/>
  <c r="AA26" i="31" s="1"/>
  <c r="AA27" i="31" s="1" a="1"/>
  <c r="AA27" i="31" s="1"/>
  <c r="T34" i="31" a="1"/>
  <c r="T34" i="31" s="1"/>
  <c r="T35" i="31" s="1" a="1"/>
  <c r="T35" i="31" s="1"/>
  <c r="T52" i="31" s="1" a="1"/>
  <c r="T52" i="31" s="1"/>
  <c r="Y50" i="31" a="1"/>
  <c r="Y50" i="31" s="1"/>
  <c r="AJ34" i="31" a="1"/>
  <c r="AJ34" i="31" s="1"/>
  <c r="AJ35" i="31" s="1" a="1"/>
  <c r="AJ35" i="31" s="1"/>
  <c r="Y49" i="31" a="1"/>
  <c r="Y49" i="31" s="1"/>
  <c r="Y27" i="31" a="1"/>
  <c r="Y27" i="31" s="1"/>
  <c r="AK34" i="31" a="1"/>
  <c r="AK34" i="31" s="1"/>
  <c r="W34" i="31" a="1"/>
  <c r="W34" i="31" s="1"/>
  <c r="W35" i="31" s="1" a="1"/>
  <c r="W35" i="31" s="1"/>
  <c r="AN33" i="31" a="1"/>
  <c r="AN33" i="31" s="1"/>
  <c r="AN34" i="31" s="1" a="1"/>
  <c r="AN34" i="31" s="1"/>
  <c r="Z35" i="31" a="1"/>
  <c r="Z35" i="31" s="1"/>
  <c r="AD26" i="31" a="1"/>
  <c r="AD26" i="31" s="1"/>
  <c r="AD27" i="31" s="1" a="1"/>
  <c r="AD27" i="31" s="1"/>
  <c r="U49" i="31" a="1"/>
  <c r="U49" i="31" s="1"/>
  <c r="V34" i="31" a="1"/>
  <c r="V34" i="31" s="1"/>
  <c r="V35" i="31" s="1" a="1"/>
  <c r="V35" i="31" s="1"/>
  <c r="AK49" i="31" a="1"/>
  <c r="AK49" i="31" s="1"/>
  <c r="U26" i="31" a="1"/>
  <c r="U26" i="31" s="1"/>
  <c r="U27" i="31" s="1" a="1"/>
  <c r="U27" i="31" s="1"/>
  <c r="AJ49" i="31" a="1"/>
  <c r="AJ49" i="31" s="1"/>
  <c r="AC49" i="31" a="1"/>
  <c r="AC49" i="31" s="1"/>
  <c r="Z50" i="31" a="1"/>
  <c r="Z50" i="31" s="1"/>
  <c r="AP51" i="31" a="1"/>
  <c r="AP51" i="31" s="1"/>
  <c r="Z49" i="31" a="1"/>
  <c r="Z49" i="31" s="1"/>
  <c r="Z26" i="31" a="1"/>
  <c r="Z26" i="31" s="1"/>
  <c r="Q50" i="31" a="1"/>
  <c r="Q50" i="31" s="1"/>
  <c r="R49" i="31" a="1"/>
  <c r="R49" i="31" s="1"/>
  <c r="AB25" i="31" a="1"/>
  <c r="AB25" i="31" s="1"/>
  <c r="AB26" i="31" s="1" a="1"/>
  <c r="AB26" i="31" s="1"/>
  <c r="AC50" i="31" a="1"/>
  <c r="AC50" i="31" s="1"/>
  <c r="AM34" i="31" a="1"/>
  <c r="AM34" i="31" s="1"/>
  <c r="AM35" i="31" s="1" a="1"/>
  <c r="AM35" i="31" s="1"/>
  <c r="AN49" i="31" a="1"/>
  <c r="AN49" i="31" s="1"/>
  <c r="AO50" i="31" a="1"/>
  <c r="AO50" i="31" s="1"/>
  <c r="AB33" i="31" a="1"/>
  <c r="AB33" i="31" s="1"/>
  <c r="AB34" i="31" s="1" a="1"/>
  <c r="AB34" i="31" s="1"/>
  <c r="AB35" i="31" s="1" a="1"/>
  <c r="AB35" i="31" s="1"/>
  <c r="AI50" i="31" a="1"/>
  <c r="AI50" i="31" s="1"/>
  <c r="AG49" i="31" a="1"/>
  <c r="AG49" i="31" s="1"/>
  <c r="S49" i="31" a="1"/>
  <c r="S49" i="31" s="1"/>
  <c r="AO49" i="31" a="1"/>
  <c r="AO49" i="31" s="1"/>
  <c r="AP27" i="31" a="1"/>
  <c r="AP27" i="31" s="1"/>
  <c r="AE26" i="31" a="1"/>
  <c r="AE26" i="31" s="1"/>
  <c r="AC26" i="31" a="1"/>
  <c r="AC26" i="31" s="1"/>
  <c r="AL49" i="31" a="1"/>
  <c r="AL49" i="31" s="1"/>
  <c r="AC34" i="31" a="1"/>
  <c r="AC34" i="31" s="1"/>
  <c r="AC35" i="31" s="1" a="1"/>
  <c r="AC35" i="31" s="1"/>
  <c r="AN25" i="31" a="1"/>
  <c r="AN25" i="31" s="1"/>
  <c r="J35" i="32" l="1"/>
  <c r="C36" i="32"/>
  <c r="B21" i="32"/>
  <c r="D21" i="32" s="1"/>
  <c r="C21" i="32"/>
  <c r="B20" i="32"/>
  <c r="D20" i="32" s="1"/>
  <c r="B17" i="32"/>
  <c r="B19" i="32"/>
  <c r="B26" i="32"/>
  <c r="B23" i="32"/>
  <c r="B18" i="32"/>
  <c r="B22" i="32"/>
  <c r="B28" i="32"/>
  <c r="B24" i="32"/>
  <c r="B27" i="32"/>
  <c r="B29" i="32"/>
  <c r="B25" i="32"/>
  <c r="B16" i="32"/>
  <c r="C18" i="32"/>
  <c r="C22" i="32"/>
  <c r="C29" i="32"/>
  <c r="C16" i="32"/>
  <c r="C28" i="32"/>
  <c r="C24" i="32"/>
  <c r="C20" i="32"/>
  <c r="C25" i="32"/>
  <c r="C19" i="32"/>
  <c r="C17" i="32"/>
  <c r="C27" i="32"/>
  <c r="C23" i="32"/>
  <c r="C26" i="32"/>
  <c r="J51" i="31"/>
  <c r="K51" i="31"/>
  <c r="J36" i="32" s="1"/>
  <c r="G27" i="31" a="1"/>
  <c r="G27" i="31" s="1"/>
  <c r="G52" i="31" s="1"/>
  <c r="K27" i="31" a="1"/>
  <c r="K27" i="31" s="1"/>
  <c r="I27" i="31" a="1"/>
  <c r="I27" i="31" s="1"/>
  <c r="I52" i="31" s="1"/>
  <c r="H27" i="31" a="1"/>
  <c r="H27" i="31" s="1"/>
  <c r="H52" i="31" s="1"/>
  <c r="N27" i="31" a="1"/>
  <c r="N27" i="31" s="1"/>
  <c r="N52" i="31" s="1"/>
  <c r="J27" i="31" a="1"/>
  <c r="J27" i="31" s="1"/>
  <c r="M27" i="31" a="1"/>
  <c r="M27" i="31" s="1"/>
  <c r="M52" i="31" s="1"/>
  <c r="O27" i="31" a="1"/>
  <c r="O27" i="31" s="1"/>
  <c r="O52" i="31" s="1"/>
  <c r="F27" i="31" a="1"/>
  <c r="F27" i="31" s="1"/>
  <c r="F52" i="31" s="1"/>
  <c r="P27" i="31" a="1"/>
  <c r="P27" i="31" s="1"/>
  <c r="P52" i="31" s="1"/>
  <c r="L27" i="31" a="1"/>
  <c r="L27" i="31" s="1"/>
  <c r="L52" i="31" s="1"/>
  <c r="D27" i="31" a="1"/>
  <c r="D27" i="31" s="1"/>
  <c r="D52" i="31" s="1"/>
  <c r="E27" i="31" a="1"/>
  <c r="E27" i="31" s="1"/>
  <c r="E52" i="31" s="1"/>
  <c r="C27" i="31" a="1"/>
  <c r="C27" i="31" s="1"/>
  <c r="C52" i="31" s="1"/>
  <c r="Q51" i="31" a="1"/>
  <c r="Q51" i="31" s="1"/>
  <c r="AG27" i="31" a="1"/>
  <c r="AG27" i="31" s="1"/>
  <c r="R27" i="31" a="1"/>
  <c r="R27" i="31" s="1"/>
  <c r="R50" i="31" a="1"/>
  <c r="R50" i="31" s="1"/>
  <c r="AL50" i="31" a="1"/>
  <c r="AL50" i="31" s="1"/>
  <c r="AK27" i="31" a="1"/>
  <c r="AK27" i="31" s="1"/>
  <c r="AK51" i="31" a="1"/>
  <c r="AK51" i="31" s="1"/>
  <c r="AL51" i="31" a="1"/>
  <c r="AL51" i="31" s="1"/>
  <c r="AL27" i="31" a="1"/>
  <c r="AL27" i="31" s="1"/>
  <c r="AL52" i="31" s="1" a="1"/>
  <c r="AL52" i="31" s="1"/>
  <c r="AG51" i="31" a="1"/>
  <c r="AG51" i="31" s="1"/>
  <c r="AA50" i="31" a="1"/>
  <c r="AA50" i="31" s="1"/>
  <c r="W26" i="31" a="1"/>
  <c r="W26" i="31" s="1"/>
  <c r="W27" i="31" s="1" a="1"/>
  <c r="W27" i="31" s="1"/>
  <c r="U50" i="31" a="1"/>
  <c r="U50" i="31" s="1"/>
  <c r="AA35" i="31" a="1"/>
  <c r="AA35" i="31" s="1"/>
  <c r="AA52" i="31" s="1" a="1"/>
  <c r="AA52" i="31" s="1"/>
  <c r="U52" i="31" a="1"/>
  <c r="U52" i="31" s="1"/>
  <c r="AB51" i="31" a="1"/>
  <c r="AB51" i="31" s="1"/>
  <c r="AD52" i="31" a="1"/>
  <c r="AD52" i="31" s="1"/>
  <c r="X52" i="31" a="1"/>
  <c r="X52" i="31" s="1"/>
  <c r="R35" i="31" a="1"/>
  <c r="R35" i="31" s="1"/>
  <c r="R51" i="31" a="1"/>
  <c r="R51" i="31" s="1"/>
  <c r="AO52" i="31" a="1"/>
  <c r="AO52" i="31" s="1"/>
  <c r="AN50" i="31" a="1"/>
  <c r="AN50" i="31" s="1"/>
  <c r="AN26" i="31" a="1"/>
  <c r="AN26" i="31" s="1"/>
  <c r="AN27" i="31" s="1" a="1"/>
  <c r="AN27" i="31" s="1"/>
  <c r="T51" i="31" a="1"/>
  <c r="T51" i="31" s="1"/>
  <c r="AI52" i="31" a="1"/>
  <c r="AI52" i="31" s="1"/>
  <c r="Q52" i="31" a="1"/>
  <c r="Q52" i="31" s="1"/>
  <c r="AC51" i="31" a="1"/>
  <c r="AC51" i="31" s="1"/>
  <c r="AC27" i="31" a="1"/>
  <c r="AC27" i="31" s="1"/>
  <c r="AA51" i="31" a="1"/>
  <c r="AA51" i="31" s="1"/>
  <c r="V50" i="31" a="1"/>
  <c r="V50" i="31" s="1"/>
  <c r="V26" i="31" a="1"/>
  <c r="V26" i="31" s="1"/>
  <c r="S51" i="31" a="1"/>
  <c r="S51" i="31" s="1"/>
  <c r="AE27" i="31" a="1"/>
  <c r="AE27" i="31" s="1"/>
  <c r="X51" i="31" a="1"/>
  <c r="X51" i="31" s="1"/>
  <c r="AH50" i="31" a="1"/>
  <c r="AH50" i="31" s="1"/>
  <c r="Y52" i="31" a="1"/>
  <c r="Y52" i="31" s="1"/>
  <c r="AE34" i="31" a="1"/>
  <c r="AE34" i="31" s="1"/>
  <c r="AE35" i="31" s="1" a="1"/>
  <c r="AE35" i="31" s="1"/>
  <c r="AN35" i="31" a="1"/>
  <c r="AN35" i="31" s="1"/>
  <c r="AH26" i="31" a="1"/>
  <c r="AH26" i="31" s="1"/>
  <c r="AK35" i="31" a="1"/>
  <c r="AK35" i="31" s="1"/>
  <c r="Z51" i="31" a="1"/>
  <c r="Z51" i="31" s="1"/>
  <c r="AP52" i="31" a="1"/>
  <c r="AP52" i="31" s="1"/>
  <c r="S27" i="31" a="1"/>
  <c r="S27" i="31" s="1"/>
  <c r="AB50" i="31" a="1"/>
  <c r="AB50" i="31" s="1"/>
  <c r="AJ51" i="31" a="1"/>
  <c r="AJ51" i="31" s="1"/>
  <c r="AB27" i="31" a="1"/>
  <c r="AB27" i="31" s="1"/>
  <c r="U51" i="31" a="1"/>
  <c r="U51" i="31" s="1"/>
  <c r="AF34" i="31" a="1"/>
  <c r="AF34" i="31" s="1"/>
  <c r="AF51" i="31" s="1" a="1"/>
  <c r="AF51" i="31" s="1"/>
  <c r="AF50" i="31" a="1"/>
  <c r="AF50" i="31" s="1"/>
  <c r="W50" i="31" a="1"/>
  <c r="W50" i="31" s="1"/>
  <c r="Z27" i="31" a="1"/>
  <c r="Z27" i="31" s="1"/>
  <c r="AD51" i="31" a="1"/>
  <c r="AD51" i="31" s="1"/>
  <c r="AM50" i="31" a="1"/>
  <c r="AM50" i="31" s="1"/>
  <c r="AM26" i="31" a="1"/>
  <c r="AM26" i="31" s="1"/>
  <c r="AJ27" i="31" a="1"/>
  <c r="AJ27" i="31" s="1"/>
  <c r="AO51" i="31" a="1"/>
  <c r="AO51" i="31" s="1"/>
  <c r="C37" i="32" l="1"/>
  <c r="F15" i="32"/>
  <c r="J52" i="31"/>
  <c r="K52" i="31"/>
  <c r="J37" i="32" s="1"/>
  <c r="R52" i="31" a="1"/>
  <c r="R52" i="31" s="1"/>
  <c r="AG52" i="31" a="1"/>
  <c r="AG52" i="31" s="1"/>
  <c r="W51" i="31" a="1"/>
  <c r="W51" i="31" s="1"/>
  <c r="AK52" i="31" a="1"/>
  <c r="AK52" i="31" s="1"/>
  <c r="W52" i="31" a="1"/>
  <c r="W52" i="31" s="1"/>
  <c r="AF35" i="31" a="1"/>
  <c r="AF35" i="31" s="1"/>
  <c r="AF52" i="31" s="1" a="1"/>
  <c r="AF52" i="31" s="1"/>
  <c r="AJ52" i="31" a="1"/>
  <c r="AJ52" i="31" s="1"/>
  <c r="S52" i="31" a="1"/>
  <c r="S52" i="31" s="1"/>
  <c r="AB52" i="31" a="1"/>
  <c r="AB52" i="31" s="1"/>
  <c r="AE52" i="31" a="1"/>
  <c r="AE52" i="31" s="1"/>
  <c r="V51" i="31" a="1"/>
  <c r="V51" i="31" s="1"/>
  <c r="AN52" i="31" a="1"/>
  <c r="AN52" i="31" s="1"/>
  <c r="AM51" i="31" a="1"/>
  <c r="AM51" i="31" s="1"/>
  <c r="AE51" i="31" a="1"/>
  <c r="AE51" i="31" s="1"/>
  <c r="V27" i="31" a="1"/>
  <c r="V27" i="31" s="1"/>
  <c r="Z52" i="31" a="1"/>
  <c r="Z52" i="31" s="1"/>
  <c r="AH51" i="31" a="1"/>
  <c r="AH51" i="31" s="1"/>
  <c r="AH27" i="31" a="1"/>
  <c r="AH27" i="31" s="1"/>
  <c r="AN51" i="31" a="1"/>
  <c r="AN51" i="31" s="1"/>
  <c r="AC52" i="31" a="1"/>
  <c r="AC52" i="31" s="1"/>
  <c r="AM27" i="31" a="1"/>
  <c r="AM27" i="31" s="1"/>
  <c r="AH52" i="31" l="1" a="1"/>
  <c r="AH52" i="31" s="1"/>
  <c r="AM52" i="31" a="1"/>
  <c r="AM52" i="31" s="1"/>
  <c r="V52" i="31" a="1"/>
  <c r="V52" i="31" s="1"/>
  <c r="AR7" i="31" l="1" a="1"/>
  <c r="AR7" i="31" s="1"/>
  <c r="D17" i="32" l="1"/>
  <c r="D26" i="32"/>
  <c r="D22" i="32"/>
  <c r="D25" i="32"/>
  <c r="D24" i="32"/>
  <c r="D18" i="32"/>
  <c r="D29" i="32"/>
  <c r="D19" i="32"/>
  <c r="D27" i="32"/>
  <c r="D23" i="32"/>
  <c r="D28" i="32"/>
  <c r="D16" i="32" l="1"/>
  <c r="C33" i="32" l="1"/>
  <c r="B33"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tc={A79E5667-F004-404D-86FA-05C17A1EC0C4}</author>
  </authors>
  <commentList>
    <comment ref="B6" authorId="0" shapeId="0" xr:uid="{A79E5667-F004-404D-86FA-05C17A1EC0C4}">
      <text>
        <t>[Threaded comment]
Your version of Excel allows you to read this threaded comment; however, any edits to it will get removed if the file is opened in a newer version of Excel. Learn more: https://go.microsoft.com/fwlink/?linkid=870924
Comment:
    I think this question maybe coud be formulated a little clearer. At least, I wasn't 100% sure if I interpreted it correctly initially. I dobted whether it asked about the main reasons why the area will become MPA, or what the main drivers for the fishery are. I am pretty sure now it refers to the latter, but since I wasn't entirely sure, maybe the target audience will also have their doubts.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tc={7EC03436-0327-4423-B80F-C7976CE616EC}</author>
    <author>tc={9F4E1CC6-3F86-4851-BD3B-9203FA87276B}</author>
    <author>tc={80E12971-372B-4B95-A510-897F6C0824D3}</author>
    <author>tc={2BE64EF8-B7F7-4EAA-A2ED-8A1812D99E1C}</author>
    <author>tc={729E32FA-4BB0-4B71-8B31-97D627358E15}</author>
    <author>tc={FD16B43A-872A-4234-89C4-EB645C5B604A}</author>
    <author>tc={E6C5F2E8-5688-4DE0-9225-F37CA83F4238}</author>
    <author>tc={D89242A3-94DB-47A9-A48E-497B47F6A8A0}</author>
    <author>tc={6B5434E5-F639-4345-87AD-DCB92C3DAC66}</author>
    <author>tc={9C68AC79-BE5B-4184-8E61-3047CB4962DE}</author>
    <author>tc={38EC3366-7B36-409D-9524-D140004C99AA}</author>
    <author>tc={3067A196-1DC1-4562-97CB-81DCF0CDB6B4}</author>
    <author>tc={74D92843-D1DC-4342-8AB8-6AFA0F60F0CD}</author>
    <author>tc={AE687AC7-4C12-41C0-93BB-219466F03F8C}</author>
    <author>tc={B10C99A0-DC62-4418-AC7B-7F877ACA7DBA}</author>
    <author>tc={89838982-AF82-4B81-A3D1-98FB731A790E}</author>
    <author>tc={5B2D5855-72FF-4476-B0EA-7BA6E888D159}</author>
    <author>tc={8E6ACB7C-5251-4252-AC62-0D08534F7A93}</author>
    <author>tc={F6E8E2A3-8AB8-4162-8B94-C48311BB2821}</author>
    <author>tc={BBDADE67-7D1A-46CE-A0BD-8378A7A03E75}</author>
    <author>tc={FB6916BD-BAAA-40E6-A96E-212EEDA8A439}</author>
    <author>tc={A1EB84CE-0051-4FD6-A23A-9C39D176C40C}</author>
    <author>tc={F6C557F6-5C4D-465D-B56F-3215FC6A052C}</author>
    <author>tc={FE7F4D7D-6B71-47FC-AAFD-7728BBE9559E}</author>
    <author>tc={0E6BD76E-896C-48FF-9DA5-DABCEEFA9B11}</author>
    <author>tc={2DBB6FC9-1142-45BB-A448-CFAA9B1181B2}</author>
    <author>tc={5202EB31-BB51-4583-9DAB-CD99AAE32246}</author>
    <author>tc={102F38EB-DC04-4FCC-88E3-A83EBB533B1E}</author>
    <author>tc={96B430B3-0E92-4902-AA62-B733668E6B80}</author>
    <author>tc={3C64E279-52EA-4907-8A8E-0ACA5D45EF20}</author>
    <author>tc={6139CD7B-B92F-4EBF-83C2-6AAA8CDA1A95}</author>
    <author>tc={A938E4E0-5944-4D79-A9F8-F489874A2540}</author>
    <author>tc={3484CBC6-14AD-442D-9137-D7760791A5DA}</author>
    <author>tc={4A298D78-B68E-4C6F-97DE-A84EC48AC9F4}</author>
    <author>tc={DD1F9CCC-0239-4B22-B9EA-EA34E2E94E5A}</author>
    <author>tc={AAB7A26F-5530-42E3-A888-51DD78B59699}</author>
    <author>tc={7E8D7818-2065-4AAC-9A2A-28E60196DC42}</author>
    <author>tc={9D5B0DD7-BF5C-48DB-B3E6-9B360B8A7961}</author>
    <author>tc={53FDEB43-4719-472F-8D5B-68B35BA7818C}</author>
    <author>tc={F2964FA4-0BB1-48FF-BF83-CC88DB71C288}</author>
    <author>tc={86D1080D-DF34-4C03-9DE2-7A69E8B3C4CC}</author>
    <author>tc={58F37AC1-5356-4761-B19B-7ED03898BCAB}</author>
    <author>tc={369D1067-50FD-4465-9061-B7FD4CC53D10}</author>
    <author>tc={15CF1F18-FDB3-454E-B53B-BFC1E26E8E8D}</author>
    <author>tc={6E5834B0-4931-40EA-9BA8-83B73EDB75DE}</author>
    <author>tc={1F19D20F-CB75-4EB0-AC69-5ED50CAA6681}</author>
    <author>tc={9A9C069C-9F21-4A5B-86AB-CCDCB7609858}</author>
    <author>tc={009A00B3-4B3F-499B-950A-6D9308BFD3D7}</author>
    <author>tc={D1152D8B-B6B5-41CF-A26F-CD890607B1E6}</author>
    <author>tc={9381D235-95B8-494A-B907-39E32FBD6FA2}</author>
    <author>tc={CB14F2B8-EA85-464E-AFEF-63CDBC11ED7F}</author>
    <author>tc={72E8A7FE-E531-4D37-85F6-53065F8595EB}</author>
    <author>tc={79BF6DFD-CBA5-4BCD-8646-B4C7E856486A}</author>
    <author>tc={F65522FC-B8D0-41C8-82CA-D8F7F182DE68}</author>
    <author>tc={C883C0AD-D5E3-4553-90E1-482AD2E1ABCF}</author>
    <author>tc={884D8168-8B4E-4EF6-A07D-5FB8554660B9}</author>
    <author>tc={6BBDF423-D128-4158-8491-F9FF9F499305}</author>
    <author>tc={ACCCD5A3-5106-4BBF-9826-4670A50BEB88}</author>
    <author>tc={70CDAA7A-5CD2-4390-A741-3305640915C4}</author>
    <author>tc={640BE013-8D0D-449E-A23D-C65A1279B94E}</author>
    <author>tc={0E79AE0F-CA91-4E41-81C9-13553D8BB9A0}</author>
    <author>tc={18B662CC-6091-4EC9-94FE-9E6460CA47DC}</author>
    <author>tc={C8F83D52-7100-46B8-B93E-5B5064110EE1}</author>
    <author>tc={DEA251FC-55C8-4E1B-9435-892EE73F3884}</author>
    <author>tc={76C98CAA-5761-4F42-8941-783A4EA458B0}</author>
    <author>tc={45AF1390-B508-452F-A7B8-8CEB1120D125}</author>
    <author>tc={5615FD00-0C3B-419B-AA5D-E9D49943486A}</author>
    <author>tc={963A52C9-20BF-49BB-A74D-F3989AC10EF1}</author>
    <author>tc={52A6E43C-D2C0-46CD-B4B7-44B6FC893726}</author>
    <author>tc={DF4E5175-1E58-4D92-B3C2-D7D31EFA972D}</author>
    <author>tc={6AAF146D-0A71-4A0E-95E3-804065658AF9}</author>
    <author>tc={DA3EC289-A40F-43D5-A8AF-5338688446A4}</author>
    <author>tc={4F2279D3-163F-464C-BCAE-18460792C5AF}</author>
    <author>tc={68E9AF09-2EE1-490C-9C8D-F787A099635A}</author>
    <author>tc={07E95829-8567-48F4-BE86-F326708FA3EE}</author>
    <author>tc={42122C6A-0974-43F6-AFA9-0C8496992A2B}</author>
    <author>tc={F5ECEF33-45EF-47C0-85C0-059D51E4AE7F}</author>
    <author>tc={B6DF38CB-5EE0-46C3-8C6C-22B4F7444FFE}</author>
    <author>tc={EE786CB2-3540-4798-9A04-9EB86C5AF9A3}</author>
    <author>tc={AD7D87F4-730A-44E2-9F9A-C03C7018442A}</author>
  </authors>
  <commentList>
    <comment ref="O3" authorId="0" shapeId="0" xr:uid="{7EC03436-0327-4423-B80F-C7976CE616EC}">
      <text>
        <t>[Threaded comment]
Your version of Excel allows you to read this threaded comment; however, any edits to it will get removed if the file is opened in a newer version of Excel. Learn more: https://go.microsoft.com/fwlink/?linkid=870924
Comment:
    Unsure what is meant there in terms of different strategies - could you give more info? This might be hard to understand in those terms. 
Reply:
    That the fishers need to adapt their strategies in terms of gear or mesh used, species targeted, or that they have to put in a lot of effort in general to find good grounds.</t>
      </text>
    </comment>
    <comment ref="E4" authorId="1" shapeId="0" xr:uid="{9F4E1CC6-3F86-4851-BD3B-9203FA87276B}">
      <text>
        <t xml:space="preserve">[Threaded comment]
Your version of Excel allows you to read this threaded comment; however, any edits to it will get removed if the file is opened in a newer version of Excel. Learn more: https://go.microsoft.com/fwlink/?linkid=870924
Comment:
    We are considering the impact on (in this case) food-web in as well as outside the MPA, right?
Reply:
    In that case I'd say the impact is biggest in the last case since a sudden stop of fishing activity will mean that the mortality rate of target species drops a lot, which may be beneficial for predators, on the other hand whatever the target species eats (smaller fish, algae) may flourish.
Reply:
    Okay we have confirmed Outside of the MPA. </t>
      </text>
    </comment>
    <comment ref="G4" authorId="2" shapeId="0" xr:uid="{80E12971-372B-4B95-A510-897F6C0824D3}">
      <text>
        <t xml:space="preserve">[Threaded comment]
Your version of Excel allows you to read this threaded comment; however, any edits to it will get removed if the file is opened in a newer version of Excel. Learn more: https://go.microsoft.com/fwlink/?linkid=870924
Comment:
    Again it's a little ambiguous that this can refer to te noise inside and outside the MPA. 
If the total effort stays the same (just spread out over bigger area) the noise satays the same as well but spread out, so then no impact? Or are we only considering the noise in the MPA? In that case it decreases
Reply:
    I now assumed that we're focussing on noise within the MPA
Reply:
    Again from what is confirmed - outside of the MPA. But so are we expecting the noise then to increase outside of the MPA? But then thinking this way it will mean that if the fisheries fish entirely in the MPA, noise will increase outside. I don't know if this might be confusing for the output. 
Reply:
    Okay replying to my own comment - No no increase outside because we are not assuming that fishing will move outside. Just that there would be a reduction of noise within the MPA. </t>
      </text>
    </comment>
    <comment ref="H4" authorId="3" shapeId="0" xr:uid="{2BE64EF8-B7F7-4EAA-A2ED-8A1812D99E1C}">
      <text>
        <t>[Threaded comment]
Your version of Excel allows you to read this threaded comment; however, any edits to it will get removed if the file is opened in a newer version of Excel. Learn more: https://go.microsoft.com/fwlink/?linkid=870924
Comment:
    Here I assumed that if activity is exclusively in MPA then that must mean that fishing in other areas is relatively unfeasible. Thus fishers will either decrease effort because fishing becomes unprofitable or they significantly increase effort looking for good grounds. Either way, CO2 emissions are impacted
Reply:
    ok</t>
      </text>
    </comment>
    <comment ref="M4" authorId="4" shapeId="0" xr:uid="{729E32FA-4BB0-4B71-8B31-97D627358E15}">
      <text>
        <t>[Threaded comment]
Your version of Excel allows you to read this threaded comment; however, any edits to it will get removed if the file is opened in a newer version of Excel. Learn more: https://go.microsoft.com/fwlink/?linkid=870924
Comment:
    Could be that larger companies are more easily able to adapt (e.g. changes in landing port easier to accommodate, more resources to innovate/invest, less traditionally bound to certain grounds and hence more willing to take a risk in finding new grounds.)</t>
      </text>
    </comment>
    <comment ref="D7" authorId="5" shapeId="0" xr:uid="{FD16B43A-872A-4234-89C4-EB645C5B604A}">
      <text>
        <t>[Threaded comment]
Your version of Excel allows you to read this threaded comment; however, any edits to it will get removed if the file is opened in a newer version of Excel. Learn more: https://go.microsoft.com/fwlink/?linkid=870924
Comment:
    I figured that if fisheries exlusively fish in the MPA then effort will be discplaced to areas where little fishing activity has taken place and where, hence, the biodiversity will likely be affected by this increased effort.
Reply:
    agree</t>
      </text>
    </comment>
    <comment ref="H9" authorId="6" shapeId="0" xr:uid="{E6C5F2E8-5688-4DE0-9225-F37CA83F4238}">
      <text>
        <t>[Threaded comment]
Your version of Excel allows you to read this threaded comment; however, any edits to it will get removed if the file is opened in a newer version of Excel. Learn more: https://go.microsoft.com/fwlink/?linkid=870924
Comment:
    Here I would say moderate in size and likeliness</t>
      </text>
    </comment>
    <comment ref="Q9" authorId="7" shapeId="0" xr:uid="{D89242A3-94DB-47A9-A48E-497B47F6A8A0}">
      <text>
        <t>[Threaded comment]
Your version of Excel allows you to read this threaded comment; however, any edits to it will get removed if the file is opened in a newer version of Excel. Learn more: https://go.microsoft.com/fwlink/?linkid=870924
Comment:
    I would say moderate</t>
      </text>
    </comment>
    <comment ref="G10" authorId="8" shapeId="0" xr:uid="{6B5434E5-F639-4345-87AD-DCB92C3DAC66}">
      <text>
        <t xml:space="preserve">[Threaded comment]
Your version of Excel allows you to read this threaded comment; however, any edits to it will get removed if the file is opened in a newer version of Excel. Learn more: https://go.microsoft.com/fwlink/?linkid=870924
Comment:
    Here the idea is - I think - that there will be less noise when there is no fishing activity. But that means that a 'high impact' would be positive in this case. In other cases, a 'high impact' is negative. So this might be problematic in calculating scores or the visualization.
Reply:
    We could include a positive or negative score later with a colour scheme? Maybe simply green = + effect and red = - effect. Or something more sophisticated.
Reply:
    I think we need to talk about this as I had the same concern - wouldn't we have the same issue with CO2 emissions though?
Reply:
    Okay thinking about this today - I don't think we could even make the assumption that there would be an increase or decrease in noise. We know closing fishing will have an immediate effect on noise - however we don't know if that will mean increased fishing outside (thus an increase in noise) or if fishing will stay the same outside or decrease due to longer times to travel. So yes it would have an impact but we don't know what kind right? </t>
      </text>
    </comment>
    <comment ref="H10" authorId="9" shapeId="0" xr:uid="{9C68AC79-BE5B-4184-8E61-3047CB4962DE}">
      <text>
        <t xml:space="preserve">[Threaded comment]
Your version of Excel allows you to read this threaded comment; however, any edits to it will get removed if the file is opened in a newer version of Excel. Learn more: https://go.microsoft.com/fwlink/?linkid=870924
Comment:
    Here I would say impact is significant and likely to occur as there would be a change. Like noise </t>
      </text>
    </comment>
    <comment ref="N10" authorId="10" shapeId="0" xr:uid="{38EC3366-7B36-409D-9524-D140004C99AA}">
      <text>
        <t xml:space="preserve">[Threaded comment]
Your version of Excel allows you to read this threaded comment; however, any edits to it will get removed if the file is opened in a newer version of Excel. Learn more: https://go.microsoft.com/fwlink/?linkid=870924
Comment:
    depends on location of alternatives. So we should couple that with answer to different question
Reply:
    shouldn't we say here that the impact on working rhythm will be high? As there will be a significant change in working rhythm as fishing activities don't happen in the area. </t>
      </text>
    </comment>
    <comment ref="P10" authorId="11" shapeId="0" xr:uid="{3067A196-1DC1-4562-97CB-81DCF0CDB6B4}">
      <text>
        <t>[Threaded comment]
Your version of Excel allows you to read this threaded comment; however, any edits to it will get removed if the file is opened in a newer version of Excel. Learn more: https://go.microsoft.com/fwlink/?linkid=870924
Comment:
    I would say significant OR likely to occur... But that is up for debate!</t>
      </text>
    </comment>
    <comment ref="B14" authorId="12" shapeId="0" xr:uid="{74D92843-D1DC-4342-8AB8-6AFA0F60F0CD}">
      <text>
        <t>[Threaded comment]
Your version of Excel allows you to read this threaded comment; however, any edits to it will get removed if the file is opened in a newer version of Excel. Learn more: https://go.microsoft.com/fwlink/?linkid=870924
Comment:
    You need an option for no other restrictions put in place
Reply:
    Fixed it.</t>
      </text>
    </comment>
    <comment ref="D14" authorId="13" shapeId="0" xr:uid="{AE687AC7-4C12-41C0-93BB-219466F03F8C}">
      <text>
        <t xml:space="preserve">[Threaded comment]
Your version of Excel allows you to read this threaded comment; however, any edits to it will get removed if the file is opened in a newer version of Excel. Learn more: https://go.microsoft.com/fwlink/?linkid=870924
Comment:
    For biodiversity we're looking at the impact of displacement outside the MPA. This question is therefore irrelevant because it does not help predicting that impact. </t>
      </text>
    </comment>
    <comment ref="I15" authorId="14" shapeId="0" xr:uid="{B10C99A0-DC62-4418-AC7B-7F877ACA7DBA}">
      <text>
        <t>[Threaded comment]
Your version of Excel allows you to read this threaded comment; however, any edits to it will get removed if the file is opened in a newer version of Excel. Learn more: https://go.microsoft.com/fwlink/?linkid=870924
Comment:
    depends on whether a different catch compoisition is seen in alternative areas. Or for example on whether the area is used as a spawning ground (we should add a question for that I think)</t>
      </text>
    </comment>
    <comment ref="D18" authorId="15" shapeId="0" xr:uid="{89838982-AF82-4B81-A3D1-98FB731A790E}">
      <text>
        <t>[Threaded comment]
Your version of Excel allows you to read this threaded comment; however, any edits to it will get removed if the file is opened in a newer version of Excel. Learn more: https://go.microsoft.com/fwlink/?linkid=870924
Comment:
    Counted this answer option as irrelevant because otherwise it will be double counted with the 'fully closed' answer in Q2</t>
      </text>
    </comment>
    <comment ref="H18" authorId="16" shapeId="0" xr:uid="{5B2D5855-72FF-4476-B0EA-7BA6E888D159}">
      <text>
        <t xml:space="preserve">[Threaded comment]
Your version of Excel allows you to read this threaded comment; however, any edits to it will get removed if the file is opened in a newer version of Excel. Learn more: https://go.microsoft.com/fwlink/?linkid=870924
Comment:
    I think this answer needs to align with the answer of question 2 if the MPA is fully closed to fishing activities. So perhaps both answers should be moderate. </t>
      </text>
    </comment>
    <comment ref="I18" authorId="17" shapeId="0" xr:uid="{8E6ACB7C-5251-4252-AC62-0D08534F7A93}">
      <text>
        <t>[Threaded comment]
Your version of Excel allows you to read this threaded comment; however, any edits to it will get removed if the file is opened in a newer version of Excel. Learn more: https://go.microsoft.com/fwlink/?linkid=870924
Comment:
    I would say AND likely to occur</t>
      </text>
    </comment>
    <comment ref="J18" authorId="18" shapeId="0" xr:uid="{F6E8E2A3-8AB8-4162-8B94-C48311BB2821}">
      <text>
        <t>[Threaded comment]
Your version of Excel allows you to read this threaded comment; however, any edits to it will get removed if the file is opened in a newer version of Excel. Learn more: https://go.microsoft.com/fwlink/?linkid=870924
Comment:
    I would say significant OR likely to occur</t>
      </text>
    </comment>
    <comment ref="N18" authorId="19" shapeId="0" xr:uid="{BBDADE67-7D1A-46CE-A0BD-8378A7A03E75}">
      <text>
        <t>[Threaded comment]
Your version of Excel allows you to read this threaded comment; however, any edits to it will get removed if the file is opened in a newer version of Excel. Learn more: https://go.microsoft.com/fwlink/?linkid=870924
Comment:
    I would say here the impact would be high as well...</t>
      </text>
    </comment>
    <comment ref="E19" authorId="20" shapeId="0" xr:uid="{FB6916BD-BAAA-40E6-A96E-212EEDA8A439}">
      <text>
        <t>[Threaded comment]
Your version of Excel allows you to read this threaded comment; however, any edits to it will get removed if the file is opened in a newer version of Excel. Learn more: https://go.microsoft.com/fwlink/?linkid=870924
Comment:
    If there are viable target species occurring outside the MPA that fishermen can exploit without significant investment, it suggests that the food-web in these alternative areas is likely to be intact and capable of supporting the targeted species. The availability of viable target species indicates that the food-web interactions necessary for their survival and reproduction are maintained, which is crucial for maintaining ecosystem balance.</t>
      </text>
    </comment>
    <comment ref="G19" authorId="21" shapeId="0" xr:uid="{A1EB84CE-0051-4FD6-A23A-9C39D176C40C}">
      <text>
        <t>[Threaded comment]
Your version of Excel allows you to read this threaded comment; however, any edits to it will get removed if the file is opened in a newer version of Excel. Learn more: https://go.microsoft.com/fwlink/?linkid=870924
Comment:
    Wouldn't this mean that noise would increase outside of the MPA since there are fish to exploit?
Reply:
    Indeed</t>
      </text>
    </comment>
    <comment ref="H19" authorId="22" shapeId="0" xr:uid="{F6C557F6-5C4D-465D-B56F-3215FC6A052C}">
      <text>
        <t xml:space="preserve">[Threaded comment]
Your version of Excel allows you to read this threaded comment; however, any edits to it will get removed if the file is opened in a newer version of Excel. Learn more: https://go.microsoft.com/fwlink/?linkid=870924
Comment:
    Same here I would assume this would be significant outside of the MPA then?
Reply:
    Nevermind, it would mean that there is no change since fishing just moved </t>
      </text>
    </comment>
    <comment ref="N19" authorId="23" shapeId="0" xr:uid="{FE7F4D7D-6B71-47FC-AAFD-7728BBE9559E}">
      <text>
        <t>[Threaded comment]
Your version of Excel allows you to read this threaded comment; however, any edits to it will get removed if the file is opened in a newer version of Excel. Learn more: https://go.microsoft.com/fwlink/?linkid=870924
Comment:
    depends on location alternative</t>
      </text>
    </comment>
    <comment ref="D34" authorId="24" shapeId="0" xr:uid="{0E6BD76E-896C-48FF-9DA5-DABCEEFA9B11}">
      <text>
        <t>[Threaded comment]
Your version of Excel allows you to read this threaded comment; however, any edits to it will get removed if the file is opened in a newer version of Excel. Learn more: https://go.microsoft.com/fwlink/?linkid=870924
Comment:
    negative effect for the birds (more birds in other areas where now there will be more activity)
Reply:
    Agree</t>
      </text>
    </comment>
    <comment ref="D36" authorId="25" shapeId="0" xr:uid="{2DBB6FC9-1142-45BB-A448-CFAA9B1181B2}">
      <text>
        <t>[Threaded comment]
Your version of Excel allows you to read this threaded comment; however, any edits to it will get removed if the file is opened in a newer version of Excel. Learn more: https://go.microsoft.com/fwlink/?linkid=870924
Comment:
    positive effects for the birds since they'll be protected within the MPA
Reply:
    agree as well
Reply:
    But we're looking at things at risk right? In this case the birds are thus not at higher risk so little impact</t>
      </text>
    </comment>
    <comment ref="D39" authorId="26" shapeId="0" xr:uid="{5202EB31-BB51-4583-9DAB-CD99AAE32246}">
      <text>
        <t>[Threaded comment]
Your version of Excel allows you to read this threaded comment; however, any edits to it will get removed if the file is opened in a newer version of Excel. Learn more: https://go.microsoft.com/fwlink/?linkid=870924
Comment:
    negative effect for the birds (more birds in other areas where now there will be more activity)
Reply:
    Agree</t>
      </text>
    </comment>
    <comment ref="D41" authorId="27" shapeId="0" xr:uid="{102F38EB-DC04-4FCC-88E3-A83EBB533B1E}">
      <text>
        <t>[Threaded comment]
Your version of Excel allows you to read this threaded comment; however, any edits to it will get removed if the file is opened in a newer version of Excel. Learn more: https://go.microsoft.com/fwlink/?linkid=870924
Comment:
    positive effects for the birds since they'll be protected within the MPA
Reply:
    agree as well
Reply:
    But we're looking at things at risk right? In this case the birds are thus not at higher risk so little impact.
Reply:
    Just discussed this with Tobias and indeed we wont consider the 'positive effect' here.</t>
      </text>
    </comment>
    <comment ref="M44" authorId="28" shapeId="0" xr:uid="{96B430B3-0E92-4902-AA62-B733668E6B80}">
      <text>
        <t>[Threaded comment]
Your version of Excel allows you to read this threaded comment; however, any edits to it will get removed if the file is opened in a newer version of Excel. Learn more: https://go.microsoft.com/fwlink/?linkid=870924
Comment:
    then larger companies that are often better equipped to make such changes (see brandenberg article) are favored</t>
      </text>
    </comment>
    <comment ref="D49" authorId="29" shapeId="0" xr:uid="{3C64E279-52EA-4907-8A8E-0ACA5D45EF20}">
      <text>
        <t>[Threaded comment]
Your version of Excel allows you to read this threaded comment; however, any edits to it will get removed if the file is opened in a newer version of Excel. Learn more: https://go.microsoft.com/fwlink/?linkid=870924
Comment:
    Okay let's say hypothetically, longer trips would mean taking routes possibly used by migratory species. How do we account that? Because then it would have an impact on those migratory species that might have to change routes to avoid the fleets
Reply:
    Good point. We could combine it with question 7. &amp; 8  
So e.g. if there are many seabirds in alternative areas and the routes towards it, then there is a high impact expected
Reply:
    We could combine the question in their calculation or just calculate them separately
Reply:
    Discussed with Tobias and we will calculate the indicator scores with answer to these questions separately. So essentially simply summing them.</t>
      </text>
    </comment>
    <comment ref="G49" authorId="30" shapeId="0" xr:uid="{6139CD7B-B92F-4EBF-83C2-6AAA8CDA1A95}">
      <text>
        <t>[Threaded comment]
Your version of Excel allows you to read this threaded comment; however, any edits to it will get removed if the file is opened in a newer version of Excel. Learn more: https://go.microsoft.com/fwlink/?linkid=870924
Comment:
    Wouldn't it increase noise outside of the MPA? Since they would probably have to travel around the MPA  for example to get to the fishing grounds 
Reply:
    Yes you're right</t>
      </text>
    </comment>
    <comment ref="H49" authorId="31" shapeId="0" xr:uid="{A938E4E0-5944-4D79-A9F8-F489874A2540}">
      <text>
        <t>[Threaded comment]
Your version of Excel allows you to read this threaded comment; however, any edits to it will get removed if the file is opened in a newer version of Excel. Learn more: https://go.microsoft.com/fwlink/?linkid=870924
Comment:
    Significant longer trips would mean increased CO2 emissions
Reply:
    Agree</t>
      </text>
    </comment>
    <comment ref="K49" authorId="32" shapeId="0" xr:uid="{3484CBC6-14AD-442D-9137-D7760791A5DA}">
      <text>
        <t>[Threaded comment]
Your version of Excel allows you to read this threaded comment; however, any edits to it will get removed if the file is opened in a newer version of Excel. Learn more: https://go.microsoft.com/fwlink/?linkid=870924
Comment:
    I have populated these (highlighted in yellow) so do check if this is right
Reply:
    Agree. I must have forgotten to fill these in.</t>
      </text>
    </comment>
    <comment ref="P54" authorId="33" shapeId="0" xr:uid="{4A298D78-B68E-4C6F-97DE-A84EC48AC9F4}">
      <text>
        <t>[Threaded comment]
Your version of Excel allows you to read this threaded comment; however, any edits to it will get removed if the file is opened in a newer version of Excel. Learn more: https://go.microsoft.com/fwlink/?linkid=870924
Comment:
    Wouldn't that put certain fishers at a disadvantage and thus create competition?
Reply:
    Agree</t>
      </text>
    </comment>
    <comment ref="Q54" authorId="34" shapeId="0" xr:uid="{DD1F9CCC-0239-4B22-B9EA-EA34E2E94E5A}">
      <text>
        <t>[Threaded comment]
Your version of Excel allows you to read this threaded comment; however, any edits to it will get removed if the file is opened in a newer version of Excel. Learn more: https://go.microsoft.com/fwlink/?linkid=870924
Comment:
    I feel like the impact on the community here would be high since working on weekends would be something that the community wouldn't like. Thoughts?
Reply:
    agree</t>
      </text>
    </comment>
    <comment ref="G59" authorId="35" shapeId="0" xr:uid="{AAB7A26F-5530-42E3-A888-51DD78B59699}">
      <text>
        <t>[Threaded comment]
Your version of Excel allows you to read this threaded comment; however, any edits to it will get removed if the file is opened in a newer version of Excel. Learn more: https://go.microsoft.com/fwlink/?linkid=870924
Comment:
    Okay very much up for debate but Noise here could mean any type of noise. So it could have an impact no? Since if they fish on weekends it would increase noise compared to normally?
Reply:
    Yes it would. But in the end we consider the effect of noise on sea life, right? I dont think sea life cares about whether noise is produced in the week or weekend.</t>
      </text>
    </comment>
    <comment ref="Q59" authorId="36" shapeId="0" xr:uid="{7E8D7818-2065-4AAC-9A2A-28E60196DC42}">
      <text>
        <t>[Threaded comment]
Your version of Excel allows you to read this threaded comment; however, any edits to it will get removed if the file is opened in a newer version of Excel. Learn more: https://go.microsoft.com/fwlink/?linkid=870924
Comment:
    I populated this as it would have an impact on the community if a decision to change fishing-free weekends occurs. 
Reply:
    Agree.
Reply:
    On a side note. This made me realize that maybe we can't get away with only summing scores and not using any 'if' statements. In this case, for example, this question wouldnt matter anything if fish-free weekends aren't at risk. If w don't use an if statement and just count this answer as a risk, then this may be erroneuous when fish free weekends arent at risk.</t>
      </text>
    </comment>
    <comment ref="D64" authorId="37" shapeId="0" xr:uid="{9D5B0DD7-BF5C-48DB-B3E6-9B360B8A7961}">
      <text>
        <t>[Threaded comment]
Your version of Excel allows you to read this threaded comment; however, any edits to it will get removed if the file is opened in a newer version of Excel. Learn more: https://go.microsoft.com/fwlink/?linkid=870924
Comment:
    within MPA: food of the target species (whatever that is: clams, worms, algae, plants) might decrease in population since the target species has lower mortality rate. 
outside MPA: fishers will probably increase effort which can negatively impact biodiversity</t>
      </text>
    </comment>
    <comment ref="F64" authorId="38" shapeId="0" xr:uid="{53FDEB43-4719-472F-8D5B-68B35BA7818C}">
      <text>
        <t>[Threaded comment]
Your version of Excel allows you to read this threaded comment; however, any edits to it will get removed if the file is opened in a newer version of Excel. Learn more: https://go.microsoft.com/fwlink/?linkid=870924
Comment:
    effort will increase</t>
      </text>
    </comment>
    <comment ref="I64" authorId="39" shapeId="0" xr:uid="{F2964FA4-0BB1-48FF-BF83-CC88DB71C288}">
      <text>
        <t>[Threaded comment]
Your version of Excel allows you to read this threaded comment; however, any edits to it will get removed if the file is opened in a newer version of Excel. Learn more: https://go.microsoft.com/fwlink/?linkid=870924
Comment:
    Catch composition will become less optimal: meaning relatively fewer target species
Reply:
    yep</t>
      </text>
    </comment>
    <comment ref="N64" authorId="40" shapeId="0" xr:uid="{86D1080D-DF34-4C03-9DE2-7A69E8B3C4CC}">
      <text>
        <t>[Threaded comment]
Your version of Excel allows you to read this threaded comment; however, any edits to it will get removed if the file is opened in a newer version of Excel. Learn more: https://go.microsoft.com/fwlink/?linkid=870924
Comment:
    could be that fishers need more time handling increased bycatch
Reply:
    Or it could also increase effort... I would be more prone to putting the impact as moderate to significant though
Reply:
    agree</t>
      </text>
    </comment>
    <comment ref="D66" authorId="41" shapeId="0" xr:uid="{58F37AC1-5356-4761-B19B-7ED03898BCAB}">
      <text>
        <t>[Threaded comment]
Your version of Excel allows you to read this threaded comment; however, any edits to it will get removed if the file is opened in a newer version of Excel. Learn more: https://go.microsoft.com/fwlink/?linkid=870924
Comment:
    target species population in the MPA may increase
Reply:
    agree</t>
      </text>
    </comment>
    <comment ref="B69" authorId="42" shapeId="0" xr:uid="{369D1067-50FD-4465-9061-B7FD4CC53D10}">
      <text>
        <t>[Threaded comment]
Your version of Excel allows you to read this threaded comment; however, any edits to it will get removed if the file is opened in a newer version of Excel. Learn more: https://go.microsoft.com/fwlink/?linkid=870924
Comment:
    Need to define new areas more: fishing areas. Could be confused with new protected areas. 
Reply:
    Agree. Fixed it</t>
      </text>
    </comment>
    <comment ref="F69" authorId="43" shapeId="0" xr:uid="{15CF1F18-FDB3-454E-B53B-BFC1E26E8E8D}">
      <text>
        <t>[Threaded comment]
Your version of Excel allows you to read this threaded comment; however, any edits to it will get removed if the file is opened in a newer version of Excel. Learn more: https://go.microsoft.com/fwlink/?linkid=870924
Comment:
    Of course increased travel time is relevant for this indicator, but I scored it as irrelevant here because this effect is already scored in a question earlier (see row 29 and 49). Counting it again here would be erroneous due to double counting
Reply:
    Okay agree - I'm wondering if there would be a way to merge both questions then to avoid too many questions with irrelevant indicators?</t>
      </text>
    </comment>
    <comment ref="K69" authorId="44" shapeId="0" xr:uid="{6E5834B0-4931-40EA-9BA8-83B73EDB75DE}">
      <text>
        <t>[Threaded comment]
Your version of Excel allows you to read this threaded comment; however, any edits to it will get removed if the file is opened in a newer version of Excel. Learn more: https://go.microsoft.com/fwlink/?linkid=870924
Comment:
    Wouldn't this impact costs? Increased costs related to travel time
Reply:
    Yes bit this is also already incorporated in questions earlier.</t>
      </text>
    </comment>
    <comment ref="M69" authorId="45" shapeId="0" xr:uid="{1F19D20F-CB75-4EB0-AC69-5ED50CAA6681}">
      <text>
        <t>[Threaded comment]
Your version of Excel allows you to read this threaded comment; however, any edits to it will get removed if the file is opened in a newer version of Excel. Learn more: https://go.microsoft.com/fwlink/?linkid=870924
Comment:
    Could be that since they have less time available they need to catch more in less time and hence have to decrease selectivity. Which increases bycatch which thus requires more crew. In that case bigger companies may be favored over small family operated vessels.
(just something I came up with. Im not sure how accurate this may be but I think there are scenario's in which business structure may be impacted)
Reply:
    Another option how it could be impacted is that bigger companies are favored because they can take away some of the work that skippers have outside of fishing (administration, getting permits, etc.). Which leaves  more time for fishing to the skipper.
Reply:
    Interesting first point but I definitely agree. I was especially thinking of your second point. Either way again I agree!</t>
      </text>
    </comment>
    <comment ref="O69" authorId="46" shapeId="0" xr:uid="{9A9C069C-9F21-4A5B-86AB-CCDCB7609858}">
      <text>
        <t>[Threaded comment]
Your version of Excel allows you to read this threaded comment; however, any edits to it will get removed if the file is opened in a newer version of Excel. Learn more: https://go.microsoft.com/fwlink/?linkid=870924
Comment:
    Perhaps with less time available fishers will change strategies. Maybe by going for higher value species or other gears</t>
      </text>
    </comment>
    <comment ref="B73" authorId="47" shapeId="0" xr:uid="{009A00B3-4B3F-499B-950A-6D9308BFD3D7}">
      <text>
        <t>[Threaded comment]
Your version of Excel allows you to read this threaded comment; however, any edits to it will get removed if the file is opened in a newer version of Excel. Learn more: https://go.microsoft.com/fwlink/?linkid=870924
Comment:
    Extra column?</t>
      </text>
    </comment>
    <comment ref="D76" authorId="48" shapeId="0" xr:uid="{D1152D8B-B6B5-41CF-A26F-CD890607B1E6}">
      <text>
        <t>[Threaded comment]
Your version of Excel allows you to read this threaded comment; however, any edits to it will get removed if the file is opened in a newer version of Excel. Learn more: https://go.microsoft.com/fwlink/?linkid=870924
Comment:
    will have to increase effort to catch target</t>
      </text>
    </comment>
    <comment ref="M79" authorId="49" shapeId="0" xr:uid="{9381D235-95B8-494A-B907-39E32FBD6FA2}">
      <text>
        <t>[Threaded comment]
Your version of Excel allows you to read this threaded comment; however, any edits to it will get removed if the file is opened in a newer version of Excel. Learn more: https://go.microsoft.com/fwlink/?linkid=870924
Comment:
    could be that larger companies are more easily able to adapt.
Reply:
    yes</t>
      </text>
    </comment>
    <comment ref="N79" authorId="50" shapeId="0" xr:uid="{CB14F2B8-EA85-464E-AFEF-63CDBC11ED7F}">
      <text>
        <t>[Threaded comment]
Your version of Excel allows you to read this threaded comment; however, any edits to it will get removed if the file is opened in a newer version of Excel. Learn more: https://go.microsoft.com/fwlink/?linkid=870924
Comment:
    I would possibly say significant since it could potentially be an important change for them</t>
      </text>
    </comment>
    <comment ref="K80" authorId="51" shapeId="0" xr:uid="{72E8A7FE-E531-4D37-85F6-53065F8595EB}">
      <text>
        <t xml:space="preserve">[Threaded comment]
Your version of Excel allows you to read this threaded comment; however, any edits to it will get removed if the file is opened in a newer version of Excel. Learn more: https://go.microsoft.com/fwlink/?linkid=870924
Comment:
    I would say moderate here </t>
      </text>
    </comment>
    <comment ref="D84" authorId="52" shapeId="0" xr:uid="{79BF6DFD-CBA5-4BCD-8646-B4C7E856486A}">
      <text>
        <t xml:space="preserve">[Threaded comment]
Your version of Excel allows you to read this threaded comment; however, any edits to it will get removed if the file is opened in a newer version of Excel. Learn more: https://go.microsoft.com/fwlink/?linkid=870924
Comment:
    significant positive inside MPA (these vulnerable species will probably profit from lower fishing pressure)
Reply:
    Looking at outside the MPA though - but it is still significant </t>
      </text>
    </comment>
    <comment ref="E84" authorId="53" shapeId="0" xr:uid="{F65522FC-B8D0-41C8-82CA-D8F7F182DE68}">
      <text>
        <t>[Threaded comment]
Your version of Excel allows you to read this threaded comment; however, any edits to it will get removed if the file is opened in a newer version of Excel. Learn more: https://go.microsoft.com/fwlink/?linkid=870924
Comment:
    Wouldn't this have an impact on the food web??</t>
      </text>
    </comment>
    <comment ref="D86" authorId="54" shapeId="0" xr:uid="{C883C0AD-D5E3-4553-90E1-482AD2E1ABCF}">
      <text>
        <t>[Threaded comment]
Your version of Excel allows you to read this threaded comment; however, any edits to it will get removed if the file is opened in a newer version of Excel. Learn more: https://go.microsoft.com/fwlink/?linkid=870924
Comment:
    significant and negative outside MPA because activities will probably increase there</t>
      </text>
    </comment>
    <comment ref="D89" authorId="55" shapeId="0" xr:uid="{884D8168-8B4E-4EF6-A07D-5FB8554660B9}">
      <text>
        <t>[Threaded comment]
Your version of Excel allows you to read this threaded comment; however, any edits to it will get removed if the file is opened in a newer version of Excel. Learn more: https://go.microsoft.com/fwlink/?linkid=870924
Comment:
    biodiversity in the MPA will be conserved</t>
      </text>
    </comment>
    <comment ref="D91" authorId="56" shapeId="0" xr:uid="{6BBDF423-D128-4158-8491-F9FF9F499305}">
      <text>
        <t>[Threaded comment]
Your version of Excel allows you to read this threaded comment; however, any edits to it will get removed if the file is opened in a newer version of Excel. Learn more: https://go.microsoft.com/fwlink/?linkid=870924
Comment:
    then the biodiversity in other areas will be negatively impacted</t>
      </text>
    </comment>
    <comment ref="D94" authorId="57" shapeId="0" xr:uid="{ACCCD5A3-5106-4BBF-9826-4670A50BEB88}">
      <text>
        <t>[Threaded comment]
Your version of Excel allows you to read this threaded comment; however, any edits to it will get removed if the file is opened in a newer version of Excel. Learn more: https://go.microsoft.com/fwlink/?linkid=870924
Comment:
    Effort will have to increase with also higher catch of non-targeted species
Reply:
    agree</t>
      </text>
    </comment>
    <comment ref="K94" authorId="58" shapeId="0" xr:uid="{70CDAA7A-5CD2-4390-A741-3305640915C4}">
      <text>
        <t>[Threaded comment]
Your version of Excel allows you to read this threaded comment; however, any edits to it will get removed if the file is opened in a newer version of Excel. Learn more: https://go.microsoft.com/fwlink/?linkid=870924
Comment:
    fishers will have more costs associated with handling bycatch
Reply:
    yes</t>
      </text>
    </comment>
    <comment ref="M94" authorId="59" shapeId="0" xr:uid="{640BE013-8D0D-449E-A23D-C65A1279B94E}">
      <text>
        <t xml:space="preserve">[Threaded comment]
Your version of Excel allows you to read this threaded comment; however, any edits to it will get removed if the file is opened in a newer version of Excel. Learn more: https://go.microsoft.com/fwlink/?linkid=870924
Comment:
    may need more crew to handle bycatch
Reply:
    (e.g. I've once read an article (one that Katell worked on as well if I'm not mistaken) that said that the landing obligation required vessels (in some metier, I forgot which one) to have 9 crew members instead of 7 to land the bycatch
Reply:
    Yes I think we have the same here in Ireland - was talking to some fishermen using hydraulic dredgers and they need more manpower to sort out bycatch so this would be highly relevant </t>
      </text>
    </comment>
    <comment ref="D99" authorId="60" shapeId="0" xr:uid="{0E79AE0F-CA91-4E41-81C9-13553D8BB9A0}">
      <text>
        <t>[Threaded comment]
Your version of Excel allows you to read this threaded comment; however, any edits to it will get removed if the file is opened in a newer version of Excel. Learn more: https://go.microsoft.com/fwlink/?linkid=870924
Comment:
    These species may be able to proliferate due to decrease mortality from fishing in the MPA. Outside the MPA the opposite holds, though.
Reply:
    I agree but I would probably be more prone to saying that it has a significant impact. What do you think?</t>
      </text>
    </comment>
    <comment ref="I99" authorId="61" shapeId="0" xr:uid="{18B662CC-6091-4EC9-94FE-9E6460CA47DC}">
      <text>
        <t>[Threaded comment]
Your version of Excel allows you to read this threaded comment; however, any edits to it will get removed if the file is opened in a newer version of Excel. Learn more: https://go.microsoft.com/fwlink/?linkid=870924
Comment:
    Wouldn't this affect catch ?
Reply:
    Agree</t>
      </text>
    </comment>
    <comment ref="D106" authorId="62" shapeId="0" xr:uid="{C8F83D52-7100-46B8-B93E-5B5064110EE1}">
      <text>
        <t>[Threaded comment]
Your version of Excel allows you to read this threaded comment; however, any edits to it will get removed if the file is opened in a newer version of Excel. Learn more: https://go.microsoft.com/fwlink/?linkid=870924
Comment:
    much fishing pressure will dislocate to other areas
Reply:
    yep</t>
      </text>
    </comment>
    <comment ref="D109" authorId="63" shapeId="0" xr:uid="{DEA251FC-55C8-4E1B-9435-892EE73F3884}">
      <text>
        <t>[Threaded comment]
Your version of Excel allows you to read this threaded comment; however, any edits to it will get removed if the file is opened in a newer version of Excel. Learn more: https://go.microsoft.com/fwlink/?linkid=870924
Comment:
    may increase in MPA and decrease outside
Reply:
    ok</t>
      </text>
    </comment>
    <comment ref="I109" authorId="64" shapeId="0" xr:uid="{76C98CAA-5761-4F42-8941-783A4EA458B0}">
      <text>
        <t>[Threaded comment]
Your version of Excel allows you to read this threaded comment; however, any edits to it will get removed if the file is opened in a newer version of Excel. Learn more: https://go.microsoft.com/fwlink/?linkid=870924
Comment:
    fishers will probably find more of such species in catch when fishing in other areas
Reply:
    agree</t>
      </text>
    </comment>
    <comment ref="I111" authorId="65" shapeId="0" xr:uid="{45AF1390-B508-452F-A7B8-8CEB1120D125}">
      <text>
        <t>[Threaded comment]
Your version of Excel allows you to read this threaded comment; however, any edits to it will get removed if the file is opened in a newer version of Excel. Learn more: https://go.microsoft.com/fwlink/?linkid=870924
Comment:
    will catch less of these species in other areas</t>
      </text>
    </comment>
    <comment ref="D114" authorId="66" shapeId="0" xr:uid="{5615FD00-0C3B-419B-AA5D-E9D49943486A}">
      <text>
        <t>[Threaded comment]
Your version of Excel allows you to read this threaded comment; however, any edits to it will get removed if the file is opened in a newer version of Excel. Learn more: https://go.microsoft.com/fwlink/?linkid=870924
Comment:
    may increase in MPA and decrease outside
Reply:
    ok</t>
      </text>
    </comment>
    <comment ref="J114" authorId="67" shapeId="0" xr:uid="{963A52C9-20BF-49BB-A74D-F3989AC10EF1}">
      <text>
        <t>[Threaded comment]
Your version of Excel allows you to read this threaded comment; however, any edits to it will get removed if the file is opened in a newer version of Excel. Learn more: https://go.microsoft.com/fwlink/?linkid=870924
Comment:
    I'd be more prone to including this one since higher abundances of marine mammals present outside of the MPA could be bycaught...
Reply:
    Agree</t>
      </text>
    </comment>
    <comment ref="O121" authorId="68" shapeId="0" xr:uid="{52A6E43C-D2C0-46CD-B4B7-44B6FC893726}">
      <text>
        <t>[Threaded comment]
Your version of Excel allows you to read this threaded comment; however, any edits to it will get removed if the file is opened in a newer version of Excel. Learn more: https://go.microsoft.com/fwlink/?linkid=870924
Comment:
    fishers may try different strategies</t>
      </text>
    </comment>
    <comment ref="Q121" authorId="69" shapeId="0" xr:uid="{DF4E5175-1E58-4D92-B3C2-D7D31EFA972D}">
      <text>
        <t>[Threaded comment]
Your version of Excel allows you to read this threaded comment; however, any edits to it will get removed if the file is opened in a newer version of Excel. Learn more: https://go.microsoft.com/fwlink/?linkid=870924
Comment:
    community (also e.g. companies behind the fishers such as  fish processing companies, fish auctions, and fish markets)
Reply:
    ok</t>
      </text>
    </comment>
    <comment ref="K126" authorId="70" shapeId="0" xr:uid="{6AAF146D-0A71-4A0E-95E3-804065658AF9}">
      <text>
        <t>[Threaded comment]
Your version of Excel allows you to read this threaded comment; however, any edits to it will get removed if the file is opened in a newer version of Excel. Learn more: https://go.microsoft.com/fwlink/?linkid=870924
Comment:
    may have to invest to keep up</t>
      </text>
    </comment>
    <comment ref="M126" authorId="71" shapeId="0" xr:uid="{DA3EC289-A40F-43D5-A8AF-5338688446A4}">
      <text>
        <t>[Threaded comment]
Your version of Excel allows you to read this threaded comment; however, any edits to it will get removed if the file is opened in a newer version of Excel. Learn more: https://go.microsoft.com/fwlink/?linkid=870924
Comment:
    bigger companies may be more easily able to adapt</t>
      </text>
    </comment>
    <comment ref="F136" authorId="72" shapeId="0" xr:uid="{4F2279D3-163F-464C-BCAE-18460792C5AF}">
      <text>
        <t>[Threaded comment]
Your version of Excel allows you to read this threaded comment; however, any edits to it will get removed if the file is opened in a newer version of Excel. Learn more: https://go.microsoft.com/fwlink/?linkid=870924
Comment:
    negative</t>
      </text>
    </comment>
    <comment ref="G139" authorId="73" shapeId="0" xr:uid="{68E9AF09-2EE1-490C-9C8D-F787A099635A}">
      <text>
        <t>[Threaded comment]
Your version of Excel allows you to read this threaded comment; however, any edits to it will get removed if the file is opened in a newer version of Excel. Learn more: https://go.microsoft.com/fwlink/?linkid=870924
Comment:
    positive outside MPA</t>
      </text>
    </comment>
    <comment ref="G141" authorId="74" shapeId="0" xr:uid="{07E95829-8567-48F4-BE86-F326708FA3EE}">
      <text>
        <t>[Threaded comment]
Your version of Excel allows you to read this threaded comment; however, any edits to it will get removed if the file is opened in a newer version of Excel. Learn more: https://go.microsoft.com/fwlink/?linkid=870924
Comment:
    negative</t>
      </text>
    </comment>
    <comment ref="H144" authorId="75" shapeId="0" xr:uid="{42122C6A-0974-43F6-AFA9-0C8496992A2B}">
      <text>
        <t>[Threaded comment]
Your version of Excel allows you to read this threaded comment; however, any edits to it will get removed if the file is opened in a newer version of Excel. Learn more: https://go.microsoft.com/fwlink/?linkid=870924
Comment:
    positive</t>
      </text>
    </comment>
    <comment ref="H146" authorId="76" shapeId="0" xr:uid="{F5ECEF33-45EF-47C0-85C0-059D51E4AE7F}">
      <text>
        <t>[Threaded comment]
Your version of Excel allows you to read this threaded comment; however, any edits to it will get removed if the file is opened in a newer version of Excel. Learn more: https://go.microsoft.com/fwlink/?linkid=870924
Comment:
    negative</t>
      </text>
    </comment>
    <comment ref="K151" authorId="77" shapeId="0" xr:uid="{B6DF38CB-5EE0-46C3-8C6C-22B4F7444FFE}">
      <text>
        <t>[Threaded comment]
Your version of Excel allows you to read this threaded comment; however, any edits to it will get removed if the file is opened in a newer version of Excel. Learn more: https://go.microsoft.com/fwlink/?linkid=870924
Comment:
    more handling time/costs</t>
      </text>
    </comment>
    <comment ref="N151" authorId="78" shapeId="0" xr:uid="{EE786CB2-3540-4798-9A04-9EB86C5AF9A3}">
      <text>
        <t>[Threaded comment]
Your version of Excel allows you to read this threaded comment; however, any edits to it will get removed if the file is opened in a newer version of Excel. Learn more: https://go.microsoft.com/fwlink/?linkid=870924
Comment:
    more handling time/costs</t>
      </text>
    </comment>
    <comment ref="O151" authorId="79" shapeId="0" xr:uid="{AD7D87F4-730A-44E2-9F9A-C03C7018442A}">
      <text>
        <t>[Threaded comment]
Your version of Excel allows you to read this threaded comment; however, any edits to it will get removed if the file is opened in a newer version of Excel. Learn more: https://go.microsoft.com/fwlink/?linkid=870924
Comment:
    might innovate to decrease bycatch</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<sst xmlns="http://schemas.openxmlformats.org/spreadsheetml/2006/main" count="8712" uniqueCount="649">
  <si>
    <t>General Colour Coding for any User:</t>
  </si>
  <si>
    <t>DO NOT EDIT, autofilled based on other input/cells</t>
  </si>
  <si>
    <t>Editable cells intended for user or contributer input</t>
  </si>
  <si>
    <t>DO NOT EDIT, Results calculated based on the given input</t>
  </si>
  <si>
    <t>Question ID</t>
  </si>
  <si>
    <t>Question</t>
  </si>
  <si>
    <t>Answer (select from drop-down menu)</t>
  </si>
  <si>
    <t>The majority of fishing activity is in the MPA.</t>
  </si>
  <si>
    <t>The MPA will be partly closed, allowing some fishing activities to take place.</t>
  </si>
  <si>
    <t>Yes, fishers will be required to obtain permits to engage in fishing activities within the MPA.</t>
  </si>
  <si>
    <t xml:space="preserve">No, there are not enough viable target species for the fishery to rely on. </t>
  </si>
  <si>
    <t>The absence of the target species elsewhere is the primary driving factor.</t>
  </si>
  <si>
    <t>The MPA is close to the home port(s) of the fishers in comparison to other areas where they operate.</t>
  </si>
  <si>
    <t>This is unknown and/or uncertain (Q7).</t>
  </si>
  <si>
    <t>The density of marine mammals in the MPA and the routes towards it is low compared to other fishing and steaming areas.</t>
  </si>
  <si>
    <t xml:space="preserve">Changing port would not be beneficial since the current port is still closer to valuable fishing grounds. </t>
  </si>
  <si>
    <t>Most fishers will have to make significantly longer trips to reach valuable fishing grounds.</t>
  </si>
  <si>
    <t>Despite some changes, fishers will still be able to work in their accustomed working rhythm.</t>
  </si>
  <si>
    <t>This is not a problem in this area because the local community was already accustomed or is willing to fish in a rhythm that includes working on Sundays.</t>
  </si>
  <si>
    <t>The abundance of the target fish species in the MPA is higher compared to other areas where the fishers operate.</t>
  </si>
  <si>
    <t>Yes, if the new areas are further away, it will reduce the time fishers have available to fish on an annual basis due to increased travel time.</t>
  </si>
  <si>
    <t>This is unknown and/or uncertain (Q15).</t>
  </si>
  <si>
    <t>Very much so. There are fishers who are highly specialized in certain target species and will have to significantly increase their effort in searching for productive new grounds or invest in new gear.</t>
  </si>
  <si>
    <t>Similar to other areas where the fishers operate.</t>
  </si>
  <si>
    <t>The biodiversity in the MPA is high compared to other areas where the fishers operate.</t>
  </si>
  <si>
    <t>This is unknown and/or uncertain (Q19).</t>
  </si>
  <si>
    <t>This is unknown and/or uncertain (Q20).</t>
  </si>
  <si>
    <t>Fishing intensity in the MPA is relatively high compared to other fishing areas.</t>
  </si>
  <si>
    <t>The abundance is similar in the MPA.</t>
  </si>
  <si>
    <t>This is unknown and/or uncertain (Q23).</t>
  </si>
  <si>
    <t>This is unknown and/or uncertain (Q24).</t>
  </si>
  <si>
    <t>Fishers historically have no significant differences in methods used in areas alternative to the MPA.</t>
  </si>
  <si>
    <t>No</t>
  </si>
  <si>
    <t>These methods have a similar impact (or the same methods are used) in terms of impact on the seafloor.</t>
  </si>
  <si>
    <t>This is unknown and/or uncertain (Q28).</t>
  </si>
  <si>
    <t>This is unknown and/or uncertain (Q29).</t>
  </si>
  <si>
    <t>These methods have a similar impact (or the same methods are used) in terms of impact on bycatch.</t>
  </si>
  <si>
    <t>This is unknown and/or uncertain (Q31).</t>
  </si>
  <si>
    <t>This is unknown and/or uncertain (Q32).</t>
  </si>
  <si>
    <t>END OF QUESTIONNAIRE</t>
  </si>
  <si>
    <t>Rank</t>
  </si>
  <si>
    <t>Indicator</t>
  </si>
  <si>
    <t>Unknowns</t>
  </si>
  <si>
    <t>Risk-Impact</t>
  </si>
  <si>
    <t>Ties</t>
  </si>
  <si>
    <t>Number of unkowns</t>
  </si>
  <si>
    <t>Contributer rank</t>
  </si>
  <si>
    <t>Key Contributing Question</t>
  </si>
  <si>
    <t>Key Contributing Answer</t>
  </si>
  <si>
    <t>Impact Score</t>
  </si>
  <si>
    <t>Explanation of Key Impact</t>
  </si>
  <si>
    <t>Costs</t>
  </si>
  <si>
    <t>Instructions</t>
  </si>
  <si>
    <t>In this sheet, you will find the key findings of this tool based on the responses provided to the questionnaire. The findings are presented through four tables. Table 1 presents a ranking of the fourteen distinct indicators, sorted from high (maximum of 5) risk-impact to low (minimum of 1). Table 2 allows you to select a specific variable of interest. Upon selection, the table will list the primary contributors to the risk-impact, the corresponding impact scores of these responses, and a short explanation of how each question influences the indicator. Table 3, you can find the relevant questions for each indicator to which 'this is unknown' was answered. Finally, table 4 lists all the questions to which 'this is unknown' was answered. Each table can easily be found by clicking on the desired table reference in the cells below.</t>
  </si>
  <si>
    <t>Table 1</t>
  </si>
  <si>
    <t>Table 2</t>
  </si>
  <si>
    <t>Table 3</t>
  </si>
  <si>
    <t>Table 4</t>
  </si>
  <si>
    <t>Table 1: Ranking of indicators' risk-impact &amp; number of unknowns</t>
  </si>
  <si>
    <t>Key findings</t>
  </si>
  <si>
    <t>Risk-Impact score</t>
  </si>
  <si>
    <t>To mitigate these negative impacts, it is advized to study whether the MPA policy can be tailored in such a way that these negative effects can be minimized without hampering other indicators. In table 2, any indicator of interest can be selected to see what the main causes are for the impact on this indicator. This can be helpful in identifying how the MPA policy can be improved to minimize negative effects.</t>
  </si>
  <si>
    <t xml:space="preserve">In addition to the mean Risk-Impact shown table 1, the column 'Unknowns' indicates how many questions relevant to each individual indicator were answered with 'this is unknown'. These unknowns indicate knowledge gaps that consequently result in uncertainties. In order to facilitate well-informed management decisions, it is advisable to minimize these knowledge gaps. Thus, it is recommended to, wherever feasible, conduct further research into these areas of uncertainty, enabling the formulation of effective policy decisions. Table 3 (specific indicator of interest) and 4 (total) list the questions that were answered with unknowns. </t>
  </si>
  <si>
    <t>Table 2: Top contributors to risk-impact of indicator of interest</t>
  </si>
  <si>
    <t>Select indicator of interest:</t>
  </si>
  <si>
    <t>Revenue</t>
  </si>
  <si>
    <t>Table 3: Questions that were answered with 'this is unknown' for indicator of interest</t>
  </si>
  <si>
    <t>Indicator of interest</t>
  </si>
  <si>
    <t>Question number</t>
  </si>
  <si>
    <t>Biodiversity</t>
  </si>
  <si>
    <t xml:space="preserve">Table 4: All questions that were answered with 'this is unknown' </t>
  </si>
  <si>
    <t>Impact on Variables:</t>
  </si>
  <si>
    <t>END OF DEVELOPER INTERFACE</t>
  </si>
  <si>
    <t>END</t>
  </si>
  <si>
    <t>Answer 1 (Duplicates Not Allowed)</t>
  </si>
  <si>
    <t>Answer 2 (Duplicates Not Allowed)</t>
  </si>
  <si>
    <t>Answer 3 (Duplicates Not Allowed)</t>
  </si>
  <si>
    <t>Answer 4 (Duplicates Not Allowed)</t>
  </si>
  <si>
    <t>Answer 5 (Duplicates Not Allowed)</t>
  </si>
  <si>
    <t>Question_1</t>
  </si>
  <si>
    <t xml:space="preserve">What is the importance of the MPA area for the affected fisheries? </t>
  </si>
  <si>
    <t>Less than 10% of fishing activity is in the MPA.</t>
  </si>
  <si>
    <t>Between 10 and 50% of fishing activity is in the MPA.</t>
  </si>
  <si>
    <t>The fisheries exclusively fish in the MPA.</t>
  </si>
  <si>
    <t>This is unknown and/or uncertain (Q1).</t>
  </si>
  <si>
    <t>Question_2</t>
  </si>
  <si>
    <t>Will it be fully or partly closed?</t>
  </si>
  <si>
    <t>The MPA will be fully closed to fishing activities.</t>
  </si>
  <si>
    <t>Question_3</t>
  </si>
  <si>
    <t>Will there be other restrictions for fishing within the MPA?</t>
  </si>
  <si>
    <t>Yes, there will be additional restrictions on fishing within the MPA, including limitations on fishing gears and equipment.</t>
  </si>
  <si>
    <t>Yes, fishing within the MPA will be restricted during specific periods to protect vulnerable species.</t>
  </si>
  <si>
    <t>Yes, there will be limitations on catch quotas for specific species within the MPA.</t>
  </si>
  <si>
    <t>There will be no other restrictions (i.e. no fishing at all is allowed in the MPA).</t>
  </si>
  <si>
    <t>Question_4</t>
  </si>
  <si>
    <t>Are there viable populations of target species in alternative areas that can be exploited by fisheries?</t>
  </si>
  <si>
    <t>Yes, there are viable target species occurring outside the MPA that fishers can exploit.</t>
  </si>
  <si>
    <t>Yes, but only few.</t>
  </si>
  <si>
    <t>This is unknown and/or uncertain (Q4).</t>
  </si>
  <si>
    <t>Question_5</t>
  </si>
  <si>
    <t>Which of the following most strongly drives the current fishing activities in the area to be designated as an MPA?</t>
  </si>
  <si>
    <t>The efficiency of the gear in the area is the primary driving factor.</t>
  </si>
  <si>
    <t>The proximity to port relative to alternative areas is the primary driving factor.</t>
  </si>
  <si>
    <t>This is unknown and/or uncertain (Q5).</t>
  </si>
  <si>
    <t>Question_6</t>
  </si>
  <si>
    <t>Compared to other areas where the majority of fishers operate, how close is the MPA to the home port(s) of the fishers?</t>
  </si>
  <si>
    <t>The MPA is at an average distance from the home port(s) of the fishers in comparison to other areas where they operate.</t>
  </si>
  <si>
    <t>The MPA is far from the home port(s) of the fishers in comparison to other areas where they operate.</t>
  </si>
  <si>
    <t>Question_7</t>
  </si>
  <si>
    <t>Compared to other areas that the fishers use to steam between their home port and fishing grounds, what is the density of seabirds in the MPA and the routes towards it?</t>
  </si>
  <si>
    <t>The density of seabirds in the MPA and the routes towards it is low compared to other areas used by the fishers for transit.</t>
  </si>
  <si>
    <t>The density of seabirds in the MPA and the routes towards it is average compared to other areas used by the fishers for transit.</t>
  </si>
  <si>
    <t>The density of seabirds in the MPA and the routes towards it is high compared to other areas used by the fishers for transit.</t>
  </si>
  <si>
    <t>Question_8</t>
  </si>
  <si>
    <t>Compared to other areas which the fishers use for fishing and/or steaming, what is the density of marine mammals in the MPA and the routes towards it?</t>
  </si>
  <si>
    <t>The density of marine mammals in the MPA and the routes towards it is average compared to other fishing and steaming areas.</t>
  </si>
  <si>
    <t>The density of marine mammals in the MPA and the routes towards it is high compared to other fishing and steaming areas.</t>
  </si>
  <si>
    <t>This is unknown and/or uncertain (Q8).</t>
  </si>
  <si>
    <t>Question_9</t>
  </si>
  <si>
    <t>To what extent would it be feasible and beneficial (less steaming time) for fishers to change port?</t>
  </si>
  <si>
    <t>It would be beneficial and  feasible for fishers to change port.</t>
  </si>
  <si>
    <t>Changing port would be beneficial, but is not possible due to logical constrains, established networks in the current port, location of fishing areas.</t>
  </si>
  <si>
    <t>This is unknown and/or uncertain (Q9).</t>
  </si>
  <si>
    <t>Question_10</t>
  </si>
  <si>
    <t>To what extent does the introduction of the MPA force fishers to make longer trips?</t>
  </si>
  <si>
    <t>Some fishers will have to make significantly longer trips to reach valuable fishing grounds.</t>
  </si>
  <si>
    <t>There will still be more or less sufficient grounds closeby, so fishers can choose to make longer trips or not.</t>
  </si>
  <si>
    <t xml:space="preserve">There are plenty of good alternative fishing grounds so longer trips are not neccessary. </t>
  </si>
  <si>
    <t>This is unknown and/or uncertain (Q10).</t>
  </si>
  <si>
    <t>Question_11</t>
  </si>
  <si>
    <t>To what degree do longer trips raise logistical issues for fishermen?</t>
  </si>
  <si>
    <t>Fishers will not be able to complete trips within their preferred or traditional working rhythm (e.g. will have to work in weekends.)</t>
  </si>
  <si>
    <t>There is no reason to change working rhythm.</t>
  </si>
  <si>
    <t>This is unknown and/or uncertain (Q11).</t>
  </si>
  <si>
    <t>Question_12</t>
  </si>
  <si>
    <t xml:space="preserve">To what degree are fishing-free weekends important for the local community? </t>
  </si>
  <si>
    <t>It is a very prevalent custom in this area to have fishing-free weekends that many families will not give up.</t>
  </si>
  <si>
    <t>It is a custom to be free on Sundays, but the community can likely adapt without significant issues.</t>
  </si>
  <si>
    <t>This is unknown and/or uncertain (Q12).</t>
  </si>
  <si>
    <t>Question_13</t>
  </si>
  <si>
    <t xml:space="preserve"> Compared to other areas where the fishers operate (or could operate), how high is the abundance of the target fish species in the MPA?</t>
  </si>
  <si>
    <t>The abundance of the target fish species in the MPA is similar to other areas where the fishers operate.</t>
  </si>
  <si>
    <t>The abundance of the target fish species in the MPA is lower compared to other areas where the fishers operate.</t>
  </si>
  <si>
    <t>This is unknown and/or uncertain (Q13).</t>
  </si>
  <si>
    <t>Question_14</t>
  </si>
  <si>
    <t xml:space="preserve"> If the alternative fishing areas are further away, will that reduce the time fishers have available to fish, on an annual basis?</t>
  </si>
  <si>
    <t>No, the increased distance to the new areas will not significantly impact the time fishers have available to fish on an annual basis.</t>
  </si>
  <si>
    <t>This is unknown and/or uncertain (Q14).</t>
  </si>
  <si>
    <t>Question_15</t>
  </si>
  <si>
    <t>Compared to other areas where the fishers operate (or could operate), what is the catchability for the target species in the MPA?</t>
  </si>
  <si>
    <t>The catchability of the target species in the MPA is lower compared to other areas where the fishers operate.</t>
  </si>
  <si>
    <t>The catchability of the target species in the MPA is similar to other areas where the fishers operate.</t>
  </si>
  <si>
    <t>The catchability of the target species in the MPA is higher compared to other areas where the fishers operate.</t>
  </si>
  <si>
    <t>Question_16</t>
  </si>
  <si>
    <r>
      <t>To what extent are there fishers that are highly specialized on certain target species who will have to increase their effort in searching productive new grounds?</t>
    </r>
    <r>
      <rPr>
        <b/>
        <sz val="8"/>
        <color theme="1"/>
        <rFont val="Verdana"/>
        <family val="2"/>
      </rPr>
      <t> </t>
    </r>
  </si>
  <si>
    <t>To some extent (average). Some fishers who are highly specialized in certain target species may need to increase their effort in searching for productive new grounds in response to the MPA, but the impact may not be as significant.</t>
  </si>
  <si>
    <t>They won't have problems finding their target species. Fishers who are highly specialized in certain target species are already familiar with productive fishing grounds and will not face significant challenges in catching target species outside the MPA.</t>
  </si>
  <si>
    <t>This is unknown and/or uncertain (Q16).</t>
  </si>
  <si>
    <t>Question_17</t>
  </si>
  <si>
    <t xml:space="preserve">Compared to the other areas where the fishers operate (or could operate), how is the abundance of vulnerable and/or protected species and/or habitats which are sensitive to the fishing activity, inside the MPA? </t>
  </si>
  <si>
    <t>Higher compared to other areas where the fishers operate.</t>
  </si>
  <si>
    <t>Lower compared to other areas where the fishers operate.</t>
  </si>
  <si>
    <t>This is unknown and/or uncertain (Q17).</t>
  </si>
  <si>
    <t>Question_18</t>
  </si>
  <si>
    <t xml:space="preserve">Compared to other areas where the fishers operate, how large is the biodiversity in the MPA? </t>
  </si>
  <si>
    <t>The biodiversity in the MPA is similar to other areas where the fishers operate.</t>
  </si>
  <si>
    <t>The biodiversity in the MPA is relatively low compared to other areas where the fishers operate.</t>
  </si>
  <si>
    <t>This is unknown and/or uncertain (Q18).</t>
  </si>
  <si>
    <t>Question_19</t>
  </si>
  <si>
    <t>How does the bycatch rate (bycatch biomass per unit of effort) within the MPA compare to alternative areas?</t>
  </si>
  <si>
    <t>The bycatch rate in the MPA is low compared to other areas where the fishers operate.</t>
  </si>
  <si>
    <t>The bycatch rate in the MPA is similar to other areas where the fishers operate.</t>
  </si>
  <si>
    <t>The bycatch rate in the MPA is high compared to other areas where the fishers operate.</t>
  </si>
  <si>
    <t>Question_20</t>
  </si>
  <si>
    <t>Compared to other areas where the fishers operate, what is the frequency of occurrence of spawning aggregations of species that are caught in or disturbed by the fishing gears used in the MPA?</t>
  </si>
  <si>
    <t>Lower compared to other fishing areas.</t>
  </si>
  <si>
    <t>Similar to other fishing areas.</t>
  </si>
  <si>
    <t>Higher compared to other fishing areas.</t>
  </si>
  <si>
    <t>Question_21</t>
  </si>
  <si>
    <t>Compared to other areas where the fishers operate, what is the historic fishing intensity in the MPA?</t>
  </si>
  <si>
    <t>Fishing intensity in the MPA is generally low compared to other fishing areas.</t>
  </si>
  <si>
    <t>Fishing intensity in the MPA is similar to that of other fishing areas.</t>
  </si>
  <si>
    <t>This is unknown and/or uncertain (Q21).</t>
  </si>
  <si>
    <t>Question_22</t>
  </si>
  <si>
    <t>Compared to other areas where the fishers operate, what is the abundance of specific sensitive benthic species or features (such as oyster beds and boulders) in the MPA?</t>
  </si>
  <si>
    <t>The abundance is lower in the MPA.</t>
  </si>
  <si>
    <t xml:space="preserve">The abundance is higher in the MPA. </t>
  </si>
  <si>
    <t>This is unknown and/or uncertain (Q22).</t>
  </si>
  <si>
    <t>Question_23</t>
  </si>
  <si>
    <t xml:space="preserve">Compared to other areas where the fishers operate, what is the abundance of  species which are known to be sensitive to underwater noise (e.g. marine mammals) in the MPA? </t>
  </si>
  <si>
    <t>The abundance in the MPA is lower.</t>
  </si>
  <si>
    <t>The abundance in the MPA is similar.</t>
  </si>
  <si>
    <t xml:space="preserve">The abundance in the MPA is higher. </t>
  </si>
  <si>
    <t>Question_24</t>
  </si>
  <si>
    <t>How significant is the total reduction in productive fishable grounds?</t>
  </si>
  <si>
    <t>The total reduction in productive fishable grounds is relatively small.</t>
  </si>
  <si>
    <t>The total reduction in productive fishable grounds is of average significance.</t>
  </si>
  <si>
    <t>The total reduction in productive fishable grounds is significant.</t>
  </si>
  <si>
    <t>Question_25</t>
  </si>
  <si>
    <t>Do fishers historically use different methods (e.g. vessel type, gear, mesh size) in areas alternative to the MPA?</t>
  </si>
  <si>
    <t>Fishers historically have some differences in methods used in areas alternative to the MPA.</t>
  </si>
  <si>
    <t>Fishers historically have many differences in methods used in areas alternative to the MPA.</t>
  </si>
  <si>
    <t>This is unknown and/or uncertain (Q25).</t>
  </si>
  <si>
    <t>Question_26</t>
  </si>
  <si>
    <t>Are gear changes required to catch the target species in the alternative areas?</t>
  </si>
  <si>
    <t>Yes</t>
  </si>
  <si>
    <t>This is unknown and/or uncertain (Q26).</t>
  </si>
  <si>
    <t>Question_27</t>
  </si>
  <si>
    <t>How do these methods compare to the methods used in the MPA in terms of impact on the seafloor?</t>
  </si>
  <si>
    <t>These methods have less impact in terms of impact on the seafloor.</t>
  </si>
  <si>
    <t>These methods have more impact in terms of impact on the seafloor.</t>
  </si>
  <si>
    <t>This is unknown and/or uncertain (Q27).</t>
  </si>
  <si>
    <t>Question_28</t>
  </si>
  <si>
    <t>How do these methods compare to the methods used in the MPA in terms of impact on noise levels?</t>
  </si>
  <si>
    <t>These methods have less impact in terms of impact on noise levels.</t>
  </si>
  <si>
    <t>These methods have a similar impact (or the same methods are used) in terms of impact on noise levels.</t>
  </si>
  <si>
    <t>These methods have more impact in terms of impact on noise levels.</t>
  </si>
  <si>
    <t>Question_29</t>
  </si>
  <si>
    <t>How do these methods compare to the methods used in the MPA in terms of impact on CO2 emissions?</t>
  </si>
  <si>
    <t>These methods have less impact in terms of impact on CO2-emissions.</t>
  </si>
  <si>
    <t>These methods have a similar impact (or the same methods are used) in terms of impact on CO2-emissions.</t>
  </si>
  <si>
    <t>These methods have more impact in terms of impact on CO2-emissions.</t>
  </si>
  <si>
    <t>Question_30</t>
  </si>
  <si>
    <t>How do these methods compare to the methods used in the MPA in terms of impact on bycatch?</t>
  </si>
  <si>
    <t>These methods have less impact in terms of impact on bycatch.</t>
  </si>
  <si>
    <t>These methods have more impact in terms of impact on bycatch.</t>
  </si>
  <si>
    <t>This is unknown and/or uncertain (Q30).</t>
  </si>
  <si>
    <t>Question_31</t>
  </si>
  <si>
    <t>How do these methods compare to the methods used in the MPA in terms of impact on the food-web?</t>
  </si>
  <si>
    <t>These methods have less impact in terms of impact on the food-web.</t>
  </si>
  <si>
    <t>These methods have a similar impact (or the same methods are used) in terms of impact on the food-web.</t>
  </si>
  <si>
    <t>These methods have more impact in terms of impact on the food-web.</t>
  </si>
  <si>
    <t>Question_32</t>
  </si>
  <si>
    <t>If innovation is required, to what extent is the community capable of innovation (financial and willingness)?</t>
  </si>
  <si>
    <t>The community is very capable (financially) and willing to innovate</t>
  </si>
  <si>
    <t>The community will only be able and willing to innovate to some extent.</t>
  </si>
  <si>
    <t>The community will not be able to innovate.</t>
  </si>
  <si>
    <t>Question_33</t>
  </si>
  <si>
    <t>Question 36</t>
  </si>
  <si>
    <t>Question_34</t>
  </si>
  <si>
    <t>Question 37</t>
  </si>
  <si>
    <t>Question_35</t>
  </si>
  <si>
    <t>Question 38</t>
  </si>
  <si>
    <t>Question_36</t>
  </si>
  <si>
    <t>Question 39</t>
  </si>
  <si>
    <t>Question_37</t>
  </si>
  <si>
    <t>Question 40</t>
  </si>
  <si>
    <t>Question_38</t>
  </si>
  <si>
    <t>Question 41</t>
  </si>
  <si>
    <t>Question_39</t>
  </si>
  <si>
    <t>Question 42</t>
  </si>
  <si>
    <t>Question_40</t>
  </si>
  <si>
    <t>Question 43</t>
  </si>
  <si>
    <t>Question_41</t>
  </si>
  <si>
    <t>Question 44</t>
  </si>
  <si>
    <t>Question_42</t>
  </si>
  <si>
    <t>Question 45</t>
  </si>
  <si>
    <t>Question_43</t>
  </si>
  <si>
    <t>Question 46</t>
  </si>
  <si>
    <t>Question_44</t>
  </si>
  <si>
    <t>Question 47</t>
  </si>
  <si>
    <t>Question_45</t>
  </si>
  <si>
    <t>Question 48</t>
  </si>
  <si>
    <t>Question_46</t>
  </si>
  <si>
    <t>Question 49</t>
  </si>
  <si>
    <t>Question_47</t>
  </si>
  <si>
    <t>Question 50</t>
  </si>
  <si>
    <t>End of Contributer Interface</t>
  </si>
  <si>
    <t>Effect of impact on Indicators</t>
  </si>
  <si>
    <t>Indicator ID Number:</t>
  </si>
  <si>
    <t>Question_ID</t>
  </si>
  <si>
    <t>Answer</t>
  </si>
  <si>
    <t>Food-web</t>
  </si>
  <si>
    <t>Seafloor integrity</t>
  </si>
  <si>
    <t>Noise</t>
  </si>
  <si>
    <t>CO2-emissions</t>
  </si>
  <si>
    <t>Catch composition</t>
  </si>
  <si>
    <t>Bycatch quantity</t>
  </si>
  <si>
    <t>Business structure</t>
  </si>
  <si>
    <t>Working rhythm</t>
  </si>
  <si>
    <t>Polyvalence (different strategies)</t>
  </si>
  <si>
    <t>Competition</t>
  </si>
  <si>
    <t>Community</t>
  </si>
  <si>
    <t>Indicator 15</t>
  </si>
  <si>
    <t>Indicator 16</t>
  </si>
  <si>
    <t>Indicator 17</t>
  </si>
  <si>
    <t>Indicator 18</t>
  </si>
  <si>
    <t>Indicator 19</t>
  </si>
  <si>
    <t>Indicator 20</t>
  </si>
  <si>
    <t>Indicator 21</t>
  </si>
  <si>
    <t>Indicator 22</t>
  </si>
  <si>
    <t>Indicator 23</t>
  </si>
  <si>
    <t>Indicator 24</t>
  </si>
  <si>
    <t>Indicator 25</t>
  </si>
  <si>
    <t>Indicator 26</t>
  </si>
  <si>
    <t>Indicator 27</t>
  </si>
  <si>
    <t>Indicator 28</t>
  </si>
  <si>
    <t>Indicator 29</t>
  </si>
  <si>
    <t>Indicator 30</t>
  </si>
  <si>
    <t>Indicator 31</t>
  </si>
  <si>
    <t>Indicator 32</t>
  </si>
  <si>
    <t>Indicator 33</t>
  </si>
  <si>
    <t>Indicator 34</t>
  </si>
  <si>
    <t>Indicator 35</t>
  </si>
  <si>
    <t>Indicator 36</t>
  </si>
  <si>
    <t>Indicator 37</t>
  </si>
  <si>
    <t>Indicator 38</t>
  </si>
  <si>
    <t>Indicator 39</t>
  </si>
  <si>
    <t>Indicator 40</t>
  </si>
  <si>
    <t>the impact on this indicator is small and unlikely to occur</t>
  </si>
  <si>
    <t>the impact on this indicator is small or unlikely to occur</t>
  </si>
  <si>
    <t>Placeholder Value</t>
  </si>
  <si>
    <t>the impact on this indicator is moderate in size and likeliness</t>
  </si>
  <si>
    <t>the impact on this indicator is significant or likely to occur</t>
  </si>
  <si>
    <t>the impact on this indicator is significant and likely to occur</t>
  </si>
  <si>
    <t>the impact is unknown</t>
  </si>
  <si>
    <t>This question (and therefore also the answer given) is irrelevant for this indicator</t>
  </si>
  <si>
    <t>END OF CONTRIBUTER INTERFACE</t>
  </si>
  <si>
    <t>The share of the activity in the MPA dictates how big the displacement of activity will be. The larger the share, the more displacement is expected and hence the higher the impact on biodiversity.</t>
  </si>
  <si>
    <t>The share of the activity in the MPA dictates how big the displacement of activity will be. The larger the share, the more displacement is expected and hence the higher the impact on the food-web.</t>
  </si>
  <si>
    <t>The share of the activity in the MPA dictates how big the displacement of activity will be. The larger the share, the more displacement is expected and hence the higher the impact on the seafloor.</t>
  </si>
  <si>
    <t>The share of the activity in the MPA dictates how big the displacement of activity will be. The larger the share, the more displacement is expected and hence more noise will be generated outside the MPA.</t>
  </si>
  <si>
    <t>The share of the activity in the MPA dictates how big the displacement of activity will be. The larger the share, the more displacement is expected and hence more fuel will be used.</t>
  </si>
  <si>
    <t xml:space="preserve">In alternative areas, the catch composition may differ from the MPA. This effect will be strongest when a larger share of fishing activity is displaced. </t>
  </si>
  <si>
    <t xml:space="preserve">In alternative areas, the bycatch composition may differ from the MPA. This effect will be strongest when a larger  share of fishing activity is displaced. </t>
  </si>
  <si>
    <t xml:space="preserve">Different costs due to displacement (e.g. travel costs) are higher when a larger share of the fishing activity is displaced. </t>
  </si>
  <si>
    <t>The more important the MPA area is, the bigger the impact on the revenue will be since fishers will not be able to catch fish within the MPA anymore.</t>
  </si>
  <si>
    <t>Larger companies may be better equipped to adapt to changes than small family-companies. This effect is stronger when a larger share of the fishery is displaced.</t>
  </si>
  <si>
    <t>Fishers may have to change their working rhythm, for example when travel time significantly increases, they may have to work longer days or workweeks. This effect is stronger when a larger share of the fishery is displaced.</t>
  </si>
  <si>
    <t xml:space="preserve">When the area available for fisheries decreases, the competition in these areas will increase. This effect is stronger when a larger share of the fishery is displaced. </t>
  </si>
  <si>
    <t>There are often large communities dependent on fisheries, financially as well as culturally. The impact on these communities will be larger when a larger share of the fisheries are impacted.</t>
  </si>
  <si>
    <t>Whether the MPA is fully closed or partly is important to the biodiversity since displacement (and hence the potential impact on biodiversity elsewhere) will be stronger if it is fully closed.</t>
  </si>
  <si>
    <t>The status of the MPA's closure, whether full or partial, significantly influences the food-web dynamics. A fully closed MPA may cause shifts in predator-prey relationships and alter the distribution of species, affecting the overall balance of the food-web in the surrounding areas.</t>
  </si>
  <si>
    <t>The choice between a fully or partly closed MPA has implications for seafloor integrity. Complete closure might alleviate pressures on the seafloor ecosystem within the MPA, whereas partial closure could potentially lead to concentrated fishing activities outside the MPA, impacting seafloor habitats.</t>
  </si>
  <si>
    <t>The extent of MPA closure, whether full or partial, relates to underwater noise levels. A fully closed MPA may lead to increased steaming time and activity outside the MPA, inherently affecting marine animals' behavior and communication.</t>
  </si>
  <si>
    <t>The extent of MPA closure, whether full or partial, relates to underwater noise levels. A fully closed MPA may lead to increased steaming time and activity outside the MPA, increasing fuel use.</t>
  </si>
  <si>
    <t>The decision regarding MPA closure impacts fishing costs. A fully closed MPA might lead to increased costs for vessels having to travel further for fishing.</t>
  </si>
  <si>
    <t>The extent of MPA closure relates to fishing revenue. Full closure will lead to revenue loss as fishers will not be able to fish in their preferred area anymore. Partial closure's impact on revenue depends on fishing activities outside the MPA.</t>
  </si>
  <si>
    <t>Whether the MPA is fully closed or partly influences the fishery's business structure. Full closure could require adaptive strategies for fishermen, potentially leading to changes in business models. Partial closure might also necessitate adjustments depending on fishing displacement.</t>
  </si>
  <si>
    <t>The decision on MPA closure impacts the working rhythm of fishermen. A fully closed MPA might require shifts in fishing schedules or practices. Partial closure could also affect working rhythms due to potential changes in fishing areas and strategies.</t>
  </si>
  <si>
    <t>The choice between a fully or partly closed MPA relates to the need for different fishing strategies. Full closure might require adopting varied strategies due to fishing displacement and competition.</t>
  </si>
  <si>
    <t>Whether the MPA is fully closed or partly influences competition among fishermen. Full closure would intensify competition outside the MPA, partial closure would do that to a lesser extent.</t>
  </si>
  <si>
    <t>The extent of MPA closure has implications for the fishing community. Full closure could impact livelihoods and interactions within the community. Partial closure might also affect community dynamics due to changes in fishing patterns and resource availability.</t>
  </si>
  <si>
    <t>Different restrictions can have different impacts. Restrictions on gear, quotas, or fising periods will likely have a significant impact on the catch composition</t>
  </si>
  <si>
    <t>Different restrictions can have different impacts. Restrictions on gear, quotas, or fising periods will likely have a significant impact on bycatch quantities.</t>
  </si>
  <si>
    <t>All additional restrictions have an impact on the costs. The most significant impact would be gear restrictions as it may require investments to be made.</t>
  </si>
  <si>
    <t>All restrictions have an impact on the revenue. With gear restrictions, the gear may not be optimal. Periodic closure will decrease revenue in that period. Catch quotas limit how much can be caught.</t>
  </si>
  <si>
    <t>All restrictions can have an effect on the business structure since fishers may have to change their business to adapt. Adapting may be more feasible for larger companies due to higher resources.</t>
  </si>
  <si>
    <t>Especially periodic and gear restrictions can have an effect on the working rhythm as fishers will have to work differently.</t>
  </si>
  <si>
    <t>Gear, but also quota restrictions can have a significant impact on the polyvalence as they require fishers to adopt different strategies.</t>
  </si>
  <si>
    <t>All additional restrictions can have a different effect on competition. The biggest impact would be periodic and quota restrictions as it limits have much can be fished.</t>
  </si>
  <si>
    <t>Restrictions can also have a small impact on the community. Mainly periodic closures since this will cause fishers to become inactive during some periods.</t>
  </si>
  <si>
    <t>There is a higher chance of significant effort displacement if there are viable populations in alternative areas, which may hence impact the biodiversity.</t>
  </si>
  <si>
    <t>The presence of viable target species in alternative areas influences the food-web dynamics. If viable populations exist, shifts in predator-prey relationships might occur, affecting the overall structure and balance of the food-web in those areas.</t>
  </si>
  <si>
    <t>The existence of viable target species in alternative areas relates to seafloor integrity. Increased fishing activities in these areas could impact seafloor habitats and ecosystems, potentially affecting their overall health and function.</t>
  </si>
  <si>
    <t>Viable target species in alternative areas might impact underwater noise levels. Increased fishing activities could lead to higher vessel traffic and noise, potentially influencing marine animals' behavior, communication, and acoustic environment.</t>
  </si>
  <si>
    <t>The presence of viable populations in alternative areas has implications for CO2 emissions. Increased fishing effort in these areas could lead to higher fuel consumption and emissions if not managed sustainably, potentially impacting carbon footprints.</t>
  </si>
  <si>
    <t>The presence of viable target species in alternative areas affects catch composition. If alternative areas have viable populations, fishing efforts might lead to changes in the mix of species caught, potentially altering the overall catch composition.</t>
  </si>
  <si>
    <t>The existence of viable target species in alternative areas influences bycatch quantity. Increased fishing activities might lead to higher bycatch if not managed properly, potentially impacting non-target species and ecosystem dynamics.</t>
  </si>
  <si>
    <t>Viable populations in alternative areas impact fishing costs. If viable target species exist, fishing efforts might be more cost-effective due to improved catch rates. However, costs could increase if fishing activities become concentrated in specific areas.</t>
  </si>
  <si>
    <t>The presence of viable populations in alternative areas relates to fishing revenue. If viable target species exist, fishing efforts might lead to increased revenue. However, revenue might be affected by factors such as market demand and competition.</t>
  </si>
  <si>
    <t>Viable populations in alternative areas influence the fishery's business structure. If alternative areas can be exploited, fishermen might adapt their business strategies to target these populations, potentially leading to changes in business models. Larger companies may be better equipped to make such changes, thus larger companies may be put at an advantage.</t>
  </si>
  <si>
    <t>The presence of viable populations in alternative areas affects fishermen's working rhythm. If alternative areas are productive, fishing schedules and practices might be adjusted to target these populations, potentially leading to changes in working rhythms.</t>
  </si>
  <si>
    <t>Viable populations in alternative areas impact the need for different fishing strategies. If alternative areas can be exploited, fishermen might diversify their strategies to target these populations, potentially leading to increased polyvalence.</t>
  </si>
  <si>
    <t>The existence of viable target species in alternative areas influences competition among fishermen. If alternative areas are productive, competition might increase as fishing efforts are concentrated in these areas, potentially affecting resource availability. However, if alternatives are unproductive, the competition may increase to a point where fishing becomes unprofitable.</t>
  </si>
  <si>
    <t>Viable populations in alternative areas have implications for the fishing community. If alternative areas can be exploited, community dynamics might change due to shifts in fishing patterns, interactions, and the distribution of resources.</t>
  </si>
  <si>
    <t>The different potential drivers can have different effects. If the absence of target species elsewhere or the proximity to port are the main drivers, fishing effort or steaming time may increase in alternative areas, directly impacting the biodiversity.</t>
  </si>
  <si>
    <t>The different potential drivers can have different effects. If the absence of target species elsewhere or the proximity to port are the main drivers, fishing effort or steaming time may increase in alternative areas, directly impacting the food-web. If the efficiency of the gear is the driving factor, however, this means that the gear may be less efficient in alternative areas where it may, thus, have an impact on the food-web.</t>
  </si>
  <si>
    <t>If the efficiency of the gear is the driving factor this means that the gear may be less efficient in alternative areas where it may, thus, have an impact on the food-web.</t>
  </si>
  <si>
    <t>If the proximity to port is the main driver, then fishers will have to steam more to alternative areas which thus increase the CO2-emissions.</t>
  </si>
  <si>
    <t>If the proximity to port is the main driver, then fishers will have to steam more to alternative areas which thus increase noise.</t>
  </si>
  <si>
    <t>If the target species is absent elsewhere, the catch composition would be significantly affected. Additionally, if the gear in alternative areas is less efficient, catch composition would be affected as well.</t>
  </si>
  <si>
    <t>If the target species is absent elsewhere, the bycatch rate would be significantly affected. Additionally, if the gear in alternative areas is less efficient, bycatch rates would be affected as well.</t>
  </si>
  <si>
    <t xml:space="preserve">If alternative areas are further from port, steaming costs would increase. </t>
  </si>
  <si>
    <t>Absence of target species would significantly affect the revenue. Additionally, lower efficiency of gear in alternative areas would also affect the revenue. The proximity to port is important since increased steaming time will reduce the time available to fish.</t>
  </si>
  <si>
    <t>Absence of target species in alternative areas will ave a big impact on the profits of fishing companies, which may have to change their practices significantly or stop fishing. Lower efficiency of gear can also have an impact, as companies will have to adapt (which may be easier for larger companies).</t>
  </si>
  <si>
    <t>If alternative areas are further away, fishers will have to steam more and adjust their schedules.</t>
  </si>
  <si>
    <t>Absence of target species or lower efficiency of gear in alternative areas will force fishers to try different strategies.</t>
  </si>
  <si>
    <t>Absence of target species will increase competition for resources.</t>
  </si>
  <si>
    <t>Absence of target species may have such an impact on the financial stability of fishers that the community will be impacted. Increased steaming time can also have an impact since fishers may be away from home longer.</t>
  </si>
  <si>
    <t>If the alternative areas are further away, fishers will have to steam more which may have a negative impact on the biodiversity on steaming routes.</t>
  </si>
  <si>
    <t>The displacement of fishing within the MPA to other areas affects the food-web dynamics. If fishing shifts to alternative areas that are farther away from the home port(s), changes in predator-prey interactions might occur, potentially altering the structure and balance of the food-web along the new fishing routes.</t>
  </si>
  <si>
    <t>The displacement of fishing within the MPA to other areas influences seafloor integrity. Fishing activities in alternative areas could impact seafloor habitats and ecosystems, particularly if these areas are not historically targeted, potentially affecting seafloor health.</t>
  </si>
  <si>
    <t>The displacement of fishing within the MPA to other areas impacts underwater noise levels. If fishing activities shift to areas farther from the home port(s), longer travel distances could lead to increased vessel traffic and noise, affecting marine animals' behavior and acoustic environment along the new routes.</t>
  </si>
  <si>
    <t>The displacement of fishing within the MPA to other areas influences CO2 emissions. If fishing effort is displaced to alternative areas that are farther away, increased travel distances could result in higher fuel consumption and emissions during steaming routes.</t>
  </si>
  <si>
    <t>The displacement of fishing within the MPA to other areas affects catch composition. If fishing activities shift to alternative areas, changes in catch composition might occur due to different species distributions and targeting strategies along the new fishing routes.</t>
  </si>
  <si>
    <t>The displacement of fishing within the MPA to other areas impacts bycatch quantity. Shifting fishing effort to alternative areas could lead to changes in bycatch amounts due to altered species distributions and fishing practices along the new routes.</t>
  </si>
  <si>
    <t>The displacement of fishing within the MPA to other areas influences fishing costs. If fishing activities are displaced to areas farther from the home port(s), increased travel distances could lead to higher operational costs due to additional fuel and travel time.</t>
  </si>
  <si>
    <t>The displacement of fishing within the MPA to other areas relates to fishing revenue. If fishing effort is shifted to alternative areas, revenue might be affected by changes in catch rates, species composition, and decreased time to fish.</t>
  </si>
  <si>
    <t>The displacement of fishing within the MPA to other areas affects the fishery's business structure. Shifting fishing effort to alternative areas could require adjustments in business strategies and operations to accommodate changes in catch locations and resource availability.</t>
  </si>
  <si>
    <t>The displacement of fishing within the MPA to other areas impacts working rhythms. If fishing activities shift to areas farther from the home port(s), fishermen might spend more time on steaming routes, potentially leading to changes in fishing schedules and practices.</t>
  </si>
  <si>
    <t>The displacement of fishing within the MPA to other areas influences the need for different fishing strategies. If fishing effort is shifted to alternative areas, fishermen might need to adapt strategies to the new conditions, potentially affecting polyvalence and adaptation.</t>
  </si>
  <si>
    <t>The displacement of fishing within the MPA to other areas impacts competition among fishermen. If fishing activities shift to alternative areas, competition might change as fishing efforts are redistributed, potentially affecting resource availability and competition dynamics.</t>
  </si>
  <si>
    <t>The displacement of fishing within the MPA to other areas has implications for the fishing community. If fishing effort is shifted to alternative areas, community interactions might change due to shifts in fishing patterns, increased time working, resource distribution, and potential changes in catch dynamics.</t>
  </si>
  <si>
    <t>If the density is higher in alternative areas and routes toward them, displacement from the MPA will negatively affect the biodiversity.</t>
  </si>
  <si>
    <t>If the density is higher in alternative areas and routes toward them, displacement from the MPA will have effects on the food-web.</t>
  </si>
  <si>
    <t>The feasibility of changing ports influences underwater noise levels. Shifting ports might lead to altered vessel traffic patterns, potentially affecting marine animals' behavior and acoustic environment in the new port areas. Total noise may decrease when shifting port decreases the travel time.</t>
  </si>
  <si>
    <t>The feasibility of changing ports influences CO2 emissions. Total emissions may decrease when shifting port decreases the travel time.</t>
  </si>
  <si>
    <t>The feasibility of changing ports impacts fishing costs. If changing ports is feasible and favorable, this will decrease travel costs. If it's favorable but unfeasible, though, costs are increased.</t>
  </si>
  <si>
    <t>The feasibility of changing ports relates to fishing revenu, as it affects travel times and the time fishers have available for fishing.</t>
  </si>
  <si>
    <t>The feasibility of changing ports influences the fishery's business structure. If changing ports is feasible, fishermen might need to adapt their business models and strategies to the new operational conditions, potentially leading to changes in the overall business structure. Larger companies may be more able to adapt than smaller companies.</t>
  </si>
  <si>
    <t>The feasibility of changing ports affects working rhythms. Shifting ports could lead to changes in fishing schedules, practices, and routines as fishermen adapt to the new port area's conditions and operational requirements.</t>
  </si>
  <si>
    <t>The feasibility of changing ports impacts competition among fishermen. If changing ports is feasible, it might influence competition dynamics as fishing efforts are redistributed among different port areas.</t>
  </si>
  <si>
    <t>The feasibility of changing ports has implications for the fishing community. Shifting ports might lead to changes in community interactions, relationships, and social dynamics within the new port area.</t>
  </si>
  <si>
    <t>The introduction of the MPA leading to longer fishing trips might impact underwater noise levels. Increased vessel traffic and longer travel distances could result in higher noise levels along fishing routes, affecting marine animals' behavior and acoustic environment.</t>
  </si>
  <si>
    <t>The introduction of the MPA forcing longer fishing trips has implications for CO2 emissions. Longer travel distances could lead to increased fuel consumption and emissions from fishing vessels, affecting carbon footprints.</t>
  </si>
  <si>
    <t>The introduction of the MPA leading to longer fishing trips impacts fishing costs. Longer trips might result in higher operational costs due to increased fuel consumption, travel time, and potential changes in fishing strategies.</t>
  </si>
  <si>
    <t>The introduction of the MPA forcing longer fishing trips relates to fishing revenue. Longer trips might affect revenue due to increased travel costs and decreased time to fish.</t>
  </si>
  <si>
    <t>The introduction of the MPA leading to longer fishing trips influences the fishery's business structure. Longer trips might necessitate adjustments in business strategies to accommodate extended travel times, potentially impacting overall business models. Larger companies may be better able to adapt than smaller companies.</t>
  </si>
  <si>
    <t>The introduction of the MPA forcing longer fishing trips affects working rhythms. Longer trips could lead to changes in fishing schedules, practices, and work routines as fishermen adapt to extended travel distances.</t>
  </si>
  <si>
    <t>The introduction of the MPA leading to longer fishing trips impacts the need for different fishing strategies. Longer trips might require fishermen to diversify strategies to account for extended travel times and changes in fishing locations.</t>
  </si>
  <si>
    <t>The introduction of the MPA forcing longer fishing trips might influence competition among fishermen. When fishermen have to spend more time on travelling, there will be less time to fish.</t>
  </si>
  <si>
    <t>The introduction of the MPA leading to longer fishing trips has implications for the fishing community. Longer trips could affect community interactions, relationships, and social dynamics as fishermen adapt to extended travel distances.</t>
  </si>
  <si>
    <t>Longer fishing trips causing logistical issues for fishermen influence the fishery's business structure. Challenges in logistics might necessitate adjustments in business strategies to accommodate extended travel times, potentially impacting overall business models.</t>
  </si>
  <si>
    <t>Longer fishing trips raising logistical issues for fishermen affect working rhythms. Logistical challenges could lead to changes in fishing schedules, practices, and work routines as fishermen adapt to extended travel distances.</t>
  </si>
  <si>
    <t>Longer fishing trips raising logistical issues for fishermen might influence competition among fishermen. Challenges in logistics could lead to changes in competition dynamics as fishing efforts are redistributed and concentrated along extended travel routes.</t>
  </si>
  <si>
    <t>Longer fishing trips causing logistical issues for fishermen have implications for the fishing community. Logistical challenges could affect community interactions, relationships, and social dynamics as fishermen adapt to extended travel distances and potential changes in resource availability.</t>
  </si>
  <si>
    <t>If fishing-free weekens are important to the community, family businessess might be at a disadvantage compared to larger companies.</t>
  </si>
  <si>
    <t>Fishers may have to change their working rhythm if the old practices cannot be performed within a workweek schedule.</t>
  </si>
  <si>
    <t>Fishers may have to adopt different fishing practices if the old practices cannot be performed within a workweek schedule.</t>
  </si>
  <si>
    <t>If fishers have to give up fishing-free weekends, this will affect the fishing community.</t>
  </si>
  <si>
    <t xml:space="preserve">If the abundance is lower in alternative areas, fishers will have to increase effort to catch enough which will also affect the biodiversity. The opposite holds if the abundance in alternative areas is higher. </t>
  </si>
  <si>
    <t>The difference in target species abundance between alternative areas and within the MPA might influence food-web dynamics. Changes in fishing patterns could affect predator-prey relationships and species interactions, potentially impacting the structure and balance of the food-web.</t>
  </si>
  <si>
    <t>Variations in target species abundance between alternative areas and within the MPA could impact seafloor integrity. Changes in fishing effort might lead to potential habitat disruption and ecosystem changes as a result of altered fishing pressure.</t>
  </si>
  <si>
    <t>Changes in fishing effort due to different target species abundance might lead to varying levels of vessel traffic and noise. This could impact marine animals' behavior, communication, and acoustic environment.</t>
  </si>
  <si>
    <t>Differences in fishing effort due to variations in target species abundance might result in varying fuel consumption and emissions. Changes in travel distances and activity levels could influence carbon emissions from fishing vessels.</t>
  </si>
  <si>
    <t xml:space="preserve">The abundance of the target species is the main metric of importance for the catch composition. A high abundance is preferred, because the target species is worth the most. </t>
  </si>
  <si>
    <t>The abundance of the target species is important for the quantity of bycatch, as less bycatch will be caught with high target species abundance.</t>
  </si>
  <si>
    <t>Variations in fishing effort due to differences in target species abundance might impact fishing costs. Additional fishing time, higher fuel consumption, and increased sorting time could lead to higher operational costs for fishermen.</t>
  </si>
  <si>
    <t>With higher target species abundance, less bycatch is expected and hence less sorting time and more time to fish, which is beneficial for the revenue.</t>
  </si>
  <si>
    <t>Changes in fishing effort based on target species abundance might affect working rhythms. Fishermen might need to adapt their schedules and practices to accommodate variations in travel times and fishing patterns.</t>
  </si>
  <si>
    <t>Variations in fishing effort due to differences in target species abundance could impact the need for different fishing strategies. Fishermen might need to diversify their strategies based on the availability of target species.</t>
  </si>
  <si>
    <t>The availability of the target species is important for the competition. With low abundance, there will be more competition for resources.</t>
  </si>
  <si>
    <t>The fishing community depends on the target species in the alternative areas to sustain.</t>
  </si>
  <si>
    <t>Longer travel distances to alternative fishing areas might increase travel time and operational costs. Reduced fishing time on an annual basis could lead to inefficiencies and higher costs as fishermen spend more time on travel.</t>
  </si>
  <si>
    <t>The reduced time available for fishing annually due to further alternative fishing areas might impact revenue. Less available fishing time could result in lower catch quantities and catch values, potentially affecting overall fishing revenue.</t>
  </si>
  <si>
    <t>Fishermen might need to make strategic adjustments to their business models, such as reallocating resources, altering supply chains, or adopting new technologies, to accommodate the reduced fishing time and maintain profitability.</t>
  </si>
  <si>
    <t>If alternative fishing areas are further away, it might lead to reduced time available for fishing on an annual basis. Longer travel distances could result in increased travel time and less time for actual fishing activities, potentially affecting fishermen's working rhythms and schedules.</t>
  </si>
  <si>
    <t>The increased travel time due to alternative fishing areas being further away might impact the need for different fishing strategies. Fishermen might need to adjust their strategies to accommodate the reduced time available for fishing, potentially influencing their approach to catch optimization and resource utilization.</t>
  </si>
  <si>
    <t>If alternative fishing areas are further away and reduce the time available for fishing, it could influence competition among fishermen. Limited fishing time might intensify competition as fishermen compete for a smaller window of available fishing hours.</t>
  </si>
  <si>
    <t>The reduced time available for fishing on an annual basis due to further alternative fishing areas could have implications for the fishing community. Changes in available fishing time might affect community dynamics, interactions, and social aspects among fishermen.</t>
  </si>
  <si>
    <t xml:space="preserve">If catchability is lower in alternative areas, fishers will need to intensify their efforts to ensure sufficient catch, which could impact biodiversity due to increased fishing pressure. </t>
  </si>
  <si>
    <t>Differences in catchability between alternative areas and within the MPA might influence food-web dynamics. Changes in fishing patterns driven by varying catchability could impact predator-prey relationships and species interactions, potentially affecting the food-web's structure and balance.</t>
  </si>
  <si>
    <t>Variations in catchability between alternative areas and within the MPA could impact seafloor integrity. Changes in fishing effort due to differing catchability might lead to potential habitat disruption and ecosystem changes, potentially affecting seafloor integrity.</t>
  </si>
  <si>
    <t>Varying catchability due to different target species abundance might result in differing levels of vessel traffic and noise. Changes in fishing activity could impact marine animals' behavior, communication, and acoustic environment.</t>
  </si>
  <si>
    <t>Differences in catchability due to variations in target species abundance might result in varying fuel consumption and emissions. Changes in travel distances and activity levels could influence carbon emissions from fishing vessels.</t>
  </si>
  <si>
    <t>The catchability of the target species is a key factor in catch composition. Higher catchability of the target species is favored for the fisheries.</t>
  </si>
  <si>
    <t>Catchability influences the quantity of bycatch caught. Lower bycatch is associated with higher catchability of the target species, potentially leading to reduced bycatch amounts.</t>
  </si>
  <si>
    <t>Variations in catchability due to differences in target species abundance might impact fishing costs. Increased effort, longer fishing time, and potential changes in gear due to different catchability could lead to higher operational costs for fishermen.</t>
  </si>
  <si>
    <t>Higher catchability of the target species might lead to reduced bycatch and more efficient sorting, translating to increased fishing time and potentially benefiting revenue.</t>
  </si>
  <si>
    <t>Changes in catchability based on target species abundance might influence working rhythms. Fishermen might need to adapt their schedules and practices to accommodate variations in catchability and fishing patterns.</t>
  </si>
  <si>
    <t>Catchability affects the need for different fishing strategies. In case of lower catchability, fishers might have to adopt different strategies.</t>
  </si>
  <si>
    <t>The catchability of the target species plays a role in competition. Lower abundance and catchability might result in increased competition among fishermen for limited resources.</t>
  </si>
  <si>
    <t>The extent to which highly specialized fishers increase or decrease effort in searching for new grounds could impact biodiversity. Intensified efforts might lead to higher fishing pressure in specific areas, affecting biodiversity, while reduced efforts might alleviate pressure on certain species.</t>
  </si>
  <si>
    <t>Changes in effort by specialized fishers in searching for new grounds might influence food-web dynamics. Altered fishing patterns due to increased or decreased effort could disrupt predator-prey relationships and species interactions, impacting the food-web's structure and balance.</t>
  </si>
  <si>
    <t>The extent of effort changes by specialized fishers in searching for new grounds might impact seafloor integrity. Altered fishing patterns due to increased or decreased effort could lead to potential habitat disruption and ecosystem changes.</t>
  </si>
  <si>
    <t>Changes in effort by specialized fishers in searching for new grounds could influence noise levels. Increased or decreased vessel traffic due to altered fishing patterns might impact marine animals' behavior, communication, and acoustic environment.</t>
  </si>
  <si>
    <t>The extent of effort changes by specialized fishers in searching for new grounds can influence emissions. Increased effort leads to higher fuel consumption and carbon emissions, while decreased effort has the opposite effect.</t>
  </si>
  <si>
    <t>Effort changes by specialized fishers in searching for new grounds could impact catch composition. Altered fishing patterns due to increased or decreased effort might lead to changes in catch composition as different species are targeted more or less intensively.</t>
  </si>
  <si>
    <t>Changes in effort by specialized fishers in searching for new grounds might influence bycatch quantities. Increased or decreased fishing activity could lead to changes in bycatch amounts and interactions with non-target species.</t>
  </si>
  <si>
    <t>Changes in effort by specialized fishers in searching for new grounds might impact fishing costs. Increased effort could result in higher operational costs due to more travel time and fuel consumption, while decreased effort might lead to cost savings.</t>
  </si>
  <si>
    <t>The extent of effort changes by specialized fishers in searching for new grounds might impact revenue. Increased effort might lead to higher catch rates and potential revenue gains, while decreased effort might have the opposite effect.</t>
  </si>
  <si>
    <t>Changes in effort by specialized fishers in searching for new grounds might influence the fishery's business structure. Adjustments might be needed to business strategies based on shifts in catch distribution and fishing patterns. Larger companies may be more easily able to adapt than smaller companies.</t>
  </si>
  <si>
    <t>The extent of effort changes by specialized fishers in searching for new grounds might affect working rhythms. Fishermen might need to adapt their schedules and practices based on increased or decreased travel times and fishing activities.</t>
  </si>
  <si>
    <t>Changes in effort by specialized fishers in searching for new grounds could influence the need for different fishing strategies. Fishermen might need to diversify their approaches based on the intensity of effort changes.</t>
  </si>
  <si>
    <t xml:space="preserve">The degree to which different fishers have to adapt their practices is important for the competition since not all fishers will be able to adapt as easily, meaning that some will be negatively affected. </t>
  </si>
  <si>
    <t>When fishing activity is displaced from the within the MPA to alternative areas, these species and habitats may be affected by the increased fishing pressure. Vulnerable areas, and thus the biodiversity, may be at risk.</t>
  </si>
  <si>
    <t>Displacing fishing activity from the MPA to other areas could disrupt the natural balance of the food web. Species that depend on vulnerable species within the MPA may experience changes in their availability as fishing pressure increases in alternative areas. This can lead to cascading effects throughout the ecosystem</t>
  </si>
  <si>
    <t>Shifting fishing activity away from the MPA might subject the seafloor in alternative areas to intensified fishing practices. This could result in habitat degradation, affecting both vulnerable species and the overall health of the seafloor ecosystem.</t>
  </si>
  <si>
    <t>Shifting fishing activity away from the MPA to alternative areas could affect the biodiversity in those areas. If the biodiversity is higher in the alternative areas, there is a significant risk that it will be negatively impacted.</t>
  </si>
  <si>
    <t>Shifting fishing activity away from the MPA to alternative areas could disrupt the balance of the food-web, potentially leading to changes in predator-prey interactions and overall ecosystem stability. Especially when the biodiversity in the alternative areas differs from within the MPA, the consequences are difficult to predict and may be severe.</t>
  </si>
  <si>
    <t>If fishing effort is displaced to areas outside of the MPA, the impact will on species living near to the seafloor may be bigger when there is a high biodiversity.</t>
  </si>
  <si>
    <t>Bycatch rates are important for biodiversity as they reflect the incidental capture of non-target species. Elevated bycatch rates in alternative areas indicate a potential threat to biodiversity as non-target species are affected. High bycatch rates suggest that the displacement of fishing activity might contribute to the decline of vulnerable and protected species, negatively impacting overall ecosystem health.</t>
  </si>
  <si>
    <t>Bycatch rates can disrupt the intricate relationships within the food web. Elevated bycatch rates in alternative areas might indicate imbalances in predator-prey interactions, affecting the abundance and distribution of species at various trophic levels and potentially leading to cascading effects throughout the ecosystem.</t>
  </si>
  <si>
    <t>Bycatch rates impact seafloor integrity by reflecting the incidental capture of species that reside near the seafloor. High bycatch rates in alternative areas could indicate increased fishing pressure, potentially leading to habitat disturbance and degradation that impacts the seafloor ecosystem.</t>
  </si>
  <si>
    <t>Bycatch rates shape catch compositions by including unintended species. Elevated bycatch rates in alternative areas could result in different species being caught alongside target species, potentially impacting the balance and sustainability of catches.</t>
  </si>
  <si>
    <t xml:space="preserve">The bycatch rate will directly influence the bycatch quantities. </t>
  </si>
  <si>
    <t>Elevated bycatch rates lead to higher handling and sorting costs. In alternative areas, higher bycatch rates mean increased expenses due to the need to manage and discard non-target species, impacting the economic feasibility of fishing operations.</t>
  </si>
  <si>
    <t>High bycatch rates in alternative areas can lead to quicker exhaustion of quotas. This affects revenue generation as the need to stop fishing earlier due to bycatch limits can lead to reduced catch yields and financial returns for fishers.</t>
  </si>
  <si>
    <t>Bycatch rates influence the business structure by affecting operational dynamics. High bycatch rates in alternative areas might require adjustments to fishing strategies, impacting the way fishing communities manage their operations and resources. Larger companies may be favored as they may be more easily able to adapt.</t>
  </si>
  <si>
    <t>Bycatch rates impact the pace of work due to increased sorting efforts. Higher bycatch rates in alternative areas can slow down fishing operations, affecting the working rhythm and potentially leading to changes in fishers' schedules.</t>
  </si>
  <si>
    <t>Bycatch rates affect fishing strategies by necessitating adaptations. In alternative areas, higher bycatch rates might require fishers to adopt different techniques to minimize non-target species capture, influencing their polyvalence in fishing strategies.</t>
  </si>
  <si>
    <t>Bycatch rates impact competition dynamics among fishers. In alternative areas, higher bycatch rates might intensify competition for resources, potentially leading to overfishing and conflicts over limited stocks.</t>
  </si>
  <si>
    <t>Spawning aggregrations are important and vulnerable areas for the biodiversity. If fishing activity increases in areas with such aggregrations due to displacement, this will have a significant impact on the biodiversity.</t>
  </si>
  <si>
    <t>Spawning aggregrations are important areas for the fish populations. A change in fishing activity due to displacement will have a significant impact on the food-web.</t>
  </si>
  <si>
    <t>The biodiversity outside the MPA will be affected by displacement. The displacement is expected to be higher when a larger share of fishing activity historically took place within the MPA. Thus, the biodiversity outside the MPA will be affected more significantly. This could result in reduced biodiversity in areas outside the MPA due to increased fishing pressure, affecting both target and non-target species.</t>
  </si>
  <si>
    <t>The disruption of the food web outside the MPA will be more pronounced when historic fishing intensity within the MPA was higher. The altered fishing patterns could lead to imbalances in predator-prey relationships and ecosystem dynamics, impacting the structure and functioning of the food web in areas outside the MPA.</t>
  </si>
  <si>
    <t>The impact on seafloor integrity outside the MPA will be greater if fishing intensity within the MPA was historically higher. Displacing fishing activity from the MPA to other areas might lead to increased habitat degradation and disturbance, especially in areas where fishing intensity was historically lower.</t>
  </si>
  <si>
    <t>Increased fishing intensity historically within the MPA could amplify the noise impact outside the MPA due to higher displacement. The areas outside the MPA might experience elevated noise levels from intensified fishing activities, which could affect species sensitive to underwater noise.</t>
  </si>
  <si>
    <t>The catch composition in alternative areas may slightly differ from the MPA. This effect is more significant if a larger share of fishing activity was in the MPA.</t>
  </si>
  <si>
    <t>The increase in competition among fishers outside the MPA could be linked to historic fishing intensity within the MPA. Higher historic fishing intensity within the MPA might lead to elevated competition for resources outside the MPA</t>
  </si>
  <si>
    <t>The impact on local fishing communities outside the MPA could be more significant when historic fishing intensity within the MPA was higher. Changes in catches, revenue, and resource availability could affect the social fabric of communities outside the MPA due to increased displacement of fishing activities.</t>
  </si>
  <si>
    <t>These species, and thus the biodiversity, will be affected by displacement. This impact will be more significant outside the MPA if the abundance is higher there. Changes in the abundance of these sensitive benthic species could lead to shifts in the composition of species and ecosystems, influencing the overall biodiversity outside the MPA.</t>
  </si>
  <si>
    <t>The presence of these sensitive benthic species is a crucial component of the food web. Displacement of fishing activity might disrupt this balance, and the impact could vary depending on their abundance outside the MPA. Changes in the abundance of these species could ripple through the food web, potentially influencing various trophic levels and species interactions differently in areas outside the MPA.</t>
  </si>
  <si>
    <t>These sensitive benthic species contribute to seafloor integrity. The effects of displacement will depend on the abundance of these species outside the MPA. The altered abundance could influence habitat stability and the health of the seafloor ecosystem, with potential effects on seafloor integrity.</t>
  </si>
  <si>
    <t>The presence of these sensitive benthic species affects catch compositions. The impact on catch composition outside the MPA will depend on their abundance there. Changes in the abundance of these species might lead to shifts in the types of species caught, affecting the overall balance and variety of catches.</t>
  </si>
  <si>
    <t>These species, and thus the biodiversity, will be affected by displacement. This impact will be more significant outside the MPA if the abundance is higher there. Changes in the abundance of these noise-sensitive species could lead to shifts in the composition of species and ecosystems, influencing the overall biodiversity outside the MPA.</t>
  </si>
  <si>
    <t>The presence of these noise-sensitive species is a crucial component of the food web. Displacement of fishing activity might disrupt this balance, and the impact could vary depending on their abundance outside the MPA. Changes in the abundance of these species could ripple through the food web, potentially influencing various trophic levels and species interactions differently in areas outside the MPA.</t>
  </si>
  <si>
    <t>The presence of these noise-sensitive species affects catch compositions. The impact on catch composition outside the MPA will depend on their abundance there. Changes in the abundance of these species might lead to shifts in the types of species caught, affecting the overall balance and variety of catches.</t>
  </si>
  <si>
    <t xml:space="preserve">These species are often unwanted catch. Hence, higher abundances will lead to higher bycatch. </t>
  </si>
  <si>
    <t xml:space="preserve">The larger the share of reduction of fishing grounds, the larger the displacement will be. </t>
  </si>
  <si>
    <t>The reduction in fishing grounds will influence how much displacement there will be. The larger this reduction, the more displacement can be expected and hence the impact on the food-web outside the MPA.</t>
  </si>
  <si>
    <t xml:space="preserve">The catch composition in alternative areas may slightly differ from the MPA. This effect is more significant if the reduction in fishable grounds is larger. </t>
  </si>
  <si>
    <t>The fishers will depend on alternative fishing grounds for their revenue. The larger the reduction, the bigger the impact.</t>
  </si>
  <si>
    <t xml:space="preserve">The fishing companies may have to change or decrease in number due to the reduction of fishing grounds. </t>
  </si>
  <si>
    <t>In different areas other strategies may be required. This impact will therefore be bigger with a bigger reduction.</t>
  </si>
  <si>
    <t>The reduction of fishable grounds is important for the competition. The larger the reduction, the more competition will increase.</t>
  </si>
  <si>
    <t>If the reduction is significant to such an extent that it become unprofitable for many fishers, the fleet may decrease in size which will affect the fishing community.</t>
  </si>
  <si>
    <t>Potentially, fishers who get displaced to alternative areas who use different methods will have an impact on the biodiversity.</t>
  </si>
  <si>
    <t>Potentially, fishers who get displaced to alternative areas who use different methods will have an impact on the food-web.</t>
  </si>
  <si>
    <t>Potentially, fishers who get displaced to alternative areas who use different methods will have an impact on the seafloor.</t>
  </si>
  <si>
    <t>If fishers in alternative areas use different gears, there is most likely a different species composition which will affect the catch composition of fishers.</t>
  </si>
  <si>
    <t>If fishers in alternative areas use different gears, there is most likely a different species composition which will affect the bycatch.</t>
  </si>
  <si>
    <t xml:space="preserve">If fishers in alternative areas use different methods, there's a chance that displaced fishers must do investment to optimize their methods. </t>
  </si>
  <si>
    <t>The gear of displaced fishers might not work optimal in the alternative areas.</t>
  </si>
  <si>
    <t>Fishers may need to adapt to the new areas, which may be easier for larger companies.</t>
  </si>
  <si>
    <t>If fishers in the alternative areas use different methods, the chance is big that displaced fishers will have to adopt different methods as well.</t>
  </si>
  <si>
    <t xml:space="preserve">If gear changes are required, this means that catch composition will be affected. </t>
  </si>
  <si>
    <t xml:space="preserve">If gear changes are required, this means that bycatch will be affected. </t>
  </si>
  <si>
    <t>If gear changes are required, investments will have to be made.</t>
  </si>
  <si>
    <t>If gear changes are required, the revenu will either be affected by investment costs or decreased gear efficiency.</t>
  </si>
  <si>
    <t>Larger companies may be better equipped to make the necessary gear changes.</t>
  </si>
  <si>
    <t>If different gears are needed, the fishers must thus adopt different strategies.</t>
  </si>
  <si>
    <t>If gear changes are required, this will increase the competition between fishers for how fast and how efficient they can adopt these new methods.</t>
  </si>
  <si>
    <t>The impact on the seafloor is also important for the biodiversity. If the gears used in alternative areas have a higher impact, a significant impact on the biodiversity is expected.</t>
  </si>
  <si>
    <t>The impact on the seafloor is also important for the biodiversity. If the gears used in alternative areas have a higher impact, a significant impact on the food-web  is expected.</t>
  </si>
  <si>
    <t>The impact on the seafloor is also important for the biodiversity. If the gears used in alternative areas have a higher impact, a very significant impact on the seafloor integrity is expected.</t>
  </si>
  <si>
    <t>Some species are sensitive to noise, hence, methods with different levels of noise can affect the biodiversity. If methods in alternative areas have create more noise, a negative impact on the biodiversity can be expected.</t>
  </si>
  <si>
    <t xml:space="preserve">If fishers have to adopt different methods in alternative areas, this can impact the total noise levels. </t>
  </si>
  <si>
    <t>If methods used in alternative areas cause different levels of CO2-emissions, an impact on the total CO2-emissions can be expected.</t>
  </si>
  <si>
    <t>High bycatch has an impact on biodiversity since a significant part of the bycatch does not survive the process.</t>
  </si>
  <si>
    <t>High bycatch has an impact on the food-web since a significant part of the bycatch does not survive the process.</t>
  </si>
  <si>
    <t>Bycatch rates are unfavorable for a good catch composition. Thus, higher bycatch rates have a negative impact on the catch composition.</t>
  </si>
  <si>
    <t>Bycatch rates of the gear directly lead to bycatch quantities. Thus, gear with higher bycatch rates will have a significant impact on the total bycatch.</t>
  </si>
  <si>
    <t>Handlig bycatch is a labor-intensive process, thus, higher bycatch rates lead to higher crew costs.</t>
  </si>
  <si>
    <t>Handlig bycatch is a labor-intensive process, thus affecting the working rhythm</t>
  </si>
  <si>
    <t>Fishers may try out new strategies if bycatch rates are higher.</t>
  </si>
  <si>
    <t>An impact on the food-web also directly affects the biodiversity. Possibly direct or through trophic cascades.</t>
  </si>
  <si>
    <t>Different gears can have different impacts on the food-web. Gears with high impact may disturb the balance of the food-web.</t>
  </si>
  <si>
    <t>Without innovation, an impact on the biodiversity could occur through effects from gear that is no conventially used in the alternative areas.</t>
  </si>
  <si>
    <t>Without innovation, an impact on the food-web could occur through effects from gear that is no conventially used in the alternative areas.</t>
  </si>
  <si>
    <t>Without innovation, an impact on the seafloor could occur through effects from gear that is no conventially used in the alternative areas.</t>
  </si>
  <si>
    <t>Without innovation, the catch composition may be impacted because the gear may not be appropriate for the alternative areas.</t>
  </si>
  <si>
    <t>Without innovation, bycatch rates may be impacted because the gear may not be appropriate for the alternative areas.</t>
  </si>
  <si>
    <t>If the gear is not optimal for fishing in the alternative areas, innovation is required to maintain good revenue. Without it, the revenue will be impacted.</t>
  </si>
  <si>
    <t>A business may be impacted if it is unable to innovate. Larger companies may be favored as they have more financial power.</t>
  </si>
  <si>
    <t>Innovation will affect the competition as some businessess are more capable of it than others, which will lead to different economical performance.</t>
  </si>
  <si>
    <t>The community is affected by innovation as it may have to adapt to the new situation. Some businessess will be able to do so easier than others, which inherently affects the community.</t>
  </si>
  <si>
    <t>It is unlikely that the answer given to this question causes an impact to the considered indicator</t>
  </si>
  <si>
    <t>It is likely that the answer given to this question causes an impact to the considered indicator</t>
  </si>
  <si>
    <t>It is very unlikely that the answer given to this question causes an impact to the considered indicator</t>
  </si>
  <si>
    <t>It is possible that the answer given to this question causes an impact to the considered indicator</t>
  </si>
  <si>
    <t>It is almost certainly so that the answer given to this question causes an impact to the considered indicator</t>
  </si>
  <si>
    <t>We are somewhat certain that the characteristic adressed by this question poses a certain amount (could also be no risk) of risk to the indicator</t>
  </si>
  <si>
    <t>We are unsure that the characteristic adressed by this question poses a certain amount (could also be no risk) of risk to the indicator</t>
  </si>
  <si>
    <t>We think it is likely that the characteristic adressed by this question poses a certain amount (could also be no risk) of risk to the indicator</t>
  </si>
  <si>
    <t>We are very certain that the characteristic adressed by this question poses a certain amount (could also be no risk) of risk to the indicator</t>
  </si>
  <si>
    <t>Uncertainty Likert Scale
Answers Possible</t>
  </si>
  <si>
    <t>Uncertainty Score</t>
  </si>
  <si>
    <t>Risk of Impact Likert Scale
Answers Possible</t>
  </si>
  <si>
    <t>Risk Impact Score</t>
  </si>
  <si>
    <t>We are very unsure that the characteristic adressed by this question poses a certain amount (could also be no risk) of risk to the indicator</t>
  </si>
  <si>
    <t>Weighted</t>
  </si>
  <si>
    <t>No'</t>
  </si>
  <si>
    <t>Key Impact Questions</t>
  </si>
  <si>
    <t>Transposed and sorted impact values for graph construction (in FULL)</t>
  </si>
  <si>
    <t>Calculate unknowns in score</t>
  </si>
  <si>
    <t>Unknown parameter</t>
  </si>
  <si>
    <t>Variable</t>
  </si>
  <si>
    <t>Rank No.</t>
  </si>
  <si>
    <t>Total Risk Impact score</t>
  </si>
  <si>
    <t>Unknown score score</t>
  </si>
  <si>
    <t>Mean Risk Impact Score (for risk-impact &gt;0)</t>
  </si>
  <si>
    <t xml:space="preserve">Number of Risk Impact Scores = 5 </t>
  </si>
  <si>
    <t>Number of Risk Impact Scores = 4</t>
  </si>
  <si>
    <t>Number of Risk Impact Scores = 3</t>
  </si>
  <si>
    <t>Number of Risk Impact Scores = 2</t>
  </si>
  <si>
    <t>Number of Risk Impact Scores = 1</t>
  </si>
  <si>
    <t>Number of unknowns</t>
  </si>
  <si>
    <t>Number of irrelevants</t>
  </si>
  <si>
    <t>Number of relevant knowns</t>
  </si>
  <si>
    <t>Sum (to check)</t>
  </si>
  <si>
    <t>% of risk impact 5</t>
  </si>
  <si>
    <t>% of risk impact 4</t>
  </si>
  <si>
    <t>% of risk impact 3</t>
  </si>
  <si>
    <t>% of risk impact 2</t>
  </si>
  <si>
    <t>% of risk impact 1</t>
  </si>
  <si>
    <t>Key Contributing Question (Top)</t>
  </si>
  <si>
    <t>Key Contributing Question (2nd)</t>
  </si>
  <si>
    <t>Key Contributing Question (3rd)</t>
  </si>
  <si>
    <t>Key Contributing Question (4th)</t>
  </si>
  <si>
    <t>Key Contributing Question (5th)</t>
  </si>
  <si>
    <t>Key Impact Answers</t>
  </si>
  <si>
    <t>Key Negative Contributor (Top)</t>
  </si>
  <si>
    <t>Key Negative Contributor (2nd)</t>
  </si>
  <si>
    <t>Key Negative Contributor (3rd)</t>
  </si>
  <si>
    <t>Key Negative Contributer (4th)</t>
  </si>
  <si>
    <t>Key Negative Contributer (5th)</t>
  </si>
  <si>
    <t>Key Impact Values</t>
  </si>
  <si>
    <t>Key Contributor (Top)</t>
  </si>
  <si>
    <t>Key Contributer (2nd)</t>
  </si>
  <si>
    <t>Key Contributer (3rd)</t>
  </si>
  <si>
    <t>Key Contributer (4th)</t>
  </si>
  <si>
    <t>Key Contributer (5th)</t>
  </si>
  <si>
    <t>Key Contributer (6th)</t>
  </si>
  <si>
    <t>Key Impact  Explanations</t>
  </si>
  <si>
    <t>Transposed and sorted impact values for graph construction (Without blanks = not included indicators)</t>
  </si>
  <si>
    <t>Risk-impact single score Likert Scale
Answers Possible</t>
  </si>
  <si>
    <t>u</t>
  </si>
  <si>
    <t>ID</t>
  </si>
  <si>
    <t>Description</t>
  </si>
  <si>
    <t>Status?</t>
  </si>
  <si>
    <t>Timestamp Registered</t>
  </si>
  <si>
    <t>Timestamp Completed</t>
  </si>
  <si>
    <t>Only display entered indicators on graph</t>
  </si>
  <si>
    <t>Implemented in 2d-Landscape plot, other graphs will be removed so irrelevant for those</t>
  </si>
  <si>
    <t>Exclude Irrelevant questions from analysis ( result in 0 in matrices)</t>
  </si>
  <si>
    <t>Done</t>
  </si>
  <si>
    <t>Adjust User Interface to accomodate risk and uncertainty (and Risk x Uncertainty)</t>
  </si>
  <si>
    <t>Change Impact Weight Matrix to Qualitative Likert Scale (see Input Uncertainty)</t>
  </si>
  <si>
    <t>Create Risk of Impact Restriction sheet ( or include in Uncertinty restiction sheet)</t>
  </si>
  <si>
    <t>Test Functionality (Manual checks)</t>
  </si>
  <si>
    <t>Debug Worst+Best case sceanrios impact caclualtions</t>
  </si>
  <si>
    <t>Implement Risk Uncertainty Flag</t>
  </si>
  <si>
    <t>Solved Through Scattter plot (item 9 on this list)</t>
  </si>
  <si>
    <t>Scatter plot Uncertainty-Risk axis sprecturm</t>
  </si>
  <si>
    <t>modify Uncertianty score and impact score to proportional scores (1-5) in results tab only</t>
  </si>
  <si>
    <t>Version</t>
  </si>
  <si>
    <t>Change Description</t>
  </si>
  <si>
    <t>Implemented by Developer</t>
  </si>
  <si>
    <t>V0.1</t>
  </si>
  <si>
    <t>Initial Version</t>
  </si>
  <si>
    <t>IJntema, Gerben</t>
  </si>
  <si>
    <t>V0.2</t>
  </si>
  <si>
    <t>Included Uncertainty Scale</t>
  </si>
  <si>
    <t>Changed all Weight inputs to Qualitative Likert Scale Entries for Content Contributers</t>
  </si>
  <si>
    <t>Scaled all impacts risks and uncertainty values to a 1-5 scale</t>
  </si>
  <si>
    <t>Included Uncertainty values/scales in bar graphs in interface</t>
  </si>
  <si>
    <t>Included addiotional scatter plot in interface to quickly show the indicators position in the Risk-Uncertainty 2D space</t>
  </si>
  <si>
    <t>V0.3</t>
  </si>
  <si>
    <t xml:space="preserve">Changed to single score model (risk-impact). Updated question list to 31 questions. Updated indicator list to 14 indicators. Gave scores to all answer-indicator combinations (with peer review feedback from Irish Colleague Aylis Emerit). Made a visualization sheet with all the tables as finalt output. </t>
  </si>
  <si>
    <t>Robert, Marc</t>
  </si>
  <si>
    <t>After finding out XLOOKUP is not supported by all versions of Excel. Remodeled everything (mainly using INDEX, and MATCH) to be compatible for all excel versions</t>
  </si>
  <si>
    <t>V0.4</t>
  </si>
  <si>
    <t xml:space="preserve">
The MAPAFISH Tool
</t>
  </si>
  <si>
    <t xml:space="preserve">© Wageningen Marine Research, Wageningen Economic Research, Marine Institute 2023.
Please Cite as: Emerit A., Hamon K., IJntema G., van Kooten T., Reid D., &amp; Robert M.  (2023) </t>
  </si>
  <si>
    <r>
      <t xml:space="preserve">The goal of this tool is to, through a series of semi-qualitative questions in the form of a questionnaire, start discussions on the characteristics of (process of deciding on) a considered Marine Protected Area. Based on the answers given to the questionnaire, this tool will present semi-qualitative values on the risks of impact to be expected on a set of output indicators, such as for example Biodiversity, Revenue, or Community. The tool is meant to evaluate the effects on nature and on commercial fisheries. For full instructions on using the tool see  below.
</t>
    </r>
    <r>
      <rPr>
        <b/>
        <u/>
        <sz val="16"/>
        <rFont val="Calibri"/>
        <family val="2"/>
        <scheme val="minor"/>
      </rPr>
      <t>More information</t>
    </r>
    <r>
      <rPr>
        <sz val="16"/>
        <rFont val="Calibri"/>
        <family val="2"/>
        <scheme val="minor"/>
      </rPr>
      <t xml:space="preserve">
More information about the background of the Mapafish Tool can be found in Feary et al (2025).
Feary, D.A., van Hoey G., Aranda, M., Brown, E.J., Metz, S., Reid, D., van der Valk, O, van Kooten, T., Abreu, S., Bergman, J., Castro, N., Carvalho, G., Eggertssen, M., Emerit, A., Fetterplace, L., Folhas, H., Hamon, K; IJntema, G., Jiménez-Navarro, S., Mangi S.C, Martín-Sosa, P., Mendoza, J.C., Mommens, M-P., Pecceu E., Pereira, R., Putnis, I., Quirijns, F.J., Robert, M., Sköld, M., Sys K., Tully, O., Ustups, D., Valentinsson, D.,  Vallina, T., van der Reijden, K.J., Verlé K., Wakeford, R.C. Mapping of marine protected areas and their associated fishing activities: Baltic and North Seas, Atlantic EU Western Waters and Outermost Regions (MAPAFISH), Final Report, Publications Office of the European Union, 2025, doi: 10.2926/9703241.</t>
    </r>
  </si>
  <si>
    <r>
      <rPr>
        <b/>
        <u/>
        <sz val="16"/>
        <color theme="1"/>
        <rFont val="Calibri"/>
        <family val="2"/>
        <scheme val="minor"/>
      </rPr>
      <t>End- User specific instructions</t>
    </r>
    <r>
      <rPr>
        <u/>
        <sz val="16"/>
        <color theme="1"/>
        <rFont val="Calibri"/>
        <family val="2"/>
        <scheme val="minor"/>
      </rPr>
      <t>:</t>
    </r>
    <r>
      <rPr>
        <sz val="16"/>
        <color theme="1"/>
        <rFont val="Calibri"/>
        <family val="2"/>
        <scheme val="minor"/>
      </rPr>
      <t xml:space="preserve">
Navigate to the </t>
    </r>
    <r>
      <rPr>
        <b/>
        <sz val="16"/>
        <color theme="1"/>
        <rFont val="Calibri"/>
        <family val="2"/>
        <scheme val="minor"/>
      </rPr>
      <t>Questionnaire</t>
    </r>
    <r>
      <rPr>
        <sz val="16"/>
        <color theme="1"/>
        <rFont val="Calibri"/>
        <family val="2"/>
        <scheme val="minor"/>
      </rPr>
      <t xml:space="preserve"> tab. In the grey columns A (question ID) &amp; B (questions) you find the questions to be answered. In column C (Answer) you can select answers that are most appropriate to your case, note that the model only produces results if all questions are answered. These answers (can) represent (some kind of) a scale, for instance a Likert Scale (from very much so to definitely not the case). Each of these answers is linked to a ‘risk-impact’ weight for each of the output indicators considered. These risk-impacts follow a Likert Scale from a small and unlikely to occur impact to a high and likely to occur impact.  These risk-impact scores are used to calculate the expected impact on the different indicators.
By filling in the answers using the drop down menu in Column C, the user interface will in real-time update the results section in the ‘</t>
    </r>
    <r>
      <rPr>
        <b/>
        <sz val="16"/>
        <color theme="1"/>
        <rFont val="Calibri"/>
        <family val="2"/>
        <scheme val="minor"/>
      </rPr>
      <t>Visualization</t>
    </r>
    <r>
      <rPr>
        <sz val="16"/>
        <color theme="1"/>
        <rFont val="Calibri"/>
        <family val="2"/>
        <scheme val="minor"/>
      </rPr>
      <t xml:space="preserve">’ sheet by:
1) presenting a table with the mean risk-impact scores for each indicator ranked from high to low.  
2) presenting the results of a single indicator (users can select which indicator of interest in cell A33) of interest by displaying the 5 questions (column C-G), answers (Column H) and weight scores (Column I) most contributing to the risk of an indicator being affected, as well as a short explanation as to why this question-answer combination determines the risk of being affected in the way presented (Column J). Please always adhere to the general color coding instructions as mentioned above.
</t>
    </r>
    <r>
      <rPr>
        <b/>
        <u/>
        <sz val="16"/>
        <color theme="0" tint="-0.499984740745262"/>
        <rFont val="Calibri"/>
        <family val="2"/>
        <scheme val="minor"/>
      </rPr>
      <t>Content Contributer specific instructions:</t>
    </r>
    <r>
      <rPr>
        <b/>
        <sz val="16"/>
        <color theme="0" tint="-0.499984740745262"/>
        <rFont val="Calibri"/>
        <family val="2"/>
        <scheme val="minor"/>
      </rPr>
      <t xml:space="preserve">
</t>
    </r>
    <r>
      <rPr>
        <sz val="16"/>
        <color theme="0" tint="-0.499984740745262"/>
        <rFont val="Calibri"/>
        <family val="2"/>
        <scheme val="minor"/>
      </rPr>
      <t xml:space="preserve">The privileges of the Content Contributer include all of the instructions mentioned under End-User specific Instructions, but are expanded by the possibility to edit 1) the questions of the questionnaire (sheet Admin Potential Answers, column B), to edit 2) the possible answers/scale of answers sheet Admin Potential Answers, columns C-G), to edit 3) risk-impact weight scores (as Qualitative Likert scale) of each answer-question combination (sheet Admin Single Score, columns D-AQ), to edit 4) the output indicators to be affected (Sheet Admin Single Score, cells D3-AQ3) and to edit 5) the qualitative descriptions of why this question-answer combination affects the indicators the way it does (sheet Admin Output Explanation Single, Column C-AP). Please always adhere to the general color coding instructions as mentioned in  above. Please note that the (semi-) quantitative entries for impact risk (sheet Admin Impact Weight Matrix) can be excluded from further analysis by selecting either "Placeholder Value" or "this question is irrelevant for this indicator".
</t>
    </r>
    <r>
      <rPr>
        <b/>
        <u/>
        <sz val="16"/>
        <color theme="0" tint="-0.499984740745262"/>
        <rFont val="Calibri"/>
        <family val="2"/>
        <scheme val="minor"/>
      </rPr>
      <t>Sheet Naming instructions for Content Contributer:</t>
    </r>
    <r>
      <rPr>
        <sz val="16"/>
        <color theme="0" tint="-0.499984740745262"/>
        <rFont val="Calibri"/>
        <family val="2"/>
        <scheme val="minor"/>
      </rPr>
      <t xml:space="preserve">
Sheets are named using one of four suffixes indicating their intended use(r):
- Dev (only for Technical Developers of the tool)
- User (Intended to be used by end users)
- Analysis (Backhand calculcations, only intended for Technical Developers)
- Admin (Allows for the entry of content by Content Contributers)</t>
    </r>
  </si>
  <si>
    <r>
      <rPr>
        <b/>
        <u/>
        <sz val="16"/>
        <rFont val="Calibri"/>
        <family val="2"/>
        <scheme val="minor"/>
      </rPr>
      <t>Acknowledgements</t>
    </r>
    <r>
      <rPr>
        <sz val="16"/>
        <rFont val="Calibri"/>
        <family val="2"/>
        <scheme val="minor"/>
      </rPr>
      <t xml:space="preserve">
This tools was developed as part of the EU study 'Mapping of marine protected areas and their associated fishing activites: Baltic and North Seas, Atlantic EU Western Waters and Outermost Regions' (MAPAFISH, contract number CINEA/EMFF/2020/3.2.6 Specific Contract Lot 1 No.09 and CINEA/EMFF/2020/3.2.6 Specific Contract Lot 2 No.10).
The information and views set out in this study, and therefore the results of using this tool, are those of the author(s) and do not necessarily reflect the official opinion of CINEA or of the Commission. Neither CINEA nor the Commission can guarantee the accuracy of the data included in this study, nor the results of using this tool. Neither CINEA, the Commission or any person acting on their behalf may be held responsible for the use that may be made of the information contained herein.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</si>
</sst>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1"/>
      <color rgb="FF3F3F76"/>
      <name val="Calibri"/>
      <family val="2"/>
      <scheme val="minor"/>
    </font>
    <font>
      <b/>
      <sz val="11"/>
      <color rgb="FF3F3F3F"/>
      <name val="Calibri"/>
      <family val="2"/>
      <scheme val="minor"/>
    </font>
    <font>
      <b/>
      <sz val="11"/>
      <color rgb="FF3F3F76"/>
      <name val="Calibri"/>
      <family val="2"/>
      <scheme val="minor"/>
    </font>
    <font>
      <b/>
      <sz val="20"/>
      <color theme="0"/>
      <name val="Calibri"/>
      <family val="2"/>
      <scheme val="minor"/>
    </font>
    <font>
      <b/>
      <sz val="20"/>
      <color theme="1"/>
      <name val="Calibri"/>
      <family val="2"/>
      <scheme val="minor"/>
    </font>
    <font>
      <b/>
      <sz val="16"/>
      <color theme="1"/>
      <name val="Verdana"/>
      <family val="2"/>
    </font>
    <font>
      <b/>
      <u/>
      <sz val="16"/>
      <color theme="1"/>
      <name val="Verdana"/>
      <family val="2"/>
    </font>
    <font>
      <b/>
      <sz val="15"/>
      <color theme="3"/>
      <name val="Calibri"/>
      <family val="2"/>
      <scheme val="minor"/>
    </font>
    <font>
      <b/>
      <sz val="24"/>
      <name val="Calibri"/>
      <family val="2"/>
      <scheme val="minor"/>
    </font>
    <font>
      <i/>
      <sz val="11"/>
      <color rgb="FF7F7F7F"/>
      <name val="Calibri"/>
      <family val="2"/>
      <scheme val="minor"/>
    </font>
    <font>
      <b/>
      <sz val="20"/>
      <name val="Calibri"/>
      <family val="2"/>
      <scheme val="minor"/>
    </font>
    <font>
      <sz val="16"/>
      <color theme="1"/>
      <name val="Calibri"/>
      <family val="2"/>
      <scheme val="minor"/>
    </font>
    <font>
      <b/>
      <sz val="16"/>
      <color theme="1"/>
      <name val="Calibri"/>
      <family val="2"/>
      <scheme val="minor"/>
    </font>
    <font>
      <b/>
      <u/>
      <sz val="16"/>
      <color theme="1"/>
      <name val="Calibri"/>
      <family val="2"/>
      <scheme val="minor"/>
    </font>
    <font>
      <u/>
      <sz val="16"/>
      <color theme="1"/>
      <name val="Calibri"/>
      <family val="2"/>
      <scheme val="minor"/>
    </font>
    <font>
      <sz val="20"/>
      <color theme="1"/>
      <name val="Calibri"/>
      <family val="2"/>
      <scheme val="minor"/>
    </font>
    <font>
      <sz val="20"/>
      <color rgb="FF3F3F76"/>
      <name val="Calibri"/>
      <family val="2"/>
      <scheme val="minor"/>
    </font>
    <font>
      <b/>
      <sz val="20"/>
      <color rgb="FF3F3F3F"/>
      <name val="Calibri"/>
      <family val="2"/>
      <scheme val="minor"/>
    </font>
    <font>
      <b/>
      <sz val="16"/>
      <color theme="0"/>
      <name val="Calibri"/>
      <family val="2"/>
      <scheme val="minor"/>
    </font>
    <font>
      <b/>
      <sz val="8"/>
      <color theme="1"/>
      <name val="Verdana"/>
      <family val="2"/>
    </font>
    <font>
      <sz val="8.5"/>
      <color theme="1"/>
      <name val="Verdana"/>
      <family val="2"/>
    </font>
    <font>
      <sz val="22"/>
      <color theme="1"/>
      <name val="Calibri"/>
      <family val="2"/>
      <scheme val="minor"/>
    </font>
    <font>
      <sz val="10"/>
      <color rgb="FF374151"/>
      <name val="Segoe UI"/>
      <family val="2"/>
    </font>
    <font>
      <sz val="10"/>
      <color rgb="FF343541"/>
      <name val="Segoe UI"/>
      <family val="2"/>
    </font>
    <font>
      <sz val="11"/>
      <color rgb="FF3F3F3F"/>
      <name val="Calibri"/>
      <family val="2"/>
      <scheme val="minor"/>
    </font>
    <font>
      <b/>
      <sz val="14"/>
      <color theme="0"/>
      <name val="Calibri"/>
      <family val="2"/>
      <scheme val="minor"/>
    </font>
    <font>
      <b/>
      <sz val="14"/>
      <color rgb="FF3F3F3F"/>
      <name val="Calibri"/>
      <family val="2"/>
      <scheme val="minor"/>
    </font>
    <font>
      <sz val="14"/>
      <color theme="1"/>
      <name val="Calibri"/>
      <family val="2"/>
      <scheme val="minor"/>
    </font>
    <font>
      <b/>
      <sz val="14"/>
      <color rgb="FF3F3F76"/>
      <name val="Calibri"/>
      <family val="2"/>
      <scheme val="minor"/>
    </font>
    <font>
      <u/>
      <sz val="11"/>
      <color theme="10"/>
      <name val="Calibri"/>
      <family val="2"/>
      <scheme val="minor"/>
    </font>
    <font>
      <b/>
      <u/>
      <sz val="18"/>
      <color theme="10"/>
      <name val="Calibri"/>
      <family val="2"/>
      <scheme val="minor"/>
    </font>
    <font>
      <b/>
      <u/>
      <sz val="20"/>
      <color theme="1"/>
      <name val="Calibri"/>
      <family val="2"/>
      <scheme val="minor"/>
    </font>
    <font>
      <sz val="11"/>
      <name val="Calibri"/>
      <family val="2"/>
      <scheme val="minor"/>
    </font>
    <font>
      <sz val="18"/>
      <color theme="1"/>
      <name val="Calibri"/>
      <family val="2"/>
      <scheme val="minor"/>
    </font>
    <font>
      <sz val="20"/>
      <name val="Calibri"/>
      <family val="2"/>
      <scheme val="minor"/>
    </font>
    <font>
      <sz val="16"/>
      <name val="Calibri"/>
      <family val="2"/>
      <scheme val="minor"/>
    </font>
    <font>
      <b/>
      <u/>
      <sz val="16"/>
      <name val="Calibri"/>
      <family val="2"/>
      <scheme val="minor"/>
    </font>
    <font>
      <b/>
      <u/>
      <sz val="16"/>
      <color theme="0" tint="-0.499984740745262"/>
      <name val="Calibri"/>
      <family val="2"/>
      <scheme val="minor"/>
    </font>
    <font>
      <b/>
      <sz val="16"/>
      <color theme="0" tint="-0.499984740745262"/>
      <name val="Calibri"/>
      <family val="2"/>
      <scheme val="minor"/>
    </font>
    <font>
      <sz val="16"/>
      <color theme="0" tint="-0.499984740745262"/>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theme="0"/>
        <bgColor indexed="64"/>
      </patternFill>
    </fill>
    <fill>
      <patternFill patternType="solid">
        <fgColor rgb="FF002060"/>
        <bgColor indexed="64"/>
      </patternFill>
    </fill>
    <fill>
      <patternFill patternType="solid">
        <fgColor theme="7" tint="0.39997558519241921"/>
        <bgColor indexed="64"/>
      </patternFill>
    </fill>
    <fill>
      <patternFill patternType="solid">
        <fgColor theme="4"/>
        <bgColor theme="4"/>
      </patternFill>
    </fill>
    <fill>
      <patternFill patternType="solid">
        <fgColor rgb="FFA5A5A5"/>
        <bgColor indexed="64"/>
      </patternFill>
    </fill>
    <fill>
      <patternFill patternType="solid">
        <fgColor theme="0" tint="-0.14999847407452621"/>
        <bgColor indexed="64"/>
      </patternFill>
    </fill>
  </fills>
  <borders count="6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top style="thin">
        <color rgb="FF7F7F7F"/>
      </top>
      <bottom style="thin">
        <color rgb="FF7F7F7F"/>
      </bottom>
      <diagonal/>
    </border>
    <border>
      <left style="double">
        <color rgb="FF3F3F3F"/>
      </left>
      <right style="double">
        <color rgb="FF3F3F3F"/>
      </right>
      <top style="double">
        <color rgb="FF3F3F3F"/>
      </top>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rgb="FF3F3F3F"/>
      </left>
      <right/>
      <top style="medium">
        <color indexed="64"/>
      </top>
      <bottom style="medium">
        <color indexed="64"/>
      </bottom>
      <diagonal/>
    </border>
    <border>
      <left/>
      <right/>
      <top/>
      <bottom style="thick">
        <color theme="4"/>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style="medium">
        <color indexed="64"/>
      </left>
      <right style="thin">
        <color rgb="FF7F7F7F"/>
      </right>
      <top/>
      <bottom style="thin">
        <color rgb="FF7F7F7F"/>
      </bottom>
      <diagonal/>
    </border>
    <border>
      <left style="thin">
        <color rgb="FF7F7F7F"/>
      </left>
      <right style="medium">
        <color indexed="64"/>
      </right>
      <top/>
      <bottom style="thin">
        <color rgb="FF7F7F7F"/>
      </bottom>
      <diagonal/>
    </border>
    <border>
      <left style="thin">
        <color rgb="FF7F7F7F"/>
      </left>
      <right style="thin">
        <color rgb="FF7F7F7F"/>
      </right>
      <top style="thin">
        <color rgb="FF7F7F7F"/>
      </top>
      <bottom/>
      <diagonal/>
    </border>
    <border>
      <left style="double">
        <color rgb="FF3F3F3F"/>
      </left>
      <right style="double">
        <color rgb="FF3F3F3F"/>
      </right>
      <top/>
      <bottom style="double">
        <color rgb="FF3F3F3F"/>
      </bottom>
      <diagonal/>
    </border>
    <border>
      <left style="medium">
        <color indexed="64"/>
      </left>
      <right style="double">
        <color rgb="FF3F3F3F"/>
      </right>
      <top style="medium">
        <color indexed="64"/>
      </top>
      <bottom style="double">
        <color rgb="FF3F3F3F"/>
      </bottom>
      <diagonal/>
    </border>
    <border>
      <left style="double">
        <color rgb="FF3F3F3F"/>
      </left>
      <right style="double">
        <color rgb="FF3F3F3F"/>
      </right>
      <top style="medium">
        <color indexed="64"/>
      </top>
      <bottom style="double">
        <color rgb="FF3F3F3F"/>
      </bottom>
      <diagonal/>
    </border>
    <border>
      <left style="medium">
        <color indexed="64"/>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style="double">
        <color rgb="FF3F3F3F"/>
      </left>
      <right/>
      <top/>
      <bottom style="double">
        <color rgb="FF3F3F3F"/>
      </bottom>
      <diagonal/>
    </border>
    <border>
      <left/>
      <right/>
      <top style="double">
        <color rgb="FF3F3F3F"/>
      </top>
      <bottom/>
      <diagonal/>
    </border>
    <border>
      <left/>
      <right/>
      <top style="thin">
        <color rgb="FF3F3F3F"/>
      </top>
      <bottom/>
      <diagonal/>
    </border>
    <border>
      <left/>
      <right style="thin">
        <color indexed="64"/>
      </right>
      <top style="thin">
        <color indexed="64"/>
      </top>
      <bottom style="thin">
        <color indexed="64"/>
      </bottom>
      <diagonal/>
    </border>
    <border>
      <left style="double">
        <color rgb="FF3F3F3F"/>
      </left>
      <right style="double">
        <color rgb="FF3F3F3F"/>
      </right>
      <top style="medium">
        <color indexed="64"/>
      </top>
      <bottom style="medium">
        <color indexed="64"/>
      </bottom>
      <diagonal/>
    </border>
    <border>
      <left style="double">
        <color rgb="FF3F3F3F"/>
      </left>
      <right/>
      <top style="medium">
        <color indexed="64"/>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7F7F7F"/>
      </left>
      <right style="medium">
        <color indexed="64"/>
      </right>
      <top style="thin">
        <color rgb="FF7F7F7F"/>
      </top>
      <bottom style="medium">
        <color indexed="64"/>
      </bottom>
      <diagonal/>
    </border>
    <border>
      <left/>
      <right/>
      <top/>
      <bottom style="medium">
        <color rgb="FF000000"/>
      </bottom>
      <diagonal/>
    </border>
    <border>
      <left style="double">
        <color rgb="FF3F3F3F"/>
      </left>
      <right style="double">
        <color rgb="FF3F3F3F"/>
      </right>
      <top style="double">
        <color rgb="FF3F3F3F"/>
      </top>
      <bottom style="medium">
        <color rgb="FF000000"/>
      </bottom>
      <diagonal/>
    </border>
    <border>
      <left style="double">
        <color rgb="FF3F3F3F"/>
      </left>
      <right/>
      <top style="double">
        <color rgb="FF3F3F3F"/>
      </top>
      <bottom style="medium">
        <color rgb="FF000000"/>
      </bottom>
      <diagonal/>
    </border>
    <border>
      <left style="thin">
        <color rgb="FF7F7F7F"/>
      </left>
      <right style="thin">
        <color rgb="FF7F7F7F"/>
      </right>
      <top/>
      <bottom style="medium">
        <color rgb="FF000000"/>
      </bottom>
      <diagonal/>
    </border>
    <border>
      <left style="thin">
        <color rgb="FF7F7F7F"/>
      </left>
      <right style="thin">
        <color rgb="FF7F7F7F"/>
      </right>
      <top style="medium">
        <color indexed="64"/>
      </top>
      <bottom style="medium">
        <color rgb="FF000000"/>
      </bottom>
      <diagonal/>
    </border>
    <border>
      <left style="thin">
        <color rgb="FF7F7F7F"/>
      </left>
      <right style="medium">
        <color indexed="64"/>
      </right>
      <top style="medium">
        <color indexed="64"/>
      </top>
      <bottom style="medium">
        <color rgb="FF000000"/>
      </bottom>
      <diagonal/>
    </border>
    <border>
      <left/>
      <right/>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ck">
        <color theme="4"/>
      </top>
      <bottom/>
      <diagonal/>
    </border>
  </borders>
  <cellStyleXfs count="7">
    <xf numFmtId="0" fontId="0" fillId="0" borderId="0"/>
    <xf numFmtId="0" fontId="4" fillId="4" borderId="14" applyNumberFormat="0" applyAlignment="0" applyProtection="0"/>
    <xf numFmtId="0" fontId="5" fillId="5" borderId="15" applyNumberFormat="0" applyAlignment="0" applyProtection="0"/>
    <xf numFmtId="0" fontId="3" fillId="6" borderId="16" applyNumberFormat="0" applyAlignment="0" applyProtection="0"/>
    <xf numFmtId="0" fontId="11" fillId="0" borderId="23" applyNumberFormat="0" applyFill="0" applyAlignment="0" applyProtection="0"/>
    <xf numFmtId="0" fontId="13" fillId="0" borderId="0" applyNumberFormat="0" applyFill="0" applyBorder="0" applyAlignment="0" applyProtection="0"/>
    <xf numFmtId="0" fontId="33" fillId="0" borderId="0" applyNumberFormat="0" applyFill="0" applyBorder="0" applyAlignment="0" applyProtection="0"/>
  </cellStyleXfs>
  <cellXfs count="221">
    <xf numFmtId="0" fontId="0" fillId="0" borderId="0" xfId="0"/>
    <xf numFmtId="0" fontId="0" fillId="0" borderId="0" xfId="0" applyAlignment="1">
      <alignment wrapText="1"/>
    </xf>
    <xf numFmtId="0" fontId="1" fillId="0" borderId="0" xfId="0" applyFont="1" applyAlignment="1">
      <alignment wrapText="1"/>
    </xf>
    <xf numFmtId="0" fontId="0" fillId="0" borderId="3" xfId="0" applyBorder="1" applyAlignment="1">
      <alignment wrapText="1"/>
    </xf>
    <xf numFmtId="0" fontId="0" fillId="0" borderId="4" xfId="0" applyBorder="1" applyAlignment="1">
      <alignment wrapText="1"/>
    </xf>
    <xf numFmtId="0" fontId="0" fillId="0" borderId="0" xfId="0" quotePrefix="1"/>
    <xf numFmtId="0" fontId="0" fillId="0" borderId="4" xfId="0" applyBorder="1"/>
    <xf numFmtId="0" fontId="0" fillId="0" borderId="3" xfId="0" applyBorder="1"/>
    <xf numFmtId="0" fontId="4" fillId="4" borderId="14" xfId="1"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0" borderId="8" xfId="0" applyBorder="1" applyAlignment="1">
      <alignment wrapText="1"/>
    </xf>
    <xf numFmtId="0" fontId="0" fillId="7" borderId="0" xfId="0" applyFill="1"/>
    <xf numFmtId="0" fontId="3" fillId="6" borderId="16" xfId="3" applyAlignment="1">
      <alignment wrapText="1"/>
    </xf>
    <xf numFmtId="0" fontId="3" fillId="6" borderId="16" xfId="3"/>
    <xf numFmtId="0" fontId="4" fillId="4" borderId="17" xfId="1" applyBorder="1" applyAlignment="1">
      <alignment wrapText="1"/>
    </xf>
    <xf numFmtId="0" fontId="3" fillId="6" borderId="18" xfId="3" applyBorder="1" applyAlignment="1">
      <alignment wrapText="1"/>
    </xf>
    <xf numFmtId="0" fontId="4" fillId="4" borderId="19" xfId="1" applyBorder="1" applyAlignment="1">
      <alignment wrapText="1"/>
    </xf>
    <xf numFmtId="0" fontId="4" fillId="4" borderId="20" xfId="1" applyBorder="1" applyAlignment="1">
      <alignment wrapText="1"/>
    </xf>
    <xf numFmtId="0" fontId="4" fillId="4" borderId="21" xfId="1" applyBorder="1" applyAlignment="1">
      <alignment wrapText="1"/>
    </xf>
    <xf numFmtId="0" fontId="3" fillId="3" borderId="16" xfId="3" applyFill="1" applyAlignment="1">
      <alignment wrapText="1"/>
    </xf>
    <xf numFmtId="0" fontId="0" fillId="3" borderId="0" xfId="0" applyFill="1" applyAlignment="1">
      <alignment wrapText="1"/>
    </xf>
    <xf numFmtId="0" fontId="0" fillId="3" borderId="8" xfId="0" applyFill="1" applyBorder="1" applyAlignment="1">
      <alignment wrapText="1"/>
    </xf>
    <xf numFmtId="0" fontId="1" fillId="0" borderId="0" xfId="0" applyFont="1" applyAlignment="1">
      <alignment horizontal="center" wrapText="1"/>
    </xf>
    <xf numFmtId="0" fontId="4" fillId="4" borderId="24" xfId="1" applyBorder="1" applyAlignment="1">
      <alignment wrapText="1"/>
    </xf>
    <xf numFmtId="0" fontId="4" fillId="4" borderId="25" xfId="1" applyBorder="1" applyAlignment="1">
      <alignment wrapText="1"/>
    </xf>
    <xf numFmtId="0" fontId="4" fillId="4" borderId="26" xfId="1" applyBorder="1" applyAlignment="1">
      <alignment wrapText="1"/>
    </xf>
    <xf numFmtId="0" fontId="4" fillId="4" borderId="27" xfId="1" applyBorder="1" applyAlignment="1">
      <alignment wrapText="1"/>
    </xf>
    <xf numFmtId="0" fontId="4" fillId="7" borderId="24" xfId="1" applyFill="1" applyBorder="1" applyAlignment="1">
      <alignment wrapText="1"/>
    </xf>
    <xf numFmtId="0" fontId="4" fillId="7" borderId="14" xfId="1" applyFill="1" applyAlignment="1">
      <alignment wrapText="1"/>
    </xf>
    <xf numFmtId="0" fontId="4" fillId="7" borderId="0" xfId="1" applyFill="1" applyBorder="1" applyAlignment="1">
      <alignment wrapText="1"/>
    </xf>
    <xf numFmtId="0" fontId="3" fillId="7" borderId="16" xfId="3" applyFill="1" applyProtection="1"/>
    <xf numFmtId="0" fontId="3" fillId="7" borderId="0" xfId="3" applyFill="1" applyBorder="1" applyProtection="1"/>
    <xf numFmtId="0" fontId="11" fillId="0" borderId="23" xfId="4" applyAlignment="1">
      <alignment horizontal="center" wrapText="1"/>
    </xf>
    <xf numFmtId="0" fontId="3" fillId="6" borderId="29" xfId="3" applyBorder="1"/>
    <xf numFmtId="0" fontId="3" fillId="7" borderId="0" xfId="3" applyFill="1" applyBorder="1"/>
    <xf numFmtId="0" fontId="3" fillId="6" borderId="29" xfId="3" applyBorder="1" applyAlignment="1">
      <alignment wrapText="1"/>
    </xf>
    <xf numFmtId="0" fontId="3" fillId="7" borderId="0" xfId="3" applyFill="1" applyBorder="1" applyAlignment="1">
      <alignment wrapText="1"/>
    </xf>
    <xf numFmtId="0" fontId="0" fillId="7" borderId="0" xfId="0" applyFill="1" applyAlignment="1">
      <alignment wrapText="1"/>
    </xf>
    <xf numFmtId="0" fontId="5" fillId="5" borderId="15" xfId="2"/>
    <xf numFmtId="0" fontId="1" fillId="7" borderId="0" xfId="0" applyFont="1" applyFill="1" applyAlignment="1">
      <alignment wrapText="1"/>
    </xf>
    <xf numFmtId="0" fontId="3" fillId="6" borderId="33" xfId="3" applyBorder="1" applyAlignment="1">
      <alignment wrapText="1"/>
    </xf>
    <xf numFmtId="0" fontId="4" fillId="4" borderId="37" xfId="1" applyBorder="1" applyAlignment="1">
      <alignment wrapText="1"/>
    </xf>
    <xf numFmtId="0" fontId="3" fillId="3" borderId="18" xfId="3" applyFill="1" applyBorder="1" applyAlignment="1">
      <alignment wrapText="1"/>
    </xf>
    <xf numFmtId="0" fontId="3" fillId="7" borderId="29" xfId="3" applyFill="1" applyBorder="1" applyProtection="1"/>
    <xf numFmtId="0" fontId="5" fillId="5" borderId="15" xfId="2" applyAlignment="1">
      <alignment wrapText="1"/>
    </xf>
    <xf numFmtId="0" fontId="0" fillId="7" borderId="12" xfId="0" applyFill="1" applyBorder="1"/>
    <xf numFmtId="0" fontId="0" fillId="7" borderId="2" xfId="0" applyFill="1" applyBorder="1"/>
    <xf numFmtId="0" fontId="7" fillId="3" borderId="18" xfId="3" applyFont="1" applyFill="1" applyBorder="1" applyAlignment="1" applyProtection="1">
      <alignment vertical="center" wrapText="1"/>
    </xf>
    <xf numFmtId="0" fontId="7" fillId="3" borderId="28" xfId="1" applyFont="1" applyFill="1" applyBorder="1" applyAlignment="1">
      <alignment vertical="center" wrapText="1"/>
    </xf>
    <xf numFmtId="0" fontId="22" fillId="8" borderId="0" xfId="0" applyFont="1" applyFill="1"/>
    <xf numFmtId="0" fontId="4" fillId="4" borderId="40" xfId="1" applyBorder="1" applyAlignment="1">
      <alignment wrapText="1"/>
    </xf>
    <xf numFmtId="0" fontId="4" fillId="4" borderId="41" xfId="1" applyBorder="1" applyAlignment="1">
      <alignment wrapText="1"/>
    </xf>
    <xf numFmtId="0" fontId="3" fillId="8" borderId="0" xfId="0" applyFont="1" applyFill="1" applyAlignment="1">
      <alignment wrapText="1"/>
    </xf>
    <xf numFmtId="0" fontId="0" fillId="0" borderId="8" xfId="0" applyBorder="1"/>
    <xf numFmtId="0" fontId="4" fillId="4" borderId="19" xfId="1" applyBorder="1"/>
    <xf numFmtId="0" fontId="4" fillId="4" borderId="21" xfId="1" applyBorder="1"/>
    <xf numFmtId="0" fontId="4" fillId="4" borderId="42" xfId="1" applyBorder="1" applyAlignment="1">
      <alignment wrapText="1"/>
    </xf>
    <xf numFmtId="0" fontId="4" fillId="4" borderId="43" xfId="1" applyBorder="1"/>
    <xf numFmtId="0" fontId="3" fillId="6" borderId="34" xfId="3" applyBorder="1" applyAlignment="1">
      <alignment wrapText="1"/>
    </xf>
    <xf numFmtId="0" fontId="22" fillId="8" borderId="0" xfId="0" applyFont="1" applyFill="1" applyAlignment="1">
      <alignment wrapText="1"/>
    </xf>
    <xf numFmtId="0" fontId="22" fillId="8" borderId="1" xfId="0" applyFont="1" applyFill="1" applyBorder="1" applyAlignment="1">
      <alignment wrapText="1"/>
    </xf>
    <xf numFmtId="0" fontId="22" fillId="8" borderId="2" xfId="0" applyFont="1" applyFill="1" applyBorder="1" applyAlignment="1">
      <alignment wrapText="1"/>
    </xf>
    <xf numFmtId="0" fontId="4" fillId="4" borderId="44" xfId="1" applyBorder="1"/>
    <xf numFmtId="0" fontId="3" fillId="3" borderId="0" xfId="0" applyFont="1" applyFill="1" applyAlignment="1">
      <alignment horizontal="right" wrapText="1"/>
    </xf>
    <xf numFmtId="0" fontId="3" fillId="6" borderId="16" xfId="3" applyAlignment="1">
      <alignment horizontal="center"/>
    </xf>
    <xf numFmtId="0" fontId="3" fillId="3" borderId="0" xfId="0" applyFont="1" applyFill="1" applyAlignment="1">
      <alignment wrapText="1"/>
    </xf>
    <xf numFmtId="0" fontId="0" fillId="0" borderId="0" xfId="0" applyAlignment="1">
      <alignment vertical="center"/>
    </xf>
    <xf numFmtId="0" fontId="0" fillId="0" borderId="0" xfId="0" applyAlignment="1">
      <alignment horizontal="center" vertical="center"/>
    </xf>
    <xf numFmtId="0" fontId="1" fillId="0" borderId="0" xfId="0" applyFont="1"/>
    <xf numFmtId="0" fontId="6" fillId="4" borderId="37" xfId="1" applyFont="1" applyBorder="1" applyAlignment="1">
      <alignment wrapText="1"/>
    </xf>
    <xf numFmtId="0" fontId="3" fillId="6" borderId="30" xfId="3" applyBorder="1" applyAlignment="1" applyProtection="1">
      <alignment wrapText="1"/>
    </xf>
    <xf numFmtId="0" fontId="3" fillId="6" borderId="32" xfId="3" applyBorder="1" applyAlignment="1" applyProtection="1">
      <alignment wrapText="1"/>
    </xf>
    <xf numFmtId="0" fontId="3" fillId="7" borderId="0" xfId="3" applyFill="1" applyBorder="1" applyAlignment="1" applyProtection="1">
      <alignment wrapText="1"/>
    </xf>
    <xf numFmtId="0" fontId="3" fillId="7" borderId="29" xfId="3" applyFill="1" applyBorder="1" applyAlignment="1" applyProtection="1">
      <alignment wrapText="1"/>
    </xf>
    <xf numFmtId="0" fontId="3" fillId="7" borderId="16" xfId="3" applyFill="1" applyAlignment="1" applyProtection="1">
      <alignment wrapText="1"/>
    </xf>
    <xf numFmtId="0" fontId="3" fillId="6" borderId="16" xfId="3" applyNumberFormat="1" applyAlignment="1" applyProtection="1">
      <alignment wrapText="1"/>
    </xf>
    <xf numFmtId="0" fontId="3" fillId="6" borderId="31" xfId="3" applyNumberFormat="1" applyBorder="1" applyAlignment="1" applyProtection="1">
      <alignment wrapText="1"/>
    </xf>
    <xf numFmtId="0" fontId="24" fillId="0" borderId="0" xfId="0" applyFont="1" applyAlignment="1">
      <alignment horizontal="left" vertical="center" indent="5"/>
    </xf>
    <xf numFmtId="0" fontId="3" fillId="6" borderId="30" xfId="3" applyBorder="1" applyAlignment="1">
      <alignment wrapText="1"/>
    </xf>
    <xf numFmtId="0" fontId="3" fillId="6" borderId="46" xfId="3" applyBorder="1" applyAlignment="1">
      <alignment wrapText="1"/>
    </xf>
    <xf numFmtId="0" fontId="3" fillId="6" borderId="47" xfId="3" applyBorder="1" applyAlignment="1">
      <alignment wrapText="1"/>
    </xf>
    <xf numFmtId="0" fontId="4" fillId="4" borderId="48" xfId="1" applyBorder="1" applyAlignment="1">
      <alignment wrapText="1"/>
    </xf>
    <xf numFmtId="0" fontId="0" fillId="7" borderId="45" xfId="0" applyFill="1" applyBorder="1"/>
    <xf numFmtId="0" fontId="0" fillId="0" borderId="45" xfId="0" applyBorder="1"/>
    <xf numFmtId="0" fontId="3" fillId="3" borderId="46" xfId="3" applyFill="1" applyBorder="1"/>
    <xf numFmtId="0" fontId="3" fillId="3" borderId="47" xfId="3" applyFill="1" applyBorder="1" applyAlignment="1">
      <alignment wrapText="1"/>
    </xf>
    <xf numFmtId="0" fontId="4" fillId="4" borderId="49" xfId="1" applyBorder="1" applyAlignment="1">
      <alignment wrapText="1"/>
    </xf>
    <xf numFmtId="0" fontId="4" fillId="4" borderId="50" xfId="1" applyBorder="1" applyAlignment="1">
      <alignment wrapText="1"/>
    </xf>
    <xf numFmtId="0" fontId="4" fillId="9" borderId="24" xfId="1" applyFill="1" applyBorder="1" applyAlignment="1">
      <alignment wrapText="1"/>
    </xf>
    <xf numFmtId="0" fontId="3" fillId="6" borderId="29" xfId="3" applyNumberFormat="1" applyBorder="1" applyAlignment="1">
      <alignment wrapText="1"/>
    </xf>
    <xf numFmtId="0" fontId="3" fillId="6" borderId="29" xfId="3" applyNumberFormat="1" applyBorder="1" applyAlignment="1"/>
    <xf numFmtId="0" fontId="3" fillId="6" borderId="16" xfId="3" applyAlignment="1"/>
    <xf numFmtId="0" fontId="3" fillId="6" borderId="46" xfId="3" applyBorder="1" applyAlignment="1"/>
    <xf numFmtId="0" fontId="3" fillId="6" borderId="29" xfId="3" applyBorder="1" applyAlignment="1"/>
    <xf numFmtId="0" fontId="5" fillId="5" borderId="15" xfId="2" applyAlignment="1"/>
    <xf numFmtId="0" fontId="25" fillId="0" borderId="0" xfId="0" applyFont="1" applyAlignment="1">
      <alignment wrapText="1"/>
    </xf>
    <xf numFmtId="0" fontId="26" fillId="0" borderId="0" xfId="0" applyFont="1"/>
    <xf numFmtId="0" fontId="27" fillId="0" borderId="0" xfId="0" applyFont="1"/>
    <xf numFmtId="0" fontId="28" fillId="5" borderId="15" xfId="2" applyFont="1"/>
    <xf numFmtId="0" fontId="0" fillId="0" borderId="7" xfId="0" quotePrefix="1" applyBorder="1" applyAlignment="1">
      <alignment wrapText="1"/>
    </xf>
    <xf numFmtId="0" fontId="0" fillId="0" borderId="0" xfId="0" applyAlignment="1">
      <alignment horizont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29" fillId="6" borderId="54" xfId="3" applyFont="1" applyBorder="1" applyAlignment="1">
      <alignment wrapText="1"/>
    </xf>
    <xf numFmtId="0" fontId="29" fillId="6" borderId="57" xfId="3" applyFont="1" applyBorder="1" applyAlignment="1">
      <alignment wrapText="1"/>
    </xf>
    <xf numFmtId="0" fontId="29" fillId="6" borderId="58" xfId="3" applyFont="1" applyBorder="1" applyAlignment="1">
      <alignment wrapText="1"/>
    </xf>
    <xf numFmtId="0" fontId="30" fillId="5" borderId="52" xfId="2" applyFont="1" applyBorder="1" applyAlignment="1">
      <alignment wrapText="1"/>
    </xf>
    <xf numFmtId="0" fontId="31" fillId="0" borderId="52" xfId="0" applyFont="1" applyBorder="1" applyAlignment="1">
      <alignment wrapText="1"/>
    </xf>
    <xf numFmtId="0" fontId="31" fillId="0" borderId="55" xfId="0" applyFont="1" applyBorder="1" applyAlignment="1">
      <alignment wrapText="1"/>
    </xf>
    <xf numFmtId="0" fontId="31" fillId="0" borderId="61" xfId="0" applyFont="1" applyBorder="1" applyAlignment="1">
      <alignment wrapText="1"/>
    </xf>
    <xf numFmtId="0" fontId="29" fillId="6" borderId="52" xfId="3" applyFont="1" applyBorder="1" applyAlignment="1">
      <alignment wrapText="1"/>
    </xf>
    <xf numFmtId="0" fontId="30" fillId="5" borderId="52" xfId="2" applyFont="1" applyBorder="1" applyAlignment="1">
      <alignment horizontal="left" wrapText="1"/>
    </xf>
    <xf numFmtId="0" fontId="30" fillId="5" borderId="37" xfId="2" applyFont="1" applyBorder="1" applyAlignment="1">
      <alignment horizontal="center" wrapText="1"/>
    </xf>
    <xf numFmtId="0" fontId="30" fillId="5" borderId="59" xfId="2" applyFont="1" applyBorder="1" applyAlignment="1">
      <alignment horizontal="center" wrapText="1"/>
    </xf>
    <xf numFmtId="0" fontId="35" fillId="0" borderId="13" xfId="0" applyFont="1" applyBorder="1" applyAlignment="1">
      <alignment horizontal="center" vertical="center"/>
    </xf>
    <xf numFmtId="0" fontId="34" fillId="0" borderId="0" xfId="6" applyFont="1" applyBorder="1" applyAlignment="1">
      <alignment wrapText="1"/>
    </xf>
    <xf numFmtId="0" fontId="0" fillId="0" borderId="0" xfId="0" quotePrefix="1" applyAlignment="1">
      <alignment wrapText="1"/>
    </xf>
    <xf numFmtId="0" fontId="1" fillId="2" borderId="0" xfId="0" applyFont="1" applyFill="1" applyAlignment="1">
      <alignment horizontal="center" vertical="center"/>
    </xf>
    <xf numFmtId="0" fontId="11" fillId="0" borderId="0" xfId="4" applyBorder="1" applyAlignment="1">
      <alignment horizontal="center" wrapText="1"/>
    </xf>
    <xf numFmtId="0" fontId="11" fillId="0" borderId="51" xfId="4" applyBorder="1" applyAlignment="1">
      <alignment horizontal="center" wrapText="1"/>
    </xf>
    <xf numFmtId="0" fontId="11" fillId="0" borderId="63" xfId="4" applyBorder="1" applyAlignment="1">
      <alignment horizontal="center" wrapText="1"/>
    </xf>
    <xf numFmtId="0" fontId="36" fillId="0" borderId="0" xfId="0" applyFont="1"/>
    <xf numFmtId="0" fontId="30" fillId="5" borderId="52" xfId="2" applyFont="1" applyBorder="1" applyAlignment="1"/>
    <xf numFmtId="0" fontId="30" fillId="5" borderId="52" xfId="2" applyFont="1" applyBorder="1" applyAlignment="1">
      <alignment horizontal="left" wrapText="1"/>
    </xf>
    <xf numFmtId="0" fontId="15" fillId="7" borderId="1" xfId="0" applyFont="1" applyFill="1" applyBorder="1" applyAlignment="1">
      <alignment horizontal="left" vertical="top" wrapText="1"/>
    </xf>
    <xf numFmtId="0" fontId="15" fillId="7" borderId="12" xfId="0" applyFont="1" applyFill="1" applyBorder="1" applyAlignment="1">
      <alignment horizontal="left" vertical="top" wrapText="1"/>
    </xf>
    <xf numFmtId="0" fontId="15" fillId="7" borderId="2" xfId="0" applyFont="1" applyFill="1" applyBorder="1" applyAlignment="1">
      <alignment horizontal="left" vertical="top" wrapText="1"/>
    </xf>
    <xf numFmtId="0" fontId="15" fillId="7" borderId="3" xfId="0" applyFont="1" applyFill="1" applyBorder="1" applyAlignment="1">
      <alignment horizontal="left" vertical="top" wrapText="1"/>
    </xf>
    <xf numFmtId="0" fontId="15" fillId="7" borderId="0" xfId="0" applyFont="1" applyFill="1" applyBorder="1" applyAlignment="1">
      <alignment horizontal="left" vertical="top" wrapText="1"/>
    </xf>
    <xf numFmtId="0" fontId="15" fillId="7" borderId="4" xfId="0" applyFont="1" applyFill="1" applyBorder="1" applyAlignment="1">
      <alignment horizontal="left" vertical="top" wrapText="1"/>
    </xf>
    <xf numFmtId="0" fontId="15" fillId="7" borderId="5" xfId="0" applyFont="1" applyFill="1" applyBorder="1" applyAlignment="1">
      <alignment horizontal="left" vertical="top" wrapText="1"/>
    </xf>
    <xf numFmtId="0" fontId="15" fillId="7" borderId="13" xfId="0" applyFont="1" applyFill="1" applyBorder="1" applyAlignment="1">
      <alignment horizontal="left" vertical="top" wrapText="1"/>
    </xf>
    <xf numFmtId="0" fontId="15" fillId="7" borderId="6" xfId="0" applyFont="1" applyFill="1" applyBorder="1" applyAlignment="1">
      <alignment horizontal="left" vertical="top" wrapText="1"/>
    </xf>
    <xf numFmtId="0" fontId="13" fillId="7" borderId="1" xfId="5" applyFill="1" applyBorder="1" applyAlignment="1">
      <alignment horizontal="left" vertical="center" wrapText="1"/>
    </xf>
    <xf numFmtId="0" fontId="13" fillId="7" borderId="12" xfId="5" applyFill="1" applyBorder="1" applyAlignment="1">
      <alignment horizontal="left" vertical="center" wrapText="1"/>
    </xf>
    <xf numFmtId="0" fontId="13" fillId="7" borderId="2" xfId="5" applyFill="1" applyBorder="1" applyAlignment="1">
      <alignment horizontal="left" vertical="center" wrapText="1"/>
    </xf>
    <xf numFmtId="0" fontId="13" fillId="7" borderId="3" xfId="5" applyFill="1" applyBorder="1" applyAlignment="1">
      <alignment horizontal="left" vertical="center" wrapText="1"/>
    </xf>
    <xf numFmtId="0" fontId="13" fillId="7" borderId="0" xfId="5" applyFill="1" applyBorder="1" applyAlignment="1">
      <alignment horizontal="left" vertical="center" wrapText="1"/>
    </xf>
    <xf numFmtId="0" fontId="13" fillId="7" borderId="4" xfId="5" applyFill="1" applyBorder="1" applyAlignment="1">
      <alignment horizontal="left" vertical="center" wrapText="1"/>
    </xf>
    <xf numFmtId="0" fontId="10" fillId="7" borderId="1" xfId="0" applyFont="1" applyFill="1" applyBorder="1" applyAlignment="1">
      <alignment horizontal="left" vertical="center" wrapText="1"/>
    </xf>
    <xf numFmtId="0" fontId="9" fillId="7" borderId="12" xfId="0" applyFont="1" applyFill="1" applyBorder="1" applyAlignment="1">
      <alignment horizontal="left" vertical="center" wrapText="1"/>
    </xf>
    <xf numFmtId="0" fontId="9" fillId="7" borderId="2" xfId="0" applyFont="1" applyFill="1" applyBorder="1" applyAlignment="1">
      <alignment horizontal="left" vertical="center" wrapText="1"/>
    </xf>
    <xf numFmtId="0" fontId="9" fillId="7" borderId="3" xfId="0" applyFont="1" applyFill="1" applyBorder="1" applyAlignment="1">
      <alignment horizontal="left" vertical="center" wrapText="1"/>
    </xf>
    <xf numFmtId="0" fontId="9" fillId="7" borderId="0" xfId="0" applyFont="1" applyFill="1" applyAlignment="1">
      <alignment horizontal="left" vertical="center" wrapText="1"/>
    </xf>
    <xf numFmtId="0" fontId="9" fillId="7" borderId="4" xfId="0" applyFont="1" applyFill="1" applyBorder="1" applyAlignment="1">
      <alignment horizontal="left" vertical="center" wrapText="1"/>
    </xf>
    <xf numFmtId="0" fontId="8" fillId="7" borderId="9" xfId="0" applyFont="1" applyFill="1" applyBorder="1" applyAlignment="1">
      <alignment horizontal="left" vertical="center" wrapText="1"/>
    </xf>
    <xf numFmtId="0" fontId="19" fillId="7" borderId="10" xfId="0" applyFont="1" applyFill="1" applyBorder="1" applyAlignment="1">
      <alignment horizontal="left" vertical="center" wrapText="1"/>
    </xf>
    <xf numFmtId="0" fontId="7" fillId="6" borderId="38" xfId="3" applyFont="1" applyBorder="1" applyAlignment="1">
      <alignment horizontal="left" vertical="center" wrapText="1"/>
    </xf>
    <xf numFmtId="0" fontId="21" fillId="5" borderId="22" xfId="2" applyFont="1" applyBorder="1" applyAlignment="1">
      <alignment horizontal="left" vertical="center" wrapText="1"/>
    </xf>
    <xf numFmtId="0" fontId="21" fillId="5" borderId="10" xfId="2" applyFont="1" applyBorder="1" applyAlignment="1">
      <alignment horizontal="left" vertical="center" wrapText="1"/>
    </xf>
    <xf numFmtId="0" fontId="21" fillId="5" borderId="11" xfId="2" applyFont="1" applyBorder="1" applyAlignment="1">
      <alignment horizontal="left" vertical="center" wrapText="1"/>
    </xf>
    <xf numFmtId="0" fontId="20" fillId="4" borderId="39" xfId="1" applyFont="1" applyBorder="1" applyAlignment="1">
      <alignment horizontal="left" vertical="center" wrapText="1"/>
    </xf>
    <xf numFmtId="0" fontId="20" fillId="4" borderId="10" xfId="1" applyFont="1" applyBorder="1" applyAlignment="1">
      <alignment horizontal="left" vertical="center" wrapText="1"/>
    </xf>
    <xf numFmtId="0" fontId="39" fillId="7" borderId="1" xfId="5" applyFont="1" applyFill="1" applyBorder="1" applyAlignment="1">
      <alignment horizontal="left" vertical="center" wrapText="1"/>
    </xf>
    <xf numFmtId="0" fontId="38" fillId="7" borderId="12" xfId="5" applyFont="1" applyFill="1" applyBorder="1" applyAlignment="1">
      <alignment horizontal="left" vertical="center" wrapText="1"/>
    </xf>
    <xf numFmtId="0" fontId="38" fillId="7" borderId="2" xfId="5" applyFont="1" applyFill="1" applyBorder="1" applyAlignment="1">
      <alignment horizontal="left" vertical="center" wrapText="1"/>
    </xf>
    <xf numFmtId="0" fontId="39" fillId="7" borderId="5" xfId="5" applyFont="1" applyFill="1" applyBorder="1" applyAlignment="1">
      <alignment horizontal="left" vertical="center" wrapText="1"/>
    </xf>
    <xf numFmtId="0" fontId="38" fillId="7" borderId="13" xfId="5" applyFont="1" applyFill="1" applyBorder="1" applyAlignment="1">
      <alignment horizontal="left" vertical="center" wrapText="1"/>
    </xf>
    <xf numFmtId="0" fontId="38" fillId="7" borderId="6" xfId="5" applyFont="1" applyFill="1" applyBorder="1" applyAlignment="1">
      <alignment horizontal="left" vertical="center" wrapText="1"/>
    </xf>
    <xf numFmtId="0" fontId="14" fillId="7" borderId="35" xfId="3" applyFont="1" applyFill="1" applyBorder="1" applyAlignment="1" applyProtection="1">
      <alignment horizontal="center" vertical="center"/>
    </xf>
    <xf numFmtId="0" fontId="7" fillId="7" borderId="35" xfId="3" applyFont="1" applyFill="1" applyBorder="1" applyAlignment="1" applyProtection="1">
      <alignment horizontal="center" vertical="center"/>
    </xf>
    <xf numFmtId="0" fontId="7" fillId="7" borderId="0" xfId="3" applyFont="1" applyFill="1" applyBorder="1" applyAlignment="1" applyProtection="1">
      <alignment horizontal="center" vertical="center"/>
    </xf>
    <xf numFmtId="0" fontId="29" fillId="6" borderId="55" xfId="3" applyFont="1" applyBorder="1" applyAlignment="1">
      <alignment horizontal="left" wrapText="1"/>
    </xf>
    <xf numFmtId="0" fontId="29" fillId="6" borderId="37" xfId="3" applyFont="1" applyBorder="1" applyAlignment="1">
      <alignment horizontal="left" wrapText="1"/>
    </xf>
    <xf numFmtId="0" fontId="29" fillId="6" borderId="58" xfId="3" applyFont="1" applyBorder="1" applyAlignment="1">
      <alignment horizontal="left" wrapText="1"/>
    </xf>
    <xf numFmtId="0" fontId="29" fillId="6" borderId="53" xfId="3" applyFont="1" applyBorder="1" applyAlignment="1">
      <alignment horizontal="left" wrapText="1"/>
    </xf>
    <xf numFmtId="0" fontId="30" fillId="5" borderId="52" xfId="2" applyFont="1" applyBorder="1" applyAlignment="1">
      <alignment horizontal="left" wrapText="1"/>
    </xf>
    <xf numFmtId="0" fontId="35" fillId="0" borderId="13" xfId="0" applyFont="1" applyBorder="1" applyAlignment="1">
      <alignment horizontal="left" vertical="center"/>
    </xf>
    <xf numFmtId="0" fontId="25" fillId="0" borderId="1" xfId="0" applyFont="1" applyBorder="1" applyAlignment="1">
      <alignment horizontal="left" vertical="top" wrapText="1"/>
    </xf>
    <xf numFmtId="0" fontId="25" fillId="0" borderId="12"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0" borderId="0" xfId="0" applyFont="1" applyAlignment="1">
      <alignment horizontal="left" vertical="top" wrapText="1"/>
    </xf>
    <xf numFmtId="0" fontId="25" fillId="0" borderId="4" xfId="0" applyFont="1" applyBorder="1" applyAlignment="1">
      <alignment horizontal="left" vertical="top" wrapText="1"/>
    </xf>
    <xf numFmtId="0" fontId="25" fillId="0" borderId="5" xfId="0" applyFont="1" applyBorder="1" applyAlignment="1">
      <alignment horizontal="left" vertical="top" wrapText="1"/>
    </xf>
    <xf numFmtId="0" fontId="25" fillId="0" borderId="13" xfId="0" applyFont="1" applyBorder="1" applyAlignment="1">
      <alignment horizontal="left" vertical="top" wrapText="1"/>
    </xf>
    <xf numFmtId="0" fontId="25" fillId="0" borderId="6" xfId="0" applyFont="1" applyBorder="1" applyAlignment="1">
      <alignment horizontal="left" vertical="top" wrapText="1"/>
    </xf>
    <xf numFmtId="0" fontId="30" fillId="5" borderId="55" xfId="2" applyFont="1" applyBorder="1" applyAlignment="1">
      <alignment horizontal="left" wrapText="1"/>
    </xf>
    <xf numFmtId="0" fontId="30" fillId="5" borderId="56" xfId="2" applyFont="1" applyBorder="1" applyAlignment="1">
      <alignment horizontal="left" wrapText="1"/>
    </xf>
    <xf numFmtId="0" fontId="30" fillId="5" borderId="37" xfId="2" applyFont="1" applyBorder="1" applyAlignment="1">
      <alignment horizontal="left" wrapText="1"/>
    </xf>
    <xf numFmtId="0" fontId="29" fillId="6" borderId="52" xfId="3" applyFont="1" applyBorder="1" applyAlignment="1">
      <alignment wrapText="1"/>
    </xf>
    <xf numFmtId="0" fontId="35" fillId="0" borderId="0" xfId="0" applyFont="1" applyAlignment="1">
      <alignment horizontal="left" vertical="center" wrapText="1"/>
    </xf>
    <xf numFmtId="0" fontId="35" fillId="0" borderId="53" xfId="0" applyFont="1" applyBorder="1" applyAlignment="1">
      <alignment horizontal="center" vertical="center" wrapText="1"/>
    </xf>
    <xf numFmtId="0" fontId="37" fillId="12" borderId="1" xfId="0" applyFont="1" applyFill="1" applyBorder="1" applyAlignment="1">
      <alignment horizontal="left" vertical="top" wrapText="1"/>
    </xf>
    <xf numFmtId="0" fontId="37" fillId="12" borderId="12" xfId="0" applyFont="1" applyFill="1" applyBorder="1" applyAlignment="1">
      <alignment horizontal="left" vertical="top" wrapText="1"/>
    </xf>
    <xf numFmtId="0" fontId="37" fillId="12" borderId="2" xfId="0" applyFont="1" applyFill="1" applyBorder="1" applyAlignment="1">
      <alignment horizontal="left" vertical="top" wrapText="1"/>
    </xf>
    <xf numFmtId="0" fontId="37" fillId="12" borderId="3" xfId="0" applyFont="1" applyFill="1" applyBorder="1" applyAlignment="1">
      <alignment horizontal="left" vertical="top" wrapText="1"/>
    </xf>
    <xf numFmtId="0" fontId="37" fillId="12" borderId="0" xfId="0" applyFont="1" applyFill="1" applyAlignment="1">
      <alignment horizontal="left" vertical="top" wrapText="1"/>
    </xf>
    <xf numFmtId="0" fontId="37" fillId="12" borderId="4" xfId="0" applyFont="1" applyFill="1" applyBorder="1" applyAlignment="1">
      <alignment horizontal="left" vertical="top" wrapText="1"/>
    </xf>
    <xf numFmtId="0" fontId="37" fillId="12" borderId="5" xfId="0" applyFont="1" applyFill="1" applyBorder="1" applyAlignment="1">
      <alignment horizontal="left" vertical="top" wrapText="1"/>
    </xf>
    <xf numFmtId="0" fontId="37" fillId="12" borderId="13" xfId="0" applyFont="1" applyFill="1" applyBorder="1" applyAlignment="1">
      <alignment horizontal="left" vertical="top" wrapText="1"/>
    </xf>
    <xf numFmtId="0" fontId="37" fillId="12" borderId="6" xfId="0" applyFont="1" applyFill="1" applyBorder="1" applyAlignment="1">
      <alignment horizontal="left" vertical="top" wrapText="1"/>
    </xf>
    <xf numFmtId="0" fontId="32" fillId="4" borderId="60" xfId="1" applyFont="1" applyBorder="1" applyAlignment="1">
      <alignment horizontal="center" vertical="center" wrapText="1"/>
    </xf>
    <xf numFmtId="0" fontId="32" fillId="4" borderId="62" xfId="1" applyFont="1" applyBorder="1" applyAlignment="1">
      <alignment horizontal="center" vertical="center" wrapText="1"/>
    </xf>
    <xf numFmtId="0" fontId="32" fillId="4" borderId="57" xfId="1" applyFont="1" applyBorder="1" applyAlignment="1">
      <alignment horizontal="center" vertical="center" wrapText="1"/>
    </xf>
    <xf numFmtId="0" fontId="3" fillId="10" borderId="0" xfId="0" applyFont="1" applyFill="1" applyAlignment="1"/>
    <xf numFmtId="0" fontId="29" fillId="11" borderId="55" xfId="3" applyFont="1" applyFill="1" applyBorder="1" applyAlignment="1">
      <alignment horizontal="center" wrapText="1"/>
    </xf>
    <xf numFmtId="0" fontId="29" fillId="11" borderId="56" xfId="3" applyFont="1" applyFill="1" applyBorder="1" applyAlignment="1">
      <alignment horizontal="center" wrapText="1"/>
    </xf>
    <xf numFmtId="0" fontId="29" fillId="11" borderId="37" xfId="3" applyFont="1" applyFill="1" applyBorder="1" applyAlignment="1">
      <alignment horizontal="center" wrapText="1"/>
    </xf>
    <xf numFmtId="0" fontId="14" fillId="7" borderId="0" xfId="1" applyFont="1" applyFill="1" applyBorder="1" applyAlignment="1">
      <alignment horizontal="center" vertical="center" wrapText="1"/>
    </xf>
    <xf numFmtId="0" fontId="12" fillId="7" borderId="0" xfId="3" applyFont="1" applyFill="1" applyBorder="1" applyAlignment="1">
      <alignment horizontal="center" vertical="top"/>
    </xf>
    <xf numFmtId="0" fontId="3" fillId="7" borderId="0" xfId="3" applyFill="1" applyBorder="1" applyAlignment="1">
      <alignment horizontal="center" vertical="top"/>
    </xf>
    <xf numFmtId="0" fontId="11" fillId="0" borderId="0" xfId="4" applyBorder="1" applyAlignment="1">
      <alignment horizontal="center"/>
    </xf>
    <xf numFmtId="0" fontId="8" fillId="7" borderId="36" xfId="0" applyFont="1" applyFill="1" applyBorder="1" applyAlignment="1">
      <alignment horizontal="center" vertical="center"/>
    </xf>
    <xf numFmtId="0" fontId="8" fillId="7" borderId="0" xfId="0" applyFont="1" applyFill="1" applyAlignment="1">
      <alignment horizontal="center" vertical="center"/>
    </xf>
    <xf numFmtId="0" fontId="11" fillId="0" borderId="23" xfId="4" applyAlignment="1">
      <alignment horizontal="center"/>
    </xf>
    <xf numFmtId="0" fontId="0" fillId="0" borderId="0" xfId="0" applyAlignment="1">
      <alignment horizontal="center"/>
    </xf>
    <xf numFmtId="0" fontId="8" fillId="7" borderId="3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6" xfId="0" applyFont="1" applyFill="1" applyBorder="1" applyAlignment="1">
      <alignment horizontal="center" vertical="center"/>
    </xf>
    <xf numFmtId="0" fontId="11" fillId="0" borderId="23" xfId="4" applyAlignment="1">
      <alignment horizontal="center" wrapText="1"/>
    </xf>
    <xf numFmtId="0" fontId="1" fillId="0" borderId="0" xfId="0" applyFont="1" applyAlignment="1">
      <alignment horizontal="center" wrapText="1"/>
    </xf>
    <xf numFmtId="0" fontId="0" fillId="0" borderId="0" xfId="0" applyAlignment="1">
      <alignment horizontal="center" vertical="center"/>
    </xf>
  </cellXfs>
  <cellStyles count="7">
    <cellStyle name="Check Cell" xfId="3" builtinId="23"/>
    <cellStyle name="Explanatory Text" xfId="5" builtinId="53"/>
    <cellStyle name="Heading 1" xfId="4" builtinId="16"/>
    <cellStyle name="Hyperlink" xfId="6" builtinId="8"/>
    <cellStyle name="Input" xfId="1" builtinId="20"/>
    <cellStyle name="Normal" xfId="0" builtinId="0"/>
    <cellStyle name="Output" xfId="2" builtinId="21"/>
  </cellStyles>
  <dxfs count="16">
    <dxf>
      <fill>
        <patternFill>
          <bgColor rgb="FF92D050"/>
        </patternFill>
      </fill>
    </dxf>
    <dxf>
      <fill>
        <patternFill>
          <bgColor rgb="FF92D050"/>
        </patternFill>
      </fill>
    </dxf>
    <dxf>
      <fill>
        <patternFill>
          <bgColor rgb="FFFF0000"/>
        </patternFill>
      </fill>
    </dxf>
    <dxf>
      <fill>
        <patternFill>
          <bgColor rgb="FFFF7F7F"/>
        </patternFill>
      </fill>
    </dxf>
    <dxf>
      <fill>
        <patternFill>
          <bgColor rgb="FFFFBE73"/>
        </patternFill>
      </fill>
    </dxf>
    <dxf>
      <fill>
        <patternFill>
          <bgColor rgb="FFFFED99"/>
        </patternFill>
      </fill>
    </dxf>
    <dxf>
      <fill>
        <patternFill>
          <bgColor rgb="FF92D050"/>
        </patternFill>
      </fill>
    </dxf>
    <dxf>
      <font>
        <strike val="0"/>
        <outline val="0"/>
        <shadow val="0"/>
        <u val="none"/>
        <vertAlign val="baseline"/>
        <sz val="14"/>
        <name val="Calibri"/>
        <family val="2"/>
        <scheme val="minor"/>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general" vertical="bottom" textRotation="0" wrapText="1" indent="0" justifyLastLine="0" shrinkToFit="0" readingOrder="0"/>
    </dxf>
    <dxf>
      <border>
        <bottom style="thin">
          <color indexed="64"/>
        </bottom>
      </border>
    </dxf>
    <dxf>
      <font>
        <strike val="0"/>
        <outline val="0"/>
        <shadow val="0"/>
        <u val="none"/>
        <vertAlign val="baseline"/>
        <sz val="14"/>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CC"/>
      <color rgb="FFFFED99"/>
      <color rgb="FFA5A5A5"/>
      <color rgb="FFFFBE73"/>
      <color rgb="FFFF7F7F"/>
      <color rgb="FFFF3232"/>
      <color rgb="FFFF0000"/>
      <color rgb="FFFFA500"/>
      <color rgb="FFFF573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188595</xdr:colOff>
      <xdr:row>2</xdr:row>
      <xdr:rowOff>1905</xdr:rowOff>
    </xdr:from>
    <xdr:to>
      <xdr:col>20</xdr:col>
      <xdr:colOff>21214</xdr:colOff>
      <xdr:row>6</xdr:row>
      <xdr:rowOff>135130</xdr:rowOff>
    </xdr:to>
    <xdr:pic>
      <xdr:nvPicPr>
        <xdr:cNvPr id="3" name="Picture 2">
          <a:extLst>
            <a:ext uri="{FF2B5EF4-FFF2-40B4-BE49-F238E27FC236}">
              <a16:creationId xmlns:a16="http://schemas.microsoft.com/office/drawing/2014/main" id="{ECE18A75-FE53-46D6-A6CD-8F0F703954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2195" y="363855"/>
          <a:ext cx="2881890" cy="8641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337457</xdr:colOff>
      <xdr:row>10</xdr:row>
      <xdr:rowOff>43543</xdr:rowOff>
    </xdr:from>
    <xdr:to>
      <xdr:col>2</xdr:col>
      <xdr:colOff>576942</xdr:colOff>
      <xdr:row>10</xdr:row>
      <xdr:rowOff>348343</xdr:rowOff>
    </xdr:to>
    <xdr:sp macro="" textlink="">
      <xdr:nvSpPr>
        <xdr:cNvPr id="2" name="Arrow: Down 1">
          <a:extLst>
            <a:ext uri="{FF2B5EF4-FFF2-40B4-BE49-F238E27FC236}">
              <a16:creationId xmlns:a16="http://schemas.microsoft.com/office/drawing/2014/main" id="{9DBC028F-A4CE-2953-43D4-1F303053684D}"/>
            </a:ext>
          </a:extLst>
        </xdr:cNvPr>
        <xdr:cNvSpPr/>
      </xdr:nvSpPr>
      <xdr:spPr>
        <a:xfrm>
          <a:off x="3058886" y="2351314"/>
          <a:ext cx="239485"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326572</xdr:colOff>
      <xdr:row>10</xdr:row>
      <xdr:rowOff>43542</xdr:rowOff>
    </xdr:from>
    <xdr:to>
      <xdr:col>3</xdr:col>
      <xdr:colOff>566057</xdr:colOff>
      <xdr:row>10</xdr:row>
      <xdr:rowOff>348342</xdr:rowOff>
    </xdr:to>
    <xdr:sp macro="" textlink="">
      <xdr:nvSpPr>
        <xdr:cNvPr id="3" name="Arrow: Down 2">
          <a:extLst>
            <a:ext uri="{FF2B5EF4-FFF2-40B4-BE49-F238E27FC236}">
              <a16:creationId xmlns:a16="http://schemas.microsoft.com/office/drawing/2014/main" id="{36C1BAA4-4AA4-4EC2-85FD-9677DD6DFEB6}"/>
            </a:ext>
          </a:extLst>
        </xdr:cNvPr>
        <xdr:cNvSpPr/>
      </xdr:nvSpPr>
      <xdr:spPr>
        <a:xfrm>
          <a:off x="3973286" y="2351313"/>
          <a:ext cx="239485"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250372</xdr:colOff>
      <xdr:row>10</xdr:row>
      <xdr:rowOff>43543</xdr:rowOff>
    </xdr:from>
    <xdr:to>
      <xdr:col>4</xdr:col>
      <xdr:colOff>489857</xdr:colOff>
      <xdr:row>10</xdr:row>
      <xdr:rowOff>348343</xdr:rowOff>
    </xdr:to>
    <xdr:sp macro="" textlink="">
      <xdr:nvSpPr>
        <xdr:cNvPr id="4" name="Arrow: Down 3">
          <a:extLst>
            <a:ext uri="{FF2B5EF4-FFF2-40B4-BE49-F238E27FC236}">
              <a16:creationId xmlns:a16="http://schemas.microsoft.com/office/drawing/2014/main" id="{F2DC94A8-22C7-4173-A7CC-3CDD5A98E5CD}"/>
            </a:ext>
          </a:extLst>
        </xdr:cNvPr>
        <xdr:cNvSpPr/>
      </xdr:nvSpPr>
      <xdr:spPr>
        <a:xfrm>
          <a:off x="4931229" y="2351314"/>
          <a:ext cx="239485"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250372</xdr:colOff>
      <xdr:row>10</xdr:row>
      <xdr:rowOff>43543</xdr:rowOff>
    </xdr:from>
    <xdr:to>
      <xdr:col>5</xdr:col>
      <xdr:colOff>489857</xdr:colOff>
      <xdr:row>10</xdr:row>
      <xdr:rowOff>348343</xdr:rowOff>
    </xdr:to>
    <xdr:sp macro="" textlink="">
      <xdr:nvSpPr>
        <xdr:cNvPr id="5" name="Arrow: Down 4">
          <a:extLst>
            <a:ext uri="{FF2B5EF4-FFF2-40B4-BE49-F238E27FC236}">
              <a16:creationId xmlns:a16="http://schemas.microsoft.com/office/drawing/2014/main" id="{8DE7F278-466C-4A42-A5C3-2B193274CED8}"/>
            </a:ext>
          </a:extLst>
        </xdr:cNvPr>
        <xdr:cNvSpPr/>
      </xdr:nvSpPr>
      <xdr:spPr>
        <a:xfrm>
          <a:off x="4492858" y="2350138"/>
          <a:ext cx="239485"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Robert, Marc" id="{0BC4B827-65B6-496F-A756-0860A351AB3B}" userId="S::marc.robert@wur.nl::ef3baae7-4ad5-4600-bfb0-d56533e07e2b" providerId="AD"/>
  <person displayName="Aylis Emerit" id="{B414907F-5744-4BE6-8072-EB7E8663D232}" userId="S::aylis.emerit_marine.ie#ext#@wageningenur4.onmicrosoft.com::6c356a3a-1cfe-4299-b789-d4025ba36c8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2A0AE5E-88BB-4B3F-827D-6685EB6046FB}" name="Table9b" displayName="Table9b" ref="AL14:AO28" totalsRowShown="0">
  <autoFilter ref="AL14:AO28" xr:uid="{F2A0AE5E-88BB-4B3F-827D-6685EB6046FB}"/>
  <tableColumns count="4">
    <tableColumn id="1" xr3:uid="{348E92F1-72A3-47B6-8FDA-6E1AAFE85CF5}" name="Indicator"/>
    <tableColumn id="2" xr3:uid="{BC74F079-CD18-4A62-AA38-7ABBC77D9882}" name="Risk-Impact"/>
    <tableColumn id="3" xr3:uid="{134E18FE-6092-4C16-AF19-30AA8BFF49B6}" name="Rank">
      <calculatedColumnFormula>_xlfn.RANK.EQ(AM15, Table9b[Risk-Impact], 0)</calculatedColumnFormula>
    </tableColumn>
    <tableColumn id="4" xr3:uid="{66DFC8D4-4421-4FD7-86E2-004CB430E982}" name="Ties">
      <calculatedColumnFormula>IF(COUNTIF($AN$15:AN15, AN15) = 1, AN15, AN15 + COUNTIF($AN$15:AN15, AN15) - 1)</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9DAC0BF-D983-430E-AD8B-F3B96A88444C}" name="Table10146" displayName="Table10146" ref="A15:D29" totalsRowShown="0" headerRowDxfId="15" dataDxfId="13" headerRowBorderDxfId="14" tableBorderDxfId="12" totalsRowBorderDxfId="11" headerRowCellStyle="Check Cell">
  <autoFilter ref="A15:D29" xr:uid="{C9DAC0BF-D983-430E-AD8B-F3B96A88444C}"/>
  <tableColumns count="4">
    <tableColumn id="1" xr3:uid="{869022CB-3CF7-4B7F-BDAF-0482E3CEF891}" name="Rank" dataDxfId="10" dataCellStyle="Output"/>
    <tableColumn id="2" xr3:uid="{CB1C7062-E1CB-448F-8563-B1FA15A04A59}" name="Indicator" dataDxfId="9" dataCellStyle="Output">
      <calculatedColumnFormula>INDEX(Table9b[Indicator], MATCH(A16, Table9b[Ties],0))</calculatedColumnFormula>
    </tableColumn>
    <tableColumn id="3" xr3:uid="{E031FCA0-21B2-4CAF-8743-232706E861F9}" name="Risk-Impact score" dataDxfId="8">
      <calculatedColumnFormula>ROUND(INDEX(Table9b[Risk-Impact], MATCH(A16, Table9b[Ties],0)),2)</calculatedColumnFormula>
    </tableColumn>
    <tableColumn id="4" xr3:uid="{2F502A40-15B7-46B0-8DCF-C6C40EF16C43}" name="Unknowns" dataDxfId="7">
      <calculatedColumnFormula>INDEX('Analysis Final Result'!$C$13:$AP$13, 1, MATCH(B16, 'Analysis Final Result'!$C$4:$AP$4, 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3-06-08T07:57:31.93" personId="{0BC4B827-65B6-496F-A756-0860A351AB3B}" id="{A79E5667-F004-404D-86FA-05C17A1EC0C4}">
    <text>I think this question maybe coud be formulated a little clearer. At least, I wasn't 100% sure if I interpreted it correctly initially. I dobted whether it asked about the main reasons why the area will become MPA, or what the main drivers for the fishery are. I am pretty sure now it refers to the latter, but since I wasn't entirely sure, maybe the target audience will also have their doubts.</text>
  </threadedComment>
</ThreadedComments>
</file>

<file path=xl/threadedComments/threadedComment2.xml><?xml version="1.0" encoding="utf-8"?>
<ThreadedComments xmlns="http://schemas.microsoft.com/office/spreadsheetml/2018/threadedcomments" xmlns:x="http://schemas.openxmlformats.org/spreadsheetml/2006/main">
  <threadedComment ref="O3" dT="2023-07-04T15:44:04.82" personId="{B414907F-5744-4BE6-8072-EB7E8663D232}" id="{7EC03436-0327-4423-B80F-C7976CE616EC}">
    <text xml:space="preserve">Unsure what is meant there in terms of different strategies - could you give more info? This might be hard to understand in those terms. </text>
  </threadedComment>
  <threadedComment ref="O3" dT="2023-07-10T14:30:28.55" personId="{0BC4B827-65B6-496F-A756-0860A351AB3B}" id="{09C40390-06E7-4755-8171-D5A28647D836}" parentId="{7EC03436-0327-4423-B80F-C7976CE616EC}">
    <text>That the fishers need to adapt their strategies in terms of gear or mesh used, species targeted, or that they have to put in a lot of effort in general to find good grounds.</text>
  </threadedComment>
  <threadedComment ref="E4" dT="2023-06-20T09:19:03.22" personId="{0BC4B827-65B6-496F-A756-0860A351AB3B}" id="{9F4E1CC6-3F86-4851-BD3B-9203FA87276B}">
    <text>We are considering the impact on (in this case) food-web in as well as outside the MPA, right?</text>
  </threadedComment>
  <threadedComment ref="E4" dT="2023-06-20T09:19:13.12" personId="{0BC4B827-65B6-496F-A756-0860A351AB3B}" id="{EDCBB1D3-A509-4A1B-9448-DEA86E508D1E}" parentId="{9F4E1CC6-3F86-4851-BD3B-9203FA87276B}">
    <text>In that case I'd say the impact is biggest in the last case since a sudden stop of fishing activity will mean that the mortality rate of target species drops a lot, which may be beneficial for predators, on the other hand whatever the target species eats (smaller fish, algae) may flourish.</text>
  </threadedComment>
  <threadedComment ref="E4" dT="2023-07-04T15:37:52.99" personId="{B414907F-5744-4BE6-8072-EB7E8663D232}" id="{1D4A5518-F9EE-47CD-82F7-94B6994245AC}" parentId="{9F4E1CC6-3F86-4851-BD3B-9203FA87276B}">
    <text xml:space="preserve">Okay we have confirmed Outside of the MPA. </text>
  </threadedComment>
  <threadedComment ref="G4" dT="2023-06-20T09:20:39.43" personId="{0BC4B827-65B6-496F-A756-0860A351AB3B}" id="{80E12971-372B-4B95-A510-897F6C0824D3}">
    <text>Again it's a little ambiguous that this can refer to te noise inside and outside the MPA. 
If the total effort stays the same (just spread out over bigger area) the noise satays the same as well but spread out, so then no impact? Or are we only considering the noise in the MPA? In that case it decreases</text>
  </threadedComment>
  <threadedComment ref="G4" dT="2023-06-20T09:44:03.82" personId="{0BC4B827-65B6-496F-A756-0860A351AB3B}" id="{69F6C154-5C22-4741-8B33-3D1BC9070BD6}" parentId="{80E12971-372B-4B95-A510-897F6C0824D3}">
    <text>I now assumed that we're focussing on noise within the MPA</text>
  </threadedComment>
  <threadedComment ref="G4" dT="2023-07-04T16:24:06.74" personId="{B414907F-5744-4BE6-8072-EB7E8663D232}" id="{FFEEBF5A-F9BE-4824-9AC1-FF1B27F477DE}" parentId="{80E12971-372B-4B95-A510-897F6C0824D3}">
    <text xml:space="preserve">Again from what is confirmed - outside of the MPA. But so are we expecting the noise then to increase outside of the MPA? But then thinking this way it will mean that if the fisheries fish entirely in the MPA, noise will increase outside. I don't know if this might be confusing for the output. </text>
  </threadedComment>
  <threadedComment ref="G4" dT="2023-07-06T08:49:41.59" personId="{B414907F-5744-4BE6-8072-EB7E8663D232}" id="{1DCB7D49-BCC6-472A-9B63-8C53E09F410D}" parentId="{80E12971-372B-4B95-A510-897F6C0824D3}">
    <text xml:space="preserve">Okay replying to my own comment - No no increase outside because we are not assuming that fishing will move outside. Just that there would be a reduction of noise within the MPA. </text>
  </threadedComment>
  <threadedComment ref="H4" dT="2023-06-20T09:20:29.92" personId="{0BC4B827-65B6-496F-A756-0860A351AB3B}" id="{2BE64EF8-B7F7-4EAA-A2ED-8A1812D99E1C}">
    <text>Here I assumed that if activity is exclusively in MPA then that must mean that fishing in other areas is relatively unfeasible. Thus fishers will either decrease effort because fishing becomes unprofitable or they significantly increase effort looking for good grounds. Either way, CO2 emissions are impacted</text>
  </threadedComment>
  <threadedComment ref="H4" dT="2023-07-04T16:26:12.43" personId="{B414907F-5744-4BE6-8072-EB7E8663D232}" id="{B2ED950A-8893-47C6-A494-A13CAFC7BC6B}" parentId="{2BE64EF8-B7F7-4EAA-A2ED-8A1812D99E1C}">
    <text>ok</text>
  </threadedComment>
  <threadedComment ref="M4" dT="2023-06-20T09:34:56.64" personId="{0BC4B827-65B6-496F-A756-0860A351AB3B}" id="{729E32FA-4BB0-4B71-8B31-97D627358E15}">
    <text>Could be that larger companies are more easily able to adapt (e.g. changes in landing port easier to accommodate, more resources to innovate/invest, less traditionally bound to certain grounds and hence more willing to take a risk in finding new grounds.)</text>
  </threadedComment>
  <threadedComment ref="D7" dT="2023-06-20T09:18:27.46" personId="{0BC4B827-65B6-496F-A756-0860A351AB3B}" id="{FD16B43A-872A-4234-89C4-EB645C5B604A}">
    <text>I figured that if fisheries exlusively fish in the MPA then effort will be discplaced to areas where little fishing activity has taken place and where, hence, the biodiversity will likely be affected by this increased effort.</text>
  </threadedComment>
  <threadedComment ref="D7" dT="2023-07-04T16:27:34.89" personId="{B414907F-5744-4BE6-8072-EB7E8663D232}" id="{8B424266-A727-4F02-B577-DA0A86C368FF}" parentId="{FD16B43A-872A-4234-89C4-EB645C5B604A}">
    <text>agree</text>
  </threadedComment>
  <threadedComment ref="H9" dT="2023-07-06T09:33:06.09" personId="{B414907F-5744-4BE6-8072-EB7E8663D232}" id="{E6C5F2E8-5688-4DE0-9225-F37CA83F4238}">
    <text>Here I would say moderate in size and likeliness</text>
  </threadedComment>
  <threadedComment ref="Q9" dT="2023-07-06T09:56:46.68" personId="{B414907F-5744-4BE6-8072-EB7E8663D232}" id="{D89242A3-94DB-47A9-A48E-497B47F6A8A0}">
    <text>I would say moderate</text>
  </threadedComment>
  <threadedComment ref="G10" dT="2023-06-21T12:07:50.10" personId="{0BC4B827-65B6-496F-A756-0860A351AB3B}" id="{6B5434E5-F639-4345-87AD-DCB92C3DAC66}">
    <text>Here the idea is - I think - that there will be less noise when there is no fishing activity. But that means that a 'high impact' would be positive in this case. In other cases, a 'high impact' is negative. So this might be problematic in calculating scores or the visualization.</text>
  </threadedComment>
  <threadedComment ref="G10" dT="2023-06-22T08:03:42.79" personId="{0BC4B827-65B6-496F-A756-0860A351AB3B}" id="{2735FE48-4EE9-42D1-B806-ED502314B06A}" parentId="{6B5434E5-F639-4345-87AD-DCB92C3DAC66}">
    <text>We could include a positive or negative score later with a colour scheme? Maybe simply green = + effect and red = - effect. Or something more sophisticated.</text>
  </threadedComment>
  <threadedComment ref="G10" dT="2023-07-04T16:55:54.76" personId="{B414907F-5744-4BE6-8072-EB7E8663D232}" id="{95C87795-3CE0-4A35-897B-DDF925729C90}" parentId="{6B5434E5-F639-4345-87AD-DCB92C3DAC66}">
    <text>I think we need to talk about this as I had the same concern - wouldn't we have the same issue with CO2 emissions though?</text>
  </threadedComment>
  <threadedComment ref="G10" dT="2023-07-06T09:32:01.43" personId="{B414907F-5744-4BE6-8072-EB7E8663D232}" id="{17C88231-DDB4-460C-8306-BCBC48F02BBE}" parentId="{6B5434E5-F639-4345-87AD-DCB92C3DAC66}">
    <text xml:space="preserve">Okay thinking about this today - I don't think we could even make the assumption that there would be an increase or decrease in noise. We know closing fishing will have an immediate effect on noise - however we don't know if that will mean increased fishing outside (thus an increase in noise) or if fishing will stay the same outside or decrease due to longer times to travel. So yes it would have an impact but we don't know what kind right? </text>
  </threadedComment>
  <threadedComment ref="H10" dT="2023-07-06T09:33:53.64" personId="{B414907F-5744-4BE6-8072-EB7E8663D232}" id="{9C68AC79-BE5B-4184-8E61-3047CB4962DE}">
    <text xml:space="preserve">Here I would say impact is significant and likely to occur as there would be a change. Like noise </text>
  </threadedComment>
  <threadedComment ref="N10" dT="2023-06-21T12:21:09.68" personId="{0BC4B827-65B6-496F-A756-0860A351AB3B}" id="{38EC3366-7B36-409D-9524-D140004C99AA}">
    <text>depends on location of alternatives. So we should couple that with answer to different question</text>
  </threadedComment>
  <threadedComment ref="N10" dT="2023-07-04T16:59:54.97" personId="{B414907F-5744-4BE6-8072-EB7E8663D232}" id="{F39B8E78-4C4C-40C6-9104-2C1998C4D6DA}" parentId="{38EC3366-7B36-409D-9524-D140004C99AA}">
    <text xml:space="preserve">shouldn't we say here that the impact on working rhythm will be high? As there will be a significant change in working rhythm as fishing activities don't happen in the area. </text>
  </threadedComment>
  <threadedComment ref="P10" dT="2023-07-06T09:53:42.93" personId="{B414907F-5744-4BE6-8072-EB7E8663D232}" id="{3067A196-1DC1-4562-97CB-81DCF0CDB6B4}">
    <text>I would say significant OR likely to occur... But that is up for debate!</text>
  </threadedComment>
  <threadedComment ref="B14" dT="2023-07-06T09:58:33.94" personId="{B414907F-5744-4BE6-8072-EB7E8663D232}" id="{74D92843-D1DC-4342-8AB8-6AFA0F60F0CD}">
    <text>You need an option for no other restrictions put in place</text>
  </threadedComment>
  <threadedComment ref="B14" dT="2023-07-10T14:36:25.46" personId="{0BC4B827-65B6-496F-A756-0860A351AB3B}" id="{97B1F2E0-7EEA-4A5F-B92C-387363CCE690}" parentId="{74D92843-D1DC-4342-8AB8-6AFA0F60F0CD}">
    <text>Fixed it.</text>
  </threadedComment>
  <threadedComment ref="D14" dT="2023-08-08T08:12:31.86" personId="{0BC4B827-65B6-496F-A756-0860A351AB3B}" id="{AE687AC7-4C12-41C0-93BB-219466F03F8C}">
    <text xml:space="preserve">For biodiversity we're looking at the impact of displacement outside the MPA. This question is therefore irrelevant because it does not help predicting that impact. </text>
  </threadedComment>
  <threadedComment ref="I15" dT="2023-06-21T13:52:09.09" personId="{0BC4B827-65B6-496F-A756-0860A351AB3B}" id="{B10C99A0-DC62-4418-AC7B-7F877ACA7DBA}">
    <text>depends on whether a different catch compoisition is seen in alternative areas. Or for example on whether the area is used as a spawning ground (we should add a question for that I think)</text>
  </threadedComment>
  <threadedComment ref="D18" dT="2023-08-08T08:24:01.81" personId="{0BC4B827-65B6-496F-A756-0860A351AB3B}" id="{89838982-AF82-4B81-A3D1-98FB731A790E}">
    <text>Counted this answer option as irrelevant because otherwise it will be double counted with the 'fully closed' answer in Q2</text>
  </threadedComment>
  <threadedComment ref="H18" dT="2023-07-06T10:17:52.46" personId="{B414907F-5744-4BE6-8072-EB7E8663D232}" id="{5B2D5855-72FF-4476-B0EA-7BA6E888D159}">
    <text xml:space="preserve">I think this answer needs to align with the answer of question 2 if the MPA is fully closed to fishing activities. So perhaps both answers should be moderate. </text>
  </threadedComment>
  <threadedComment ref="I18" dT="2023-07-06T10:19:43.95" personId="{B414907F-5744-4BE6-8072-EB7E8663D232}" id="{8E6ACB7C-5251-4252-AC62-0D08534F7A93}">
    <text>I would say AND likely to occur</text>
  </threadedComment>
  <threadedComment ref="J18" dT="2023-07-06T10:21:00.47" personId="{B414907F-5744-4BE6-8072-EB7E8663D232}" id="{F6E8E2A3-8AB8-4162-8B94-C48311BB2821}">
    <text>I would say significant OR likely to occur</text>
  </threadedComment>
  <threadedComment ref="N18" dT="2023-07-06T10:25:08.40" personId="{B414907F-5744-4BE6-8072-EB7E8663D232}" id="{BBDADE67-7D1A-46CE-A0BD-8378A7A03E75}">
    <text>I would say here the impact would be high as well...</text>
  </threadedComment>
  <threadedComment ref="E19" dT="2023-06-21T14:58:51.39" personId="{0BC4B827-65B6-496F-A756-0860A351AB3B}" id="{FB6916BD-BAAA-40E6-A96E-212EEDA8A439}">
    <text>If there are viable target species occurring outside the MPA that fishermen can exploit without significant investment, it suggests that the food-web in these alternative areas is likely to be intact and capable of supporting the targeted species. The availability of viable target species indicates that the food-web interactions necessary for their survival and reproduction are maintained, which is crucial for maintaining ecosystem balance.</text>
  </threadedComment>
  <threadedComment ref="G19" dT="2023-07-06T10:48:44.72" personId="{B414907F-5744-4BE6-8072-EB7E8663D232}" id="{A1EB84CE-0051-4FD6-A23A-9C39D176C40C}">
    <text>Wouldn't this mean that noise would increase outside of the MPA since there are fish to exploit?</text>
  </threadedComment>
  <threadedComment ref="G19" dT="2023-07-11T08:14:44.93" personId="{0BC4B827-65B6-496F-A756-0860A351AB3B}" id="{9DA256B7-97F5-417C-8135-DA00A6716EA4}" parentId="{A1EB84CE-0051-4FD6-A23A-9C39D176C40C}">
    <text>Indeed</text>
  </threadedComment>
  <threadedComment ref="H19" dT="2023-07-06T11:05:09.76" personId="{B414907F-5744-4BE6-8072-EB7E8663D232}" id="{F6C557F6-5C4D-465D-B56F-3215FC6A052C}">
    <text>Same here I would assume this would be significant outside of the MPA then?</text>
  </threadedComment>
  <threadedComment ref="H19" dT="2023-07-06T11:06:11.50" personId="{B414907F-5744-4BE6-8072-EB7E8663D232}" id="{911CCE23-5930-472F-B075-D03F0726F32B}" parentId="{F6C557F6-5C4D-465D-B56F-3215FC6A052C}">
    <text xml:space="preserve">Nevermind, it would mean that there is no change since fishing just moved </text>
  </threadedComment>
  <threadedComment ref="N19" dT="2023-06-21T15:22:03.13" personId="{0BC4B827-65B6-496F-A756-0860A351AB3B}" id="{FE7F4D7D-6B71-47FC-AAFD-7728BBE9559E}">
    <text>depends on location alternative</text>
  </threadedComment>
  <threadedComment ref="D34" dT="2023-06-22T09:36:25.66" personId="{0BC4B827-65B6-496F-A756-0860A351AB3B}" id="{0E6BD76E-896C-48FF-9DA5-DABCEEFA9B11}">
    <text>negative effect for the birds (more birds in other areas where now there will be more activity)</text>
  </threadedComment>
  <threadedComment ref="D34" dT="2023-07-06T13:50:33.17" personId="{B414907F-5744-4BE6-8072-EB7E8663D232}" id="{88C62199-5BC1-4167-A3BB-62D2E77654E3}" parentId="{0E6BD76E-896C-48FF-9DA5-DABCEEFA9B11}">
    <text>Agree</text>
  </threadedComment>
  <threadedComment ref="D36" dT="2023-06-22T09:36:46.36" personId="{0BC4B827-65B6-496F-A756-0860A351AB3B}" id="{2DBB6FC9-1142-45BB-A448-CFAA9B1181B2}">
    <text>positive effects for the birds since they'll be protected within the MPA</text>
  </threadedComment>
  <threadedComment ref="D36" dT="2023-07-06T13:50:56.81" personId="{B414907F-5744-4BE6-8072-EB7E8663D232}" id="{165CB686-8227-4AA1-8CA9-B7E94111F60A}" parentId="{2DBB6FC9-1142-45BB-A448-CFAA9B1181B2}">
    <text>agree as well</text>
  </threadedComment>
  <threadedComment ref="D36" dT="2023-07-11T08:41:17.03" personId="{0BC4B827-65B6-496F-A756-0860A351AB3B}" id="{BE08876E-E8E8-4F5B-911A-6C5693744FBC}" parentId="{2DBB6FC9-1142-45BB-A448-CFAA9B1181B2}">
    <text>But we're looking at things at risk right? In this case the birds are thus not at higher risk so little impact</text>
  </threadedComment>
  <threadedComment ref="D39" dT="2023-06-22T09:36:25.66" personId="{0BC4B827-65B6-496F-A756-0860A351AB3B}" id="{5202EB31-BB51-4583-9DAB-CD99AAE32246}">
    <text>negative effect for the birds (more birds in other areas where now there will be more activity)</text>
  </threadedComment>
  <threadedComment ref="D39" dT="2023-07-06T13:50:33.17" personId="{B414907F-5744-4BE6-8072-EB7E8663D232}" id="{3D1029E3-78E3-4D7D-A38F-26488C3C8A26}" parentId="{5202EB31-BB51-4583-9DAB-CD99AAE32246}">
    <text>Agree</text>
  </threadedComment>
  <threadedComment ref="D41" dT="2023-06-22T09:36:46.36" personId="{0BC4B827-65B6-496F-A756-0860A351AB3B}" id="{102F38EB-DC04-4FCC-88E3-A83EBB533B1E}">
    <text>positive effects for the birds since they'll be protected within the MPA</text>
  </threadedComment>
  <threadedComment ref="D41" dT="2023-07-06T13:50:56.81" personId="{B414907F-5744-4BE6-8072-EB7E8663D232}" id="{56C9E178-C983-4087-A1BF-C0AB9F2BDF83}" parentId="{102F38EB-DC04-4FCC-88E3-A83EBB533B1E}">
    <text>agree as well</text>
  </threadedComment>
  <threadedComment ref="D41" dT="2023-07-11T08:41:17.03" personId="{0BC4B827-65B6-496F-A756-0860A351AB3B}" id="{94708AC5-5B4C-4191-B3A6-F638E27329A1}" parentId="{102F38EB-DC04-4FCC-88E3-A83EBB533B1E}">
    <text>But we're looking at things at risk right? In this case the birds are thus not at higher risk so little impact.</text>
  </threadedComment>
  <threadedComment ref="D41" dT="2023-07-11T13:23:35.77" personId="{0BC4B827-65B6-496F-A756-0860A351AB3B}" id="{99F87CC6-82FC-46E3-B5BA-A92921CD943D}" parentId="{102F38EB-DC04-4FCC-88E3-A83EBB533B1E}">
    <text>Just discussed this with Tobias and indeed we wont consider the 'positive effect' here.</text>
  </threadedComment>
  <threadedComment ref="M44" dT="2023-06-22T10:08:45.03" personId="{0BC4B827-65B6-496F-A756-0860A351AB3B}" id="{96B430B3-0E92-4902-AA62-B733668E6B80}">
    <text>then larger companies that are often better equipped to make such changes (see brandenberg article) are favored</text>
  </threadedComment>
  <threadedComment ref="D49" dT="2023-07-06T14:15:53.08" personId="{B414907F-5744-4BE6-8072-EB7E8663D232}" id="{3C64E279-52EA-4907-8A8E-0ACA5D45EF20}">
    <text>Okay let's say hypothetically, longer trips would mean taking routes possibly used by migratory species. How do we account that? Because then it would have an impact on those migratory species that might have to change routes to avoid the fleets</text>
  </threadedComment>
  <threadedComment ref="D49" dT="2023-07-11T08:49:08.51" personId="{0BC4B827-65B6-496F-A756-0860A351AB3B}" id="{76554158-7353-4BF0-8DA3-9ED3FC9460A4}" parentId="{3C64E279-52EA-4907-8A8E-0ACA5D45EF20}">
    <text>Good point. We could combine it with question 7. &amp; 8  
So e.g. if there are many seabirds in alternative areas and the routes towards it, then there is a high impact expected</text>
  </threadedComment>
  <threadedComment ref="D49" dT="2023-07-11T08:49:26.88" personId="{0BC4B827-65B6-496F-A756-0860A351AB3B}" id="{DF97B99C-E49F-4F80-A7FD-31143A7A8232}" parentId="{3C64E279-52EA-4907-8A8E-0ACA5D45EF20}">
    <text>We could combine the question in their calculation or just calculate them separately</text>
  </threadedComment>
  <threadedComment ref="D49" dT="2023-07-11T13:33:59.99" personId="{0BC4B827-65B6-496F-A756-0860A351AB3B}" id="{5DBC8B2B-85AE-4DB6-B7E0-A2EEC0FBE957}" parentId="{3C64E279-52EA-4907-8A8E-0ACA5D45EF20}">
    <text>Discussed with Tobias and we will calculate the indicator scores with answer to these questions separately. So essentially simply summing them.</text>
  </threadedComment>
  <threadedComment ref="G49" dT="2023-07-06T14:17:25.64" personId="{B414907F-5744-4BE6-8072-EB7E8663D232}" id="{6139CD7B-B92F-4EBF-83C2-6AAA8CDA1A95}">
    <text xml:space="preserve">Wouldn't it increase noise outside of the MPA? Since they would probably have to travel around the MPA  for example to get to the fishing grounds </text>
  </threadedComment>
  <threadedComment ref="G49" dT="2023-07-11T13:35:47.10" personId="{0BC4B827-65B6-496F-A756-0860A351AB3B}" id="{15D261A6-E0E5-4882-AC5C-79D4346ECC57}" parentId="{6139CD7B-B92F-4EBF-83C2-6AAA8CDA1A95}">
    <text>Yes you're right</text>
  </threadedComment>
  <threadedComment ref="H49" dT="2023-07-06T14:18:03.64" personId="{B414907F-5744-4BE6-8072-EB7E8663D232}" id="{A938E4E0-5944-4D79-A9F8-F489874A2540}">
    <text>Significant longer trips would mean increased CO2 emissions</text>
  </threadedComment>
  <threadedComment ref="H49" dT="2023-07-11T13:36:34.61" personId="{0BC4B827-65B6-496F-A756-0860A351AB3B}" id="{D13727DA-29CE-4658-84EA-8BF020FCD069}" parentId="{A938E4E0-5944-4D79-A9F8-F489874A2540}">
    <text>Agree</text>
  </threadedComment>
  <threadedComment ref="K49" dT="2023-07-06T14:19:51.85" personId="{B414907F-5744-4BE6-8072-EB7E8663D232}" id="{3484CBC6-14AD-442D-9137-D7760791A5DA}">
    <text>I have populated these (highlighted in yellow) so do check if this is right</text>
  </threadedComment>
  <threadedComment ref="K49" dT="2023-07-11T13:40:05.05" personId="{0BC4B827-65B6-496F-A756-0860A351AB3B}" id="{93B5BA4F-8881-49E8-8F1A-BFDA806BE2E4}" parentId="{3484CBC6-14AD-442D-9137-D7760791A5DA}">
    <text>Agree. I must have forgotten to fill these in.</text>
  </threadedComment>
  <threadedComment ref="P54" dT="2023-07-06T15:35:49.77" personId="{B414907F-5744-4BE6-8072-EB7E8663D232}" id="{4A298D78-B68E-4C6F-97DE-A84EC48AC9F4}">
    <text>Wouldn't that put certain fishers at a disadvantage and thus create competition?</text>
  </threadedComment>
  <threadedComment ref="P54" dT="2023-07-11T13:44:55.72" personId="{0BC4B827-65B6-496F-A756-0860A351AB3B}" id="{5F6FEC47-BA5C-4168-A83F-CE54A3251518}" parentId="{4A298D78-B68E-4C6F-97DE-A84EC48AC9F4}">
    <text>Agree</text>
  </threadedComment>
  <threadedComment ref="Q54" dT="2023-07-06T15:37:23.82" personId="{B414907F-5744-4BE6-8072-EB7E8663D232}" id="{DD1F9CCC-0239-4B22-B9EA-EA34E2E94E5A}">
    <text>I feel like the impact on the community here would be high since working on weekends would be something that the community wouldn't like. Thoughts?</text>
  </threadedComment>
  <threadedComment ref="Q54" dT="2023-07-11T13:45:37.36" personId="{0BC4B827-65B6-496F-A756-0860A351AB3B}" id="{8D7DD3C4-53AF-4CAA-9D00-13A11566EE20}" parentId="{DD1F9CCC-0239-4B22-B9EA-EA34E2E94E5A}">
    <text>agree</text>
  </threadedComment>
  <threadedComment ref="G59" dT="2023-07-06T15:50:56.01" personId="{B414907F-5744-4BE6-8072-EB7E8663D232}" id="{AAB7A26F-5530-42E3-A888-51DD78B59699}">
    <text>Okay very much up for debate but Noise here could mean any type of noise. So it could have an impact no? Since if they fish on weekends it would increase noise compared to normally?</text>
  </threadedComment>
  <threadedComment ref="G59" dT="2023-07-11T13:47:29.58" personId="{0BC4B827-65B6-496F-A756-0860A351AB3B}" id="{00F8F8B0-4C03-459A-A25B-981519916285}" parentId="{AAB7A26F-5530-42E3-A888-51DD78B59699}">
    <text>Yes it would. But in the end we consider the effect of noise on sea life, right? I dont think sea life cares about whether noise is produced in the week or weekend.</text>
  </threadedComment>
  <threadedComment ref="Q59" dT="2023-07-06T15:54:00.70" personId="{B414907F-5744-4BE6-8072-EB7E8663D232}" id="{7E8D7818-2065-4AAC-9A2A-28E60196DC42}">
    <text xml:space="preserve">I populated this as it would have an impact on the community if a decision to change fishing-free weekends occurs. </text>
  </threadedComment>
  <threadedComment ref="Q59" dT="2023-07-11T13:49:21.38" personId="{0BC4B827-65B6-496F-A756-0860A351AB3B}" id="{9CF6356C-2F64-41DF-9CD7-3D5E346CEC13}" parentId="{7E8D7818-2065-4AAC-9A2A-28E60196DC42}">
    <text>Agree.</text>
  </threadedComment>
  <threadedComment ref="Q59" dT="2023-07-11T13:51:03.91" personId="{0BC4B827-65B6-496F-A756-0860A351AB3B}" id="{4ED49764-1A2E-4D00-A58F-016EEF6D4497}" parentId="{7E8D7818-2065-4AAC-9A2A-28E60196DC42}">
    <text>On a side note. This made me realize that maybe we can't get away with only summing scores and not using any 'if' statements. In this case, for example, this question wouldnt matter anything if fish-free weekends aren't at risk. If w don't use an if statement and just count this answer as a risk, then this may be erroneuous when fish free weekends arent at risk.</text>
  </threadedComment>
  <threadedComment ref="D64" dT="2023-06-27T10:45:43.32" personId="{0BC4B827-65B6-496F-A756-0860A351AB3B}" id="{9D5B0DD7-BF5C-48DB-B3E6-9B360B8A7961}">
    <text>within MPA: food of the target species (whatever that is: clams, worms, algae, plants) might decrease in population since the target species has lower mortality rate. 
outside MPA: fishers will probably increase effort which can negatively impact biodiversity</text>
  </threadedComment>
  <threadedComment ref="F64" dT="2023-06-27T10:48:06.54" personId="{0BC4B827-65B6-496F-A756-0860A351AB3B}" id="{53FDEB43-4719-472F-8D5B-68B35BA7818C}">
    <text>effort will increase</text>
  </threadedComment>
  <threadedComment ref="I64" dT="2023-06-27T10:57:57.21" personId="{0BC4B827-65B6-496F-A756-0860A351AB3B}" id="{F2964FA4-0BB1-48FF-BF83-CC88DB71C288}">
    <text>Catch composition will become less optimal: meaning relatively fewer target species</text>
  </threadedComment>
  <threadedComment ref="I64" dT="2023-07-07T09:01:26.12" personId="{B414907F-5744-4BE6-8072-EB7E8663D232}" id="{2D08D132-8A93-4AE9-83BD-3C2E25CE40F2}" parentId="{F2964FA4-0BB1-48FF-BF83-CC88DB71C288}">
    <text>yep</text>
  </threadedComment>
  <threadedComment ref="N64" dT="2023-06-27T11:02:32.40" personId="{0BC4B827-65B6-496F-A756-0860A351AB3B}" id="{86D1080D-DF34-4C03-9DE2-7A69E8B3C4CC}">
    <text>could be that fishers need more time handling increased bycatch</text>
  </threadedComment>
  <threadedComment ref="N64" dT="2023-07-07T09:07:31.31" personId="{B414907F-5744-4BE6-8072-EB7E8663D232}" id="{602A8538-68BE-4064-9681-D38107B15629}" parentId="{86D1080D-DF34-4C03-9DE2-7A69E8B3C4CC}">
    <text>Or it could also increase effort... I would be more prone to putting the impact as moderate to significant though</text>
  </threadedComment>
  <threadedComment ref="N64" dT="2023-07-11T13:52:11.02" personId="{0BC4B827-65B6-496F-A756-0860A351AB3B}" id="{B5E15C35-1D2C-49BC-AB30-27907E36C6C5}" parentId="{86D1080D-DF34-4C03-9DE2-7A69E8B3C4CC}">
    <text>agree</text>
  </threadedComment>
  <threadedComment ref="D66" dT="2023-06-27T10:47:14.29" personId="{0BC4B827-65B6-496F-A756-0860A351AB3B}" id="{58F37AC1-5356-4761-B19B-7ED03898BCAB}">
    <text>target species population in the MPA may increase</text>
  </threadedComment>
  <threadedComment ref="D66" dT="2023-07-06T15:57:30.47" personId="{B414907F-5744-4BE6-8072-EB7E8663D232}" id="{7F94D003-BA7E-4957-89B0-4A0A1B049F09}" parentId="{58F37AC1-5356-4761-B19B-7ED03898BCAB}">
    <text>agree</text>
  </threadedComment>
  <threadedComment ref="B69" dT="2023-07-07T09:10:10.62" personId="{B414907F-5744-4BE6-8072-EB7E8663D232}" id="{369D1067-50FD-4465-9061-B7FD4CC53D10}">
    <text xml:space="preserve">Need to define new areas more: fishing areas. Could be confused with new protected areas. </text>
  </threadedComment>
  <threadedComment ref="B69" dT="2023-07-11T13:52:55.83" personId="{0BC4B827-65B6-496F-A756-0860A351AB3B}" id="{913C569A-ED04-4138-80CA-333CFA8741C8}" parentId="{369D1067-50FD-4465-9061-B7FD4CC53D10}">
    <text>Agree. Fixed it</text>
  </threadedComment>
  <threadedComment ref="F69" dT="2023-06-28T12:27:49.71" personId="{0BC4B827-65B6-496F-A756-0860A351AB3B}" id="{15CF1F18-FDB3-454E-B53B-BFC1E26E8E8D}">
    <text>Of course increased travel time is relevant for this indicator, but I scored it as irrelevant here because this effect is already scored in a question earlier (see row 29 and 49). Counting it again here would be erroneous due to double counting</text>
  </threadedComment>
  <threadedComment ref="F69" dT="2023-07-07T09:13:28.58" personId="{B414907F-5744-4BE6-8072-EB7E8663D232}" id="{484A8869-EC47-4EA7-87E2-B47A64748082}" parentId="{15CF1F18-FDB3-454E-B53B-BFC1E26E8E8D}">
    <text>Okay agree - I'm wondering if there would be a way to merge both questions then to avoid too many questions with irrelevant indicators?</text>
  </threadedComment>
  <threadedComment ref="K69" dT="2023-07-07T09:16:57.20" personId="{B414907F-5744-4BE6-8072-EB7E8663D232}" id="{6E5834B0-4931-40EA-9BA8-83B73EDB75DE}">
    <text>Wouldn't this impact costs? Increased costs related to travel time</text>
  </threadedComment>
  <threadedComment ref="K69" dT="2023-07-17T10:12:07.47" personId="{0BC4B827-65B6-496F-A756-0860A351AB3B}" id="{2278CC01-F585-407F-B88A-68F1C3CA5742}" parentId="{6E5834B0-4931-40EA-9BA8-83B73EDB75DE}">
    <text>Yes bit this is also already incorporated in questions earlier.</text>
  </threadedComment>
  <threadedComment ref="M69" dT="2023-06-28T12:36:28.16" personId="{0BC4B827-65B6-496F-A756-0860A351AB3B}" id="{1F19D20F-CB75-4EB0-AC69-5ED50CAA6681}">
    <text>Could be that since they have less time available they need to catch more in less time and hence have to decrease selectivity. Which increases bycatch which thus requires more crew. In that case bigger companies may be favored over small family operated vessels.
(just something I came up with. Im not sure how accurate this may be but I think there are scenario's in which business structure may be impacted)</text>
  </threadedComment>
  <threadedComment ref="M69" dT="2023-06-28T12:38:02.71" personId="{0BC4B827-65B6-496F-A756-0860A351AB3B}" id="{640398F3-DF39-4E45-8A2F-7A9C95A35EB5}" parentId="{1F19D20F-CB75-4EB0-AC69-5ED50CAA6681}">
    <text>Another option how it could be impacted is that bigger companies are favored because they can take away some of the work that skippers have outside of fishing (administration, getting permits, etc.). Which leaves  more time for fishing to the skipper.</text>
  </threadedComment>
  <threadedComment ref="M69" dT="2023-07-07T09:18:43.94" personId="{B414907F-5744-4BE6-8072-EB7E8663D232}" id="{F5D8A2EC-7088-417D-B345-ACD08039A28F}" parentId="{1F19D20F-CB75-4EB0-AC69-5ED50CAA6681}">
    <text>Interesting first point but I definitely agree. I was especially thinking of your second point. Either way again I agree!</text>
  </threadedComment>
  <threadedComment ref="O69" dT="2023-06-28T12:32:36.85" personId="{0BC4B827-65B6-496F-A756-0860A351AB3B}" id="{9A9C069C-9F21-4A5B-86AB-CCDCB7609858}">
    <text>Perhaps with less time available fishers will change strategies. Maybe by going for higher value species or other gears</text>
  </threadedComment>
  <threadedComment ref="B73" dT="2023-07-07T09:11:06.81" personId="{B414907F-5744-4BE6-8072-EB7E8663D232}" id="{009A00B3-4B3F-499B-950A-6D9308BFD3D7}">
    <text>Extra column?</text>
  </threadedComment>
  <threadedComment ref="D76" dT="2023-07-19T13:27:26.65" personId="{0BC4B827-65B6-496F-A756-0860A351AB3B}" id="{D1152D8B-B6B5-41CF-A26F-CD890607B1E6}">
    <text>will have to increase effort to catch target</text>
  </threadedComment>
  <threadedComment ref="M79" dT="2023-06-28T14:01:36.40" personId="{0BC4B827-65B6-496F-A756-0860A351AB3B}" id="{9381D235-95B8-494A-B907-39E32FBD6FA2}">
    <text>could be that larger companies are more easily able to adapt.</text>
  </threadedComment>
  <threadedComment ref="M79" dT="2023-07-07T11:19:09.39" personId="{B414907F-5744-4BE6-8072-EB7E8663D232}" id="{F99E929F-B2F3-404F-83D3-9AD639ED2649}" parentId="{9381D235-95B8-494A-B907-39E32FBD6FA2}">
    <text>yes</text>
  </threadedComment>
  <threadedComment ref="N79" dT="2023-07-07T11:20:44.62" personId="{B414907F-5744-4BE6-8072-EB7E8663D232}" id="{CB14F2B8-EA85-464E-AFEF-63CDBC11ED7F}">
    <text>I would possibly say significant since it could potentially be an important change for them</text>
  </threadedComment>
  <threadedComment ref="K80" dT="2023-07-07T11:18:45.53" personId="{B414907F-5744-4BE6-8072-EB7E8663D232}" id="{72E8A7FE-E531-4D37-85F6-53065F8595EB}">
    <text xml:space="preserve">I would say moderate here </text>
  </threadedComment>
  <threadedComment ref="D84" dT="2023-06-28T14:08:47.11" personId="{0BC4B827-65B6-496F-A756-0860A351AB3B}" id="{79BF6DFD-CBA5-4BCD-8646-B4C7E856486A}">
    <text>significant positive inside MPA (these vulnerable species will probably profit from lower fishing pressure)</text>
  </threadedComment>
  <threadedComment ref="D84" dT="2023-07-07T11:25:53.63" personId="{B414907F-5744-4BE6-8072-EB7E8663D232}" id="{5B7B1EDA-CF9C-43FF-BC51-A33AC43C4ED6}" parentId="{79BF6DFD-CBA5-4BCD-8646-B4C7E856486A}">
    <text xml:space="preserve">Looking at outside the MPA though - but it is still significant </text>
  </threadedComment>
  <threadedComment ref="E84" dT="2023-07-07T11:26:52.85" personId="{B414907F-5744-4BE6-8072-EB7E8663D232}" id="{F65522FC-B8D0-41C8-82CA-D8F7F182DE68}">
    <text>Wouldn't this have an impact on the food web??</text>
  </threadedComment>
  <threadedComment ref="D86" dT="2023-06-28T14:11:44.93" personId="{0BC4B827-65B6-496F-A756-0860A351AB3B}" id="{C883C0AD-D5E3-4553-90E1-482AD2E1ABCF}">
    <text>significant and negative outside MPA because activities will probably increase there</text>
  </threadedComment>
  <threadedComment ref="D89" dT="2023-06-28T14:33:32.22" personId="{0BC4B827-65B6-496F-A756-0860A351AB3B}" id="{884D8168-8B4E-4EF6-A07D-5FB8554660B9}">
    <text>biodiversity in the MPA will be conserved</text>
  </threadedComment>
  <threadedComment ref="D91" dT="2023-06-28T14:32:38.64" personId="{0BC4B827-65B6-496F-A756-0860A351AB3B}" id="{6BBDF423-D128-4158-8491-F9FF9F499305}">
    <text>then the biodiversity in other areas will be negatively impacted</text>
  </threadedComment>
  <threadedComment ref="D94" dT="2023-06-28T14:39:48.38" personId="{0BC4B827-65B6-496F-A756-0860A351AB3B}" id="{ACCCD5A3-5106-4BBF-9826-4670A50BEB88}">
    <text>Effort will have to increase with also higher catch of non-targeted species</text>
  </threadedComment>
  <threadedComment ref="D94" dT="2023-07-07T11:34:00.44" personId="{B414907F-5744-4BE6-8072-EB7E8663D232}" id="{F2D78E61-9AB7-465E-91F0-47F907E94495}" parentId="{ACCCD5A3-5106-4BBF-9826-4670A50BEB88}">
    <text>agree</text>
  </threadedComment>
  <threadedComment ref="K94" dT="2023-06-28T14:47:12.06" personId="{0BC4B827-65B6-496F-A756-0860A351AB3B}" id="{70CDAA7A-5CD2-4390-A741-3305640915C4}">
    <text>fishers will have more costs associated with handling bycatch</text>
  </threadedComment>
  <threadedComment ref="K94" dT="2023-07-07T11:35:00.58" personId="{B414907F-5744-4BE6-8072-EB7E8663D232}" id="{EACC4741-B39D-4DCD-9544-2E8422431EB8}" parentId="{70CDAA7A-5CD2-4390-A741-3305640915C4}">
    <text>yes</text>
  </threadedComment>
  <threadedComment ref="M94" dT="2023-06-28T14:47:56.29" personId="{0BC4B827-65B6-496F-A756-0860A351AB3B}" id="{640BE013-8D0D-449E-A23D-C65A1279B94E}">
    <text>may need more crew to handle bycatch</text>
  </threadedComment>
  <threadedComment ref="M94" dT="2023-06-28T14:49:49.30" personId="{0BC4B827-65B6-496F-A756-0860A351AB3B}" id="{06AF6084-74F8-4F97-BD19-CBFCBAC723E2}" parentId="{640BE013-8D0D-449E-A23D-C65A1279B94E}">
    <text>(e.g. I've once read an article (one that Katell worked on as well if I'm not mistaken) that said that the landing obligation required vessels (in some metier, I forgot which one) to have 9 crew members instead of 7 to land the bycatch</text>
  </threadedComment>
  <threadedComment ref="M94" dT="2023-07-07T11:37:23.45" personId="{B414907F-5744-4BE6-8072-EB7E8663D232}" id="{E1A0DEC7-ABCE-4BE9-BEE0-36257E027C0C}" parentId="{640BE013-8D0D-449E-A23D-C65A1279B94E}">
    <text xml:space="preserve">Yes I think we have the same here in Ireland - was talking to some fishermen using hydraulic dredgers and they need more manpower to sort out bycatch so this would be highly relevant </text>
  </threadedComment>
  <threadedComment ref="D99" dT="2023-06-29T07:41:17.53" personId="{0BC4B827-65B6-496F-A756-0860A351AB3B}" id="{0E79AE0F-CA91-4E41-81C9-13553D8BB9A0}">
    <text>These species may be able to proliferate due to decrease mortality from fishing in the MPA. Outside the MPA the opposite holds, though.</text>
  </threadedComment>
  <threadedComment ref="D99" dT="2023-07-07T11:47:03.80" personId="{B414907F-5744-4BE6-8072-EB7E8663D232}" id="{556D4919-BEAD-4336-BC8C-98E7D306CF3D}" parentId="{0E79AE0F-CA91-4E41-81C9-13553D8BB9A0}">
    <text>I agree but I would probably be more prone to saying that it has a significant impact. What do you think?</text>
  </threadedComment>
  <threadedComment ref="I99" dT="2023-07-07T12:12:53.04" personId="{B414907F-5744-4BE6-8072-EB7E8663D232}" id="{18B662CC-6091-4EC9-94FE-9E6460CA47DC}">
    <text>Wouldn't this affect catch ?</text>
  </threadedComment>
  <threadedComment ref="I99" dT="2023-07-18T07:49:16.02" personId="{0BC4B827-65B6-496F-A756-0860A351AB3B}" id="{A1382C44-395C-4CC0-94DE-C438C6125F2D}" parentId="{18B662CC-6091-4EC9-94FE-9E6460CA47DC}">
    <text>Agree</text>
  </threadedComment>
  <threadedComment ref="D106" dT="2023-06-29T07:48:01.47" personId="{0BC4B827-65B6-496F-A756-0860A351AB3B}" id="{C8F83D52-7100-46B8-B93E-5B5064110EE1}">
    <text>much fishing pressure will dislocate to other areas</text>
  </threadedComment>
  <threadedComment ref="D106" dT="2023-07-07T12:18:16.48" personId="{B414907F-5744-4BE6-8072-EB7E8663D232}" id="{CE782D2A-4938-4B2A-AC82-F530CD3A01AB}" parentId="{C8F83D52-7100-46B8-B93E-5B5064110EE1}">
    <text>yep</text>
  </threadedComment>
  <threadedComment ref="D109" dT="2023-06-29T07:54:55.19" personId="{0BC4B827-65B6-496F-A756-0860A351AB3B}" id="{DEA251FC-55C8-4E1B-9435-892EE73F3884}">
    <text>may increase in MPA and decrease outside</text>
  </threadedComment>
  <threadedComment ref="D109" dT="2023-07-07T14:23:10.61" personId="{B414907F-5744-4BE6-8072-EB7E8663D232}" id="{0CB3FD68-DD6A-45BE-BA5C-13061FD3BE48}" parentId="{DEA251FC-55C8-4E1B-9435-892EE73F3884}">
    <text>ok</text>
  </threadedComment>
  <threadedComment ref="I109" dT="2023-06-29T07:57:45.64" personId="{0BC4B827-65B6-496F-A756-0860A351AB3B}" id="{76C98CAA-5761-4F42-8941-783A4EA458B0}">
    <text>fishers will probably find more of such species in catch when fishing in other areas</text>
  </threadedComment>
  <threadedComment ref="I109" dT="2023-07-07T14:24:39.44" personId="{B414907F-5744-4BE6-8072-EB7E8663D232}" id="{4113E7E0-D181-421E-A777-DA08DD83BAC3}" parentId="{76C98CAA-5761-4F42-8941-783A4EA458B0}">
    <text>agree</text>
  </threadedComment>
  <threadedComment ref="I111" dT="2023-06-29T07:58:09.11" personId="{0BC4B827-65B6-496F-A756-0860A351AB3B}" id="{45AF1390-B508-452F-A7B8-8CEB1120D125}">
    <text>will catch less of these species in other areas</text>
  </threadedComment>
  <threadedComment ref="D114" dT="2023-06-29T07:54:55.19" personId="{0BC4B827-65B6-496F-A756-0860A351AB3B}" id="{5615FD00-0C3B-419B-AA5D-E9D49943486A}">
    <text>may increase in MPA and decrease outside</text>
  </threadedComment>
  <threadedComment ref="D114" dT="2023-07-07T14:23:10.61" personId="{B414907F-5744-4BE6-8072-EB7E8663D232}" id="{C7349EA8-D156-4F32-B6CE-4FC078F08DAE}" parentId="{5615FD00-0C3B-419B-AA5D-E9D49943486A}">
    <text>ok</text>
  </threadedComment>
  <threadedComment ref="J114" dT="2023-07-07T14:52:09.61" personId="{B414907F-5744-4BE6-8072-EB7E8663D232}" id="{963A52C9-20BF-49BB-A74D-F3989AC10EF1}">
    <text>I'd be more prone to including this one since higher abundances of marine mammals present outside of the MPA could be bycaught...</text>
  </threadedComment>
  <threadedComment ref="J114" dT="2023-07-18T08:26:55.49" personId="{0BC4B827-65B6-496F-A756-0860A351AB3B}" id="{456FE6CA-5B18-4C08-95A9-99F430D4CA7D}" parentId="{963A52C9-20BF-49BB-A74D-F3989AC10EF1}">
    <text>Agree</text>
  </threadedComment>
  <threadedComment ref="O121" dT="2023-06-29T08:57:35.56" personId="{0BC4B827-65B6-496F-A756-0860A351AB3B}" id="{52A6E43C-D2C0-46CD-B4B7-44B6FC893726}">
    <text>fishers may try different strategies</text>
  </threadedComment>
  <threadedComment ref="Q121" dT="2023-06-29T09:04:47.47" personId="{0BC4B827-65B6-496F-A756-0860A351AB3B}" id="{DF4E5175-1E58-4D92-B3C2-D7D31EFA972D}">
    <text>community (also e.g. companies behind the fishers such as  fish processing companies, fish auctions, and fish markets)</text>
  </threadedComment>
  <threadedComment ref="Q121" dT="2023-07-07T15:25:45.80" personId="{B414907F-5744-4BE6-8072-EB7E8663D232}" id="{008BDB6E-C3C8-43DB-B7F8-0CD5666266F1}" parentId="{DF4E5175-1E58-4D92-B3C2-D7D31EFA972D}">
    <text>ok</text>
  </threadedComment>
  <threadedComment ref="K126" dT="2023-06-29T09:08:47.66" personId="{0BC4B827-65B6-496F-A756-0860A351AB3B}" id="{6AAF146D-0A71-4A0E-95E3-804065658AF9}">
    <text>may have to invest to keep up</text>
  </threadedComment>
  <threadedComment ref="M126" dT="2023-06-29T09:09:14.92" personId="{0BC4B827-65B6-496F-A756-0860A351AB3B}" id="{DA3EC289-A40F-43D5-A8AF-5338688446A4}">
    <text>bigger companies may be more easily able to adapt</text>
  </threadedComment>
  <threadedComment ref="F136" dT="2023-06-29T09:55:45.61" personId="{0BC4B827-65B6-496F-A756-0860A351AB3B}" id="{4F2279D3-163F-464C-BCAE-18460792C5AF}">
    <text>negative</text>
  </threadedComment>
  <threadedComment ref="G139" dT="2023-06-29T09:55:39.70" personId="{0BC4B827-65B6-496F-A756-0860A351AB3B}" id="{68E9AF09-2EE1-490C-9C8D-F787A099635A}">
    <text>positive outside MPA</text>
  </threadedComment>
  <threadedComment ref="G141" dT="2023-06-29T09:55:45.61" personId="{0BC4B827-65B6-496F-A756-0860A351AB3B}" id="{07E95829-8567-48F4-BE86-F326708FA3EE}">
    <text>negative</text>
  </threadedComment>
  <threadedComment ref="H144" dT="2023-06-29T09:59:56.11" personId="{0BC4B827-65B6-496F-A756-0860A351AB3B}" id="{42122C6A-0974-43F6-AFA9-0C8496992A2B}">
    <text>positive</text>
  </threadedComment>
  <threadedComment ref="H146" dT="2023-06-29T09:59:49.90" personId="{0BC4B827-65B6-496F-A756-0860A351AB3B}" id="{F5ECEF33-45EF-47C0-85C0-059D51E4AE7F}">
    <text>negative</text>
  </threadedComment>
  <threadedComment ref="K151" dT="2023-06-29T10:02:43.50" personId="{0BC4B827-65B6-496F-A756-0860A351AB3B}" id="{B6DF38CB-5EE0-46C3-8C6C-22B4F7444FFE}">
    <text>more handling time/costs</text>
  </threadedComment>
  <threadedComment ref="N151" dT="2023-06-29T10:02:43.50" personId="{0BC4B827-65B6-496F-A756-0860A351AB3B}" id="{EE786CB2-3540-4798-9A04-9EB86C5AF9A3}">
    <text>more handling time/costs</text>
  </threadedComment>
  <threadedComment ref="O151" dT="2023-06-29T10:04:54.73" personId="{0BC4B827-65B6-496F-A756-0860A351AB3B}" id="{AD7D87F4-730A-44E2-9F9A-C03C7018442A}">
    <text>might innovate to decrease bycatch</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15C08-4B8B-4A80-827E-82691AF2F6EE}">
  <sheetPr codeName="Sheet1">
    <tabColor rgb="FF92D050"/>
  </sheetPr>
  <dimension ref="B2:T34"/>
  <sheetViews>
    <sheetView tabSelected="1" topLeftCell="A22" zoomScaleNormal="100" workbookViewId="0">
      <selection activeCell="B17" sqref="B17:T34"/>
    </sheetView>
  </sheetViews>
  <sheetFormatPr defaultColWidth="8.85546875" defaultRowHeight="15" x14ac:dyDescent="0.25"/>
  <cols>
    <col min="1" max="5" width="8.85546875" style="12"/>
    <col min="6" max="6" width="35.7109375" style="12" customWidth="1"/>
    <col min="7" max="18" width="8.85546875" style="12"/>
    <col min="19" max="19" width="17.7109375" style="12" customWidth="1"/>
    <col min="20" max="16384" width="8.85546875" style="12"/>
  </cols>
  <sheetData>
    <row r="2" spans="2:20" ht="15.75" thickBot="1" x14ac:dyDescent="0.3"/>
    <row r="3" spans="2:20" ht="14.45" customHeight="1" x14ac:dyDescent="0.25">
      <c r="B3" s="140" t="s">
        <v>644</v>
      </c>
      <c r="C3" s="141"/>
      <c r="D3" s="141"/>
      <c r="E3" s="141"/>
      <c r="F3" s="141"/>
      <c r="G3" s="141"/>
      <c r="H3" s="141"/>
      <c r="I3" s="141"/>
      <c r="J3" s="141"/>
      <c r="K3" s="141"/>
      <c r="L3" s="141"/>
      <c r="M3" s="141"/>
      <c r="N3" s="141"/>
      <c r="O3" s="141"/>
      <c r="P3" s="141"/>
      <c r="Q3" s="141"/>
      <c r="R3" s="141"/>
      <c r="S3" s="141"/>
      <c r="T3" s="142"/>
    </row>
    <row r="4" spans="2:20" ht="14.45" customHeight="1" x14ac:dyDescent="0.25">
      <c r="B4" s="143"/>
      <c r="C4" s="144"/>
      <c r="D4" s="144"/>
      <c r="E4" s="144"/>
      <c r="F4" s="144"/>
      <c r="G4" s="144"/>
      <c r="H4" s="144"/>
      <c r="I4" s="144"/>
      <c r="J4" s="144"/>
      <c r="K4" s="144"/>
      <c r="L4" s="144"/>
      <c r="M4" s="144"/>
      <c r="N4" s="144"/>
      <c r="O4" s="144"/>
      <c r="P4" s="144"/>
      <c r="Q4" s="144"/>
      <c r="R4" s="144"/>
      <c r="S4" s="144"/>
      <c r="T4" s="145"/>
    </row>
    <row r="5" spans="2:20" ht="14.45" customHeight="1" x14ac:dyDescent="0.25">
      <c r="B5" s="143"/>
      <c r="C5" s="144"/>
      <c r="D5" s="144"/>
      <c r="E5" s="144"/>
      <c r="F5" s="144"/>
      <c r="G5" s="144"/>
      <c r="H5" s="144"/>
      <c r="I5" s="144"/>
      <c r="J5" s="144"/>
      <c r="K5" s="144"/>
      <c r="L5" s="144"/>
      <c r="M5" s="144"/>
      <c r="N5" s="144"/>
      <c r="O5" s="144"/>
      <c r="P5" s="144"/>
      <c r="Q5" s="144"/>
      <c r="R5" s="144"/>
      <c r="S5" s="144"/>
      <c r="T5" s="145"/>
    </row>
    <row r="6" spans="2:20" ht="14.45" customHeight="1" x14ac:dyDescent="0.25">
      <c r="B6" s="143"/>
      <c r="C6" s="144"/>
      <c r="D6" s="144"/>
      <c r="E6" s="144"/>
      <c r="F6" s="144"/>
      <c r="G6" s="144"/>
      <c r="H6" s="144"/>
      <c r="I6" s="144"/>
      <c r="J6" s="144"/>
      <c r="K6" s="144"/>
      <c r="L6" s="144"/>
      <c r="M6" s="144"/>
      <c r="N6" s="144"/>
      <c r="O6" s="144"/>
      <c r="P6" s="144"/>
      <c r="Q6" s="144"/>
      <c r="R6" s="144"/>
      <c r="S6" s="144"/>
      <c r="T6" s="145"/>
    </row>
    <row r="7" spans="2:20" ht="14.45" customHeight="1" x14ac:dyDescent="0.25">
      <c r="B7" s="143"/>
      <c r="C7" s="144"/>
      <c r="D7" s="144"/>
      <c r="E7" s="144"/>
      <c r="F7" s="144"/>
      <c r="G7" s="144"/>
      <c r="H7" s="144"/>
      <c r="I7" s="144"/>
      <c r="J7" s="144"/>
      <c r="K7" s="144"/>
      <c r="L7" s="144"/>
      <c r="M7" s="144"/>
      <c r="N7" s="144"/>
      <c r="O7" s="144"/>
      <c r="P7" s="144"/>
      <c r="Q7" s="144"/>
      <c r="R7" s="144"/>
      <c r="S7" s="144"/>
      <c r="T7" s="145"/>
    </row>
    <row r="8" spans="2:20" ht="14.45" customHeight="1" x14ac:dyDescent="0.25">
      <c r="B8" s="143"/>
      <c r="C8" s="144"/>
      <c r="D8" s="144"/>
      <c r="E8" s="144"/>
      <c r="F8" s="144"/>
      <c r="G8" s="144"/>
      <c r="H8" s="144"/>
      <c r="I8" s="144"/>
      <c r="J8" s="144"/>
      <c r="K8" s="144"/>
      <c r="L8" s="144"/>
      <c r="M8" s="144"/>
      <c r="N8" s="144"/>
      <c r="O8" s="144"/>
      <c r="P8" s="144"/>
      <c r="Q8" s="144"/>
      <c r="R8" s="144"/>
      <c r="S8" s="144"/>
      <c r="T8" s="145"/>
    </row>
    <row r="9" spans="2:20" ht="14.45" customHeight="1" x14ac:dyDescent="0.25">
      <c r="B9" s="143"/>
      <c r="C9" s="144"/>
      <c r="D9" s="144"/>
      <c r="E9" s="144"/>
      <c r="F9" s="144"/>
      <c r="G9" s="144"/>
      <c r="H9" s="144"/>
      <c r="I9" s="144"/>
      <c r="J9" s="144"/>
      <c r="K9" s="144"/>
      <c r="L9" s="144"/>
      <c r="M9" s="144"/>
      <c r="N9" s="144"/>
      <c r="O9" s="144"/>
      <c r="P9" s="144"/>
      <c r="Q9" s="144"/>
      <c r="R9" s="144"/>
      <c r="S9" s="144"/>
      <c r="T9" s="145"/>
    </row>
    <row r="10" spans="2:20" ht="97.9" customHeight="1" thickBot="1" x14ac:dyDescent="0.3">
      <c r="B10" s="143"/>
      <c r="C10" s="144"/>
      <c r="D10" s="144"/>
      <c r="E10" s="144"/>
      <c r="F10" s="144"/>
      <c r="G10" s="144"/>
      <c r="H10" s="144"/>
      <c r="I10" s="144"/>
      <c r="J10" s="144"/>
      <c r="K10" s="144"/>
      <c r="L10" s="144"/>
      <c r="M10" s="144"/>
      <c r="N10" s="144"/>
      <c r="O10" s="144"/>
      <c r="P10" s="144"/>
      <c r="Q10" s="144"/>
      <c r="R10" s="144"/>
      <c r="S10" s="144"/>
      <c r="T10" s="145"/>
    </row>
    <row r="11" spans="2:20" ht="25.9" customHeight="1" x14ac:dyDescent="0.25">
      <c r="B11" s="134" t="s">
        <v>645</v>
      </c>
      <c r="C11" s="135"/>
      <c r="D11" s="135"/>
      <c r="E11" s="135"/>
      <c r="F11" s="135"/>
      <c r="G11" s="135"/>
      <c r="H11" s="135"/>
      <c r="I11" s="135"/>
      <c r="J11" s="135"/>
      <c r="K11" s="135"/>
      <c r="L11" s="135"/>
      <c r="M11" s="135"/>
      <c r="N11" s="135"/>
      <c r="O11" s="135"/>
      <c r="P11" s="135"/>
      <c r="Q11" s="135"/>
      <c r="R11" s="135"/>
      <c r="S11" s="135"/>
      <c r="T11" s="136"/>
    </row>
    <row r="12" spans="2:20" ht="10.15" customHeight="1" thickBot="1" x14ac:dyDescent="0.3">
      <c r="B12" s="137"/>
      <c r="C12" s="138"/>
      <c r="D12" s="138"/>
      <c r="E12" s="138"/>
      <c r="F12" s="138"/>
      <c r="G12" s="138"/>
      <c r="H12" s="138"/>
      <c r="I12" s="138"/>
      <c r="J12" s="138"/>
      <c r="K12" s="138"/>
      <c r="L12" s="138"/>
      <c r="M12" s="138"/>
      <c r="N12" s="138"/>
      <c r="O12" s="138"/>
      <c r="P12" s="138"/>
      <c r="Q12" s="138"/>
      <c r="R12" s="138"/>
      <c r="S12" s="138"/>
      <c r="T12" s="139"/>
    </row>
    <row r="13" spans="2:20" ht="287.25" customHeight="1" x14ac:dyDescent="0.25">
      <c r="B13" s="154" t="s">
        <v>646</v>
      </c>
      <c r="C13" s="155"/>
      <c r="D13" s="155"/>
      <c r="E13" s="155"/>
      <c r="F13" s="155"/>
      <c r="G13" s="155"/>
      <c r="H13" s="155"/>
      <c r="I13" s="155"/>
      <c r="J13" s="155"/>
      <c r="K13" s="155"/>
      <c r="L13" s="155"/>
      <c r="M13" s="155"/>
      <c r="N13" s="155"/>
      <c r="O13" s="155"/>
      <c r="P13" s="155"/>
      <c r="Q13" s="155"/>
      <c r="R13" s="155"/>
      <c r="S13" s="155"/>
      <c r="T13" s="156"/>
    </row>
    <row r="14" spans="2:20" ht="200.25" customHeight="1" thickBot="1" x14ac:dyDescent="0.3">
      <c r="B14" s="157" t="s">
        <v>648</v>
      </c>
      <c r="C14" s="158"/>
      <c r="D14" s="158"/>
      <c r="E14" s="158"/>
      <c r="F14" s="158"/>
      <c r="G14" s="158"/>
      <c r="H14" s="158"/>
      <c r="I14" s="158"/>
      <c r="J14" s="158"/>
      <c r="K14" s="158"/>
      <c r="L14" s="158"/>
      <c r="M14" s="158"/>
      <c r="N14" s="158"/>
      <c r="O14" s="158"/>
      <c r="P14" s="158"/>
      <c r="Q14" s="158"/>
      <c r="R14" s="158"/>
      <c r="S14" s="158"/>
      <c r="T14" s="159"/>
    </row>
    <row r="15" spans="2:20" ht="15.75" thickBot="1" x14ac:dyDescent="0.3"/>
    <row r="16" spans="2:20" ht="88.15" customHeight="1" thickBot="1" x14ac:dyDescent="0.3">
      <c r="B16" s="146" t="s">
        <v>0</v>
      </c>
      <c r="C16" s="147"/>
      <c r="D16" s="147"/>
      <c r="E16" s="147"/>
      <c r="F16" s="147"/>
      <c r="G16" s="148" t="s">
        <v>1</v>
      </c>
      <c r="H16" s="148"/>
      <c r="I16" s="148"/>
      <c r="J16" s="148"/>
      <c r="K16" s="148"/>
      <c r="L16" s="152" t="s">
        <v>2</v>
      </c>
      <c r="M16" s="153"/>
      <c r="N16" s="153"/>
      <c r="O16" s="153"/>
      <c r="P16" s="153"/>
      <c r="Q16" s="149" t="s">
        <v>3</v>
      </c>
      <c r="R16" s="150"/>
      <c r="S16" s="150"/>
      <c r="T16" s="151"/>
    </row>
    <row r="17" spans="2:20" ht="14.45" customHeight="1" x14ac:dyDescent="0.25">
      <c r="B17" s="125" t="s">
        <v>647</v>
      </c>
      <c r="C17" s="126"/>
      <c r="D17" s="126"/>
      <c r="E17" s="126"/>
      <c r="F17" s="126"/>
      <c r="G17" s="126"/>
      <c r="H17" s="126"/>
      <c r="I17" s="126"/>
      <c r="J17" s="126"/>
      <c r="K17" s="126"/>
      <c r="L17" s="126"/>
      <c r="M17" s="126"/>
      <c r="N17" s="126"/>
      <c r="O17" s="126"/>
      <c r="P17" s="126"/>
      <c r="Q17" s="126"/>
      <c r="R17" s="126"/>
      <c r="S17" s="126"/>
      <c r="T17" s="127"/>
    </row>
    <row r="18" spans="2:20" x14ac:dyDescent="0.25">
      <c r="B18" s="128"/>
      <c r="C18" s="129"/>
      <c r="D18" s="129"/>
      <c r="E18" s="129"/>
      <c r="F18" s="129"/>
      <c r="G18" s="129"/>
      <c r="H18" s="129"/>
      <c r="I18" s="129"/>
      <c r="J18" s="129"/>
      <c r="K18" s="129"/>
      <c r="L18" s="129"/>
      <c r="M18" s="129"/>
      <c r="N18" s="129"/>
      <c r="O18" s="129"/>
      <c r="P18" s="129"/>
      <c r="Q18" s="129"/>
      <c r="R18" s="129"/>
      <c r="S18" s="129"/>
      <c r="T18" s="130"/>
    </row>
    <row r="19" spans="2:20" x14ac:dyDescent="0.25">
      <c r="B19" s="128"/>
      <c r="C19" s="129"/>
      <c r="D19" s="129"/>
      <c r="E19" s="129"/>
      <c r="F19" s="129"/>
      <c r="G19" s="129"/>
      <c r="H19" s="129"/>
      <c r="I19" s="129"/>
      <c r="J19" s="129"/>
      <c r="K19" s="129"/>
      <c r="L19" s="129"/>
      <c r="M19" s="129"/>
      <c r="N19" s="129"/>
      <c r="O19" s="129"/>
      <c r="P19" s="129"/>
      <c r="Q19" s="129"/>
      <c r="R19" s="129"/>
      <c r="S19" s="129"/>
      <c r="T19" s="130"/>
    </row>
    <row r="20" spans="2:20" x14ac:dyDescent="0.25">
      <c r="B20" s="128"/>
      <c r="C20" s="129"/>
      <c r="D20" s="129"/>
      <c r="E20" s="129"/>
      <c r="F20" s="129"/>
      <c r="G20" s="129"/>
      <c r="H20" s="129"/>
      <c r="I20" s="129"/>
      <c r="J20" s="129"/>
      <c r="K20" s="129"/>
      <c r="L20" s="129"/>
      <c r="M20" s="129"/>
      <c r="N20" s="129"/>
      <c r="O20" s="129"/>
      <c r="P20" s="129"/>
      <c r="Q20" s="129"/>
      <c r="R20" s="129"/>
      <c r="S20" s="129"/>
      <c r="T20" s="130"/>
    </row>
    <row r="21" spans="2:20" x14ac:dyDescent="0.25">
      <c r="B21" s="128"/>
      <c r="C21" s="129"/>
      <c r="D21" s="129"/>
      <c r="E21" s="129"/>
      <c r="F21" s="129"/>
      <c r="G21" s="129"/>
      <c r="H21" s="129"/>
      <c r="I21" s="129"/>
      <c r="J21" s="129"/>
      <c r="K21" s="129"/>
      <c r="L21" s="129"/>
      <c r="M21" s="129"/>
      <c r="N21" s="129"/>
      <c r="O21" s="129"/>
      <c r="P21" s="129"/>
      <c r="Q21" s="129"/>
      <c r="R21" s="129"/>
      <c r="S21" s="129"/>
      <c r="T21" s="130"/>
    </row>
    <row r="22" spans="2:20" x14ac:dyDescent="0.25">
      <c r="B22" s="128"/>
      <c r="C22" s="129"/>
      <c r="D22" s="129"/>
      <c r="E22" s="129"/>
      <c r="F22" s="129"/>
      <c r="G22" s="129"/>
      <c r="H22" s="129"/>
      <c r="I22" s="129"/>
      <c r="J22" s="129"/>
      <c r="K22" s="129"/>
      <c r="L22" s="129"/>
      <c r="M22" s="129"/>
      <c r="N22" s="129"/>
      <c r="O22" s="129"/>
      <c r="P22" s="129"/>
      <c r="Q22" s="129"/>
      <c r="R22" s="129"/>
      <c r="S22" s="129"/>
      <c r="T22" s="130"/>
    </row>
    <row r="23" spans="2:20" x14ac:dyDescent="0.25">
      <c r="B23" s="128"/>
      <c r="C23" s="129"/>
      <c r="D23" s="129"/>
      <c r="E23" s="129"/>
      <c r="F23" s="129"/>
      <c r="G23" s="129"/>
      <c r="H23" s="129"/>
      <c r="I23" s="129"/>
      <c r="J23" s="129"/>
      <c r="K23" s="129"/>
      <c r="L23" s="129"/>
      <c r="M23" s="129"/>
      <c r="N23" s="129"/>
      <c r="O23" s="129"/>
      <c r="P23" s="129"/>
      <c r="Q23" s="129"/>
      <c r="R23" s="129"/>
      <c r="S23" s="129"/>
      <c r="T23" s="130"/>
    </row>
    <row r="24" spans="2:20" x14ac:dyDescent="0.25">
      <c r="B24" s="128"/>
      <c r="C24" s="129"/>
      <c r="D24" s="129"/>
      <c r="E24" s="129"/>
      <c r="F24" s="129"/>
      <c r="G24" s="129"/>
      <c r="H24" s="129"/>
      <c r="I24" s="129"/>
      <c r="J24" s="129"/>
      <c r="K24" s="129"/>
      <c r="L24" s="129"/>
      <c r="M24" s="129"/>
      <c r="N24" s="129"/>
      <c r="O24" s="129"/>
      <c r="P24" s="129"/>
      <c r="Q24" s="129"/>
      <c r="R24" s="129"/>
      <c r="S24" s="129"/>
      <c r="T24" s="130"/>
    </row>
    <row r="25" spans="2:20" x14ac:dyDescent="0.25">
      <c r="B25" s="128"/>
      <c r="C25" s="129"/>
      <c r="D25" s="129"/>
      <c r="E25" s="129"/>
      <c r="F25" s="129"/>
      <c r="G25" s="129"/>
      <c r="H25" s="129"/>
      <c r="I25" s="129"/>
      <c r="J25" s="129"/>
      <c r="K25" s="129"/>
      <c r="L25" s="129"/>
      <c r="M25" s="129"/>
      <c r="N25" s="129"/>
      <c r="O25" s="129"/>
      <c r="P25" s="129"/>
      <c r="Q25" s="129"/>
      <c r="R25" s="129"/>
      <c r="S25" s="129"/>
      <c r="T25" s="130"/>
    </row>
    <row r="26" spans="2:20" x14ac:dyDescent="0.25">
      <c r="B26" s="128"/>
      <c r="C26" s="129"/>
      <c r="D26" s="129"/>
      <c r="E26" s="129"/>
      <c r="F26" s="129"/>
      <c r="G26" s="129"/>
      <c r="H26" s="129"/>
      <c r="I26" s="129"/>
      <c r="J26" s="129"/>
      <c r="K26" s="129"/>
      <c r="L26" s="129"/>
      <c r="M26" s="129"/>
      <c r="N26" s="129"/>
      <c r="O26" s="129"/>
      <c r="P26" s="129"/>
      <c r="Q26" s="129"/>
      <c r="R26" s="129"/>
      <c r="S26" s="129"/>
      <c r="T26" s="130"/>
    </row>
    <row r="27" spans="2:20" x14ac:dyDescent="0.25">
      <c r="B27" s="128"/>
      <c r="C27" s="129"/>
      <c r="D27" s="129"/>
      <c r="E27" s="129"/>
      <c r="F27" s="129"/>
      <c r="G27" s="129"/>
      <c r="H27" s="129"/>
      <c r="I27" s="129"/>
      <c r="J27" s="129"/>
      <c r="K27" s="129"/>
      <c r="L27" s="129"/>
      <c r="M27" s="129"/>
      <c r="N27" s="129"/>
      <c r="O27" s="129"/>
      <c r="P27" s="129"/>
      <c r="Q27" s="129"/>
      <c r="R27" s="129"/>
      <c r="S27" s="129"/>
      <c r="T27" s="130"/>
    </row>
    <row r="28" spans="2:20" x14ac:dyDescent="0.25">
      <c r="B28" s="128"/>
      <c r="C28" s="129"/>
      <c r="D28" s="129"/>
      <c r="E28" s="129"/>
      <c r="F28" s="129"/>
      <c r="G28" s="129"/>
      <c r="H28" s="129"/>
      <c r="I28" s="129"/>
      <c r="J28" s="129"/>
      <c r="K28" s="129"/>
      <c r="L28" s="129"/>
      <c r="M28" s="129"/>
      <c r="N28" s="129"/>
      <c r="O28" s="129"/>
      <c r="P28" s="129"/>
      <c r="Q28" s="129"/>
      <c r="R28" s="129"/>
      <c r="S28" s="129"/>
      <c r="T28" s="130"/>
    </row>
    <row r="29" spans="2:20" x14ac:dyDescent="0.25">
      <c r="B29" s="128"/>
      <c r="C29" s="129"/>
      <c r="D29" s="129"/>
      <c r="E29" s="129"/>
      <c r="F29" s="129"/>
      <c r="G29" s="129"/>
      <c r="H29" s="129"/>
      <c r="I29" s="129"/>
      <c r="J29" s="129"/>
      <c r="K29" s="129"/>
      <c r="L29" s="129"/>
      <c r="M29" s="129"/>
      <c r="N29" s="129"/>
      <c r="O29" s="129"/>
      <c r="P29" s="129"/>
      <c r="Q29" s="129"/>
      <c r="R29" s="129"/>
      <c r="S29" s="129"/>
      <c r="T29" s="130"/>
    </row>
    <row r="30" spans="2:20" x14ac:dyDescent="0.25">
      <c r="B30" s="128"/>
      <c r="C30" s="129"/>
      <c r="D30" s="129"/>
      <c r="E30" s="129"/>
      <c r="F30" s="129"/>
      <c r="G30" s="129"/>
      <c r="H30" s="129"/>
      <c r="I30" s="129"/>
      <c r="J30" s="129"/>
      <c r="K30" s="129"/>
      <c r="L30" s="129"/>
      <c r="M30" s="129"/>
      <c r="N30" s="129"/>
      <c r="O30" s="129"/>
      <c r="P30" s="129"/>
      <c r="Q30" s="129"/>
      <c r="R30" s="129"/>
      <c r="S30" s="129"/>
      <c r="T30" s="130"/>
    </row>
    <row r="31" spans="2:20" x14ac:dyDescent="0.25">
      <c r="B31" s="128"/>
      <c r="C31" s="129"/>
      <c r="D31" s="129"/>
      <c r="E31" s="129"/>
      <c r="F31" s="129"/>
      <c r="G31" s="129"/>
      <c r="H31" s="129"/>
      <c r="I31" s="129"/>
      <c r="J31" s="129"/>
      <c r="K31" s="129"/>
      <c r="L31" s="129"/>
      <c r="M31" s="129"/>
      <c r="N31" s="129"/>
      <c r="O31" s="129"/>
      <c r="P31" s="129"/>
      <c r="Q31" s="129"/>
      <c r="R31" s="129"/>
      <c r="S31" s="129"/>
      <c r="T31" s="130"/>
    </row>
    <row r="32" spans="2:20" ht="21.75" customHeight="1" x14ac:dyDescent="0.25">
      <c r="B32" s="128"/>
      <c r="C32" s="129"/>
      <c r="D32" s="129"/>
      <c r="E32" s="129"/>
      <c r="F32" s="129"/>
      <c r="G32" s="129"/>
      <c r="H32" s="129"/>
      <c r="I32" s="129"/>
      <c r="J32" s="129"/>
      <c r="K32" s="129"/>
      <c r="L32" s="129"/>
      <c r="M32" s="129"/>
      <c r="N32" s="129"/>
      <c r="O32" s="129"/>
      <c r="P32" s="129"/>
      <c r="Q32" s="129"/>
      <c r="R32" s="129"/>
      <c r="S32" s="129"/>
      <c r="T32" s="130"/>
    </row>
    <row r="33" spans="2:20" ht="330" customHeight="1" x14ac:dyDescent="0.25">
      <c r="B33" s="128"/>
      <c r="C33" s="129"/>
      <c r="D33" s="129"/>
      <c r="E33" s="129"/>
      <c r="F33" s="129"/>
      <c r="G33" s="129"/>
      <c r="H33" s="129"/>
      <c r="I33" s="129"/>
      <c r="J33" s="129"/>
      <c r="K33" s="129"/>
      <c r="L33" s="129"/>
      <c r="M33" s="129"/>
      <c r="N33" s="129"/>
      <c r="O33" s="129"/>
      <c r="P33" s="129"/>
      <c r="Q33" s="129"/>
      <c r="R33" s="129"/>
      <c r="S33" s="129"/>
      <c r="T33" s="130"/>
    </row>
    <row r="34" spans="2:20" ht="2.25" customHeight="1" thickBot="1" x14ac:dyDescent="0.3">
      <c r="B34" s="131"/>
      <c r="C34" s="132"/>
      <c r="D34" s="132"/>
      <c r="E34" s="132"/>
      <c r="F34" s="132"/>
      <c r="G34" s="132"/>
      <c r="H34" s="132"/>
      <c r="I34" s="132"/>
      <c r="J34" s="132"/>
      <c r="K34" s="132"/>
      <c r="L34" s="132"/>
      <c r="M34" s="132"/>
      <c r="N34" s="132"/>
      <c r="O34" s="132"/>
      <c r="P34" s="132"/>
      <c r="Q34" s="132"/>
      <c r="R34" s="132"/>
      <c r="S34" s="132"/>
      <c r="T34" s="133"/>
    </row>
  </sheetData>
  <mergeCells count="9">
    <mergeCell ref="B17:T34"/>
    <mergeCell ref="B11:T12"/>
    <mergeCell ref="B3:T10"/>
    <mergeCell ref="B16:F16"/>
    <mergeCell ref="G16:K16"/>
    <mergeCell ref="Q16:T16"/>
    <mergeCell ref="L16:P16"/>
    <mergeCell ref="B13:T13"/>
    <mergeCell ref="B14:T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D278F-A052-4B95-AFC4-FA5EF08B6787}">
  <sheetPr codeName="Sheet2">
    <tabColor theme="5" tint="0.59999389629810485"/>
  </sheetPr>
  <dimension ref="A1:D86"/>
  <sheetViews>
    <sheetView zoomScaleNormal="100" workbookViewId="0">
      <pane xSplit="2" ySplit="1" topLeftCell="C29" activePane="bottomRight" state="frozen"/>
      <selection pane="topRight" activeCell="C1" sqref="C1"/>
      <selection pane="bottomLeft" activeCell="A2" sqref="A2"/>
      <selection pane="bottomRight" activeCell="C42" sqref="C42"/>
    </sheetView>
  </sheetViews>
  <sheetFormatPr defaultColWidth="8.85546875" defaultRowHeight="16.5" thickTop="1" thickBottom="1" x14ac:dyDescent="0.3"/>
  <cols>
    <col min="1" max="1" width="13" style="31" customWidth="1"/>
    <col min="2" max="2" width="80.140625" style="75" customWidth="1"/>
    <col min="3" max="3" width="99.7109375" style="29" customWidth="1"/>
    <col min="4" max="4" width="3.140625" style="12" customWidth="1"/>
    <col min="5" max="16384" width="8.85546875" style="12"/>
  </cols>
  <sheetData>
    <row r="1" spans="1:3" ht="54" thickTop="1" thickBot="1" x14ac:dyDescent="0.3">
      <c r="A1" s="48" t="s">
        <v>4</v>
      </c>
      <c r="B1" s="48" t="s">
        <v>5</v>
      </c>
      <c r="C1" s="49" t="s">
        <v>6</v>
      </c>
    </row>
    <row r="2" spans="1:3" ht="15" x14ac:dyDescent="0.25">
      <c r="A2" s="71" t="str">
        <f>'Admin Potential Answers'!A2</f>
        <v>Question_1</v>
      </c>
      <c r="B2" s="77" t="str">
        <f>'Admin Potential Answers'!B2</f>
        <v xml:space="preserve">What is the importance of the MPA area for the affected fisheries? </v>
      </c>
      <c r="C2" s="17" t="s">
        <v>7</v>
      </c>
    </row>
    <row r="3" spans="1:3" ht="15" x14ac:dyDescent="0.25">
      <c r="A3" s="72" t="str">
        <f>'Admin Potential Answers'!A3</f>
        <v>Question_2</v>
      </c>
      <c r="B3" s="76" t="str">
        <f>'Admin Potential Answers'!B3</f>
        <v>Will it be fully or partly closed?</v>
      </c>
      <c r="C3" s="19" t="s">
        <v>8</v>
      </c>
    </row>
    <row r="4" spans="1:3" ht="15" x14ac:dyDescent="0.25">
      <c r="A4" s="72" t="str">
        <f>'Admin Potential Answers'!A4</f>
        <v>Question_3</v>
      </c>
      <c r="B4" s="76" t="str">
        <f>'Admin Potential Answers'!B4</f>
        <v>Will there be other restrictions for fishing within the MPA?</v>
      </c>
      <c r="C4" s="19" t="s">
        <v>9</v>
      </c>
    </row>
    <row r="5" spans="1:3" ht="30" x14ac:dyDescent="0.25">
      <c r="A5" s="79" t="str">
        <f>'Admin Potential Answers'!A5</f>
        <v>Question_4</v>
      </c>
      <c r="B5" s="76" t="str">
        <f>'Admin Potential Answers'!B5</f>
        <v>Are there viable populations of target species in alternative areas that can be exploited by fisheries?</v>
      </c>
      <c r="C5" s="19" t="s">
        <v>10</v>
      </c>
    </row>
    <row r="6" spans="1:3" ht="30" x14ac:dyDescent="0.25">
      <c r="A6" s="72" t="str">
        <f>'Admin Potential Answers'!A6</f>
        <v>Question_5</v>
      </c>
      <c r="B6" s="76" t="str">
        <f>'Admin Potential Answers'!B6</f>
        <v>Which of the following most strongly drives the current fishing activities in the area to be designated as an MPA?</v>
      </c>
      <c r="C6" s="19" t="s">
        <v>11</v>
      </c>
    </row>
    <row r="7" spans="1:3" ht="30" x14ac:dyDescent="0.25">
      <c r="A7" s="72" t="str">
        <f>'Admin Potential Answers'!A7</f>
        <v>Question_6</v>
      </c>
      <c r="B7" s="76" t="str">
        <f>'Admin Potential Answers'!B7</f>
        <v>Compared to other areas where the majority of fishers operate, how close is the MPA to the home port(s) of the fishers?</v>
      </c>
      <c r="C7" s="17" t="s">
        <v>12</v>
      </c>
    </row>
    <row r="8" spans="1:3" ht="30" x14ac:dyDescent="0.25">
      <c r="A8" s="79" t="str">
        <f>'Admin Potential Answers'!A8</f>
        <v>Question_7</v>
      </c>
      <c r="B8" s="76" t="str">
        <f>'Admin Potential Answers'!B8</f>
        <v>Compared to other areas that the fishers use to steam between their home port and fishing grounds, what is the density of seabirds in the MPA and the routes towards it?</v>
      </c>
      <c r="C8" s="19" t="s">
        <v>13</v>
      </c>
    </row>
    <row r="9" spans="1:3" ht="30" x14ac:dyDescent="0.25">
      <c r="A9" s="72" t="str">
        <f>'Admin Potential Answers'!A9</f>
        <v>Question_8</v>
      </c>
      <c r="B9" s="76" t="str">
        <f>'Admin Potential Answers'!B9</f>
        <v>Compared to other areas which the fishers use for fishing and/or steaming, what is the density of marine mammals in the MPA and the routes towards it?</v>
      </c>
      <c r="C9" s="19" t="s">
        <v>14</v>
      </c>
    </row>
    <row r="10" spans="1:3" ht="30" x14ac:dyDescent="0.25">
      <c r="A10" s="72" t="str">
        <f>'Admin Potential Answers'!A10</f>
        <v>Question_9</v>
      </c>
      <c r="B10" s="76" t="str">
        <f>'Admin Potential Answers'!B10</f>
        <v>To what extent would it be feasible and beneficial (less steaming time) for fishers to change port?</v>
      </c>
      <c r="C10" s="17" t="s">
        <v>15</v>
      </c>
    </row>
    <row r="11" spans="1:3" ht="35.450000000000003" customHeight="1" x14ac:dyDescent="0.25">
      <c r="A11" s="79" t="str">
        <f>'Admin Potential Answers'!A11</f>
        <v>Question_10</v>
      </c>
      <c r="B11" s="76" t="str">
        <f>'Admin Potential Answers'!B11</f>
        <v>To what extent does the introduction of the MPA force fishers to make longer trips?</v>
      </c>
      <c r="C11" s="19" t="s">
        <v>16</v>
      </c>
    </row>
    <row r="12" spans="1:3" thickTop="1" thickBot="1" x14ac:dyDescent="0.3">
      <c r="A12" s="72" t="str">
        <f>'Admin Potential Answers'!A12</f>
        <v>Question_11</v>
      </c>
      <c r="B12" s="77" t="str">
        <f>'Admin Potential Answers'!B12</f>
        <v>To what degree do longer trips raise logistical issues for fishermen?</v>
      </c>
      <c r="C12" s="19" t="s">
        <v>17</v>
      </c>
    </row>
    <row r="13" spans="1:3" ht="31.5" thickTop="1" thickBot="1" x14ac:dyDescent="0.3">
      <c r="A13" s="72" t="str">
        <f>'Admin Potential Answers'!A13</f>
        <v>Question_12</v>
      </c>
      <c r="B13" s="76" t="str">
        <f>'Admin Potential Answers'!B13</f>
        <v xml:space="preserve">To what degree are fishing-free weekends important for the local community? </v>
      </c>
      <c r="C13" s="17" t="s">
        <v>18</v>
      </c>
    </row>
    <row r="14" spans="1:3" ht="31.5" thickTop="1" thickBot="1" x14ac:dyDescent="0.3">
      <c r="A14" s="79" t="str">
        <f>'Admin Potential Answers'!A14</f>
        <v>Question_13</v>
      </c>
      <c r="B14" s="76" t="str">
        <f>'Admin Potential Answers'!B14</f>
        <v xml:space="preserve"> Compared to other areas where the fishers operate (or could operate), how high is the abundance of the target fish species in the MPA?</v>
      </c>
      <c r="C14" s="19" t="s">
        <v>19</v>
      </c>
    </row>
    <row r="15" spans="1:3" ht="30" x14ac:dyDescent="0.25">
      <c r="A15" s="72" t="str">
        <f>'Admin Potential Answers'!A15</f>
        <v>Question_14</v>
      </c>
      <c r="B15" s="76" t="str">
        <f>'Admin Potential Answers'!B15</f>
        <v xml:space="preserve"> If the alternative fishing areas are further away, will that reduce the time fishers have available to fish, on an annual basis?</v>
      </c>
      <c r="C15" s="19" t="s">
        <v>20</v>
      </c>
    </row>
    <row r="16" spans="1:3" ht="30" x14ac:dyDescent="0.25">
      <c r="A16" s="79" t="str">
        <f>'Admin Potential Answers'!A16</f>
        <v>Question_15</v>
      </c>
      <c r="B16" s="76" t="str">
        <f>'Admin Potential Answers'!B16</f>
        <v>Compared to other areas where the fishers operate (or could operate), what is the catchability for the target species in the MPA?</v>
      </c>
      <c r="C16" s="19" t="s">
        <v>21</v>
      </c>
    </row>
    <row r="17" spans="1:3" ht="30" x14ac:dyDescent="0.25">
      <c r="A17" s="79" t="str">
        <f>'Admin Potential Answers'!A17</f>
        <v>Question_16</v>
      </c>
      <c r="B17" s="76" t="str">
        <f>'Admin Potential Answers'!B17</f>
        <v>To what extent are there fishers that are highly specialized on certain target species who will have to increase their effort in searching productive new grounds? </v>
      </c>
      <c r="C17" s="19" t="s">
        <v>22</v>
      </c>
    </row>
    <row r="18" spans="1:3" ht="45" x14ac:dyDescent="0.25">
      <c r="A18" s="72" t="str">
        <f>'Admin Potential Answers'!A18</f>
        <v>Question_17</v>
      </c>
      <c r="B18" s="76" t="str">
        <f>'Admin Potential Answers'!B18</f>
        <v xml:space="preserve">Compared to the other areas where the fishers operate (or could operate), how is the abundance of vulnerable and/or protected species and/or habitats which are sensitive to the fishing activity, inside the MPA? </v>
      </c>
      <c r="C18" s="19" t="s">
        <v>23</v>
      </c>
    </row>
    <row r="19" spans="1:3" ht="30" x14ac:dyDescent="0.25">
      <c r="A19" s="72" t="str">
        <f>'Admin Potential Answers'!A19</f>
        <v>Question_18</v>
      </c>
      <c r="B19" s="76" t="str">
        <f>'Admin Potential Answers'!B19</f>
        <v xml:space="preserve">Compared to other areas where the fishers operate, how large is the biodiversity in the MPA? </v>
      </c>
      <c r="C19" s="19" t="s">
        <v>24</v>
      </c>
    </row>
    <row r="20" spans="1:3" ht="31.5" thickTop="1" thickBot="1" x14ac:dyDescent="0.3">
      <c r="A20" s="79" t="str">
        <f>'Admin Potential Answers'!A20</f>
        <v>Question_19</v>
      </c>
      <c r="B20" s="77" t="str">
        <f>'Admin Potential Answers'!B20</f>
        <v>How does the bycatch rate (bycatch biomass per unit of effort) within the MPA compare to alternative areas?</v>
      </c>
      <c r="C20" s="19" t="s">
        <v>25</v>
      </c>
    </row>
    <row r="21" spans="1:3" ht="46.5" thickTop="1" thickBot="1" x14ac:dyDescent="0.3">
      <c r="A21" s="72" t="str">
        <f>'Admin Potential Answers'!A21</f>
        <v>Question_20</v>
      </c>
      <c r="B21" s="76" t="str">
        <f>'Admin Potential Answers'!B21</f>
        <v>Compared to other areas where the fishers operate, what is the frequency of occurrence of spawning aggregations of species that are caught in or disturbed by the fishing gears used in the MPA?</v>
      </c>
      <c r="C21" s="19" t="s">
        <v>26</v>
      </c>
    </row>
    <row r="22" spans="1:3" ht="30" x14ac:dyDescent="0.25">
      <c r="A22" s="72" t="str">
        <f>'Admin Potential Answers'!A22</f>
        <v>Question_21</v>
      </c>
      <c r="B22" s="76" t="str">
        <f>'Admin Potential Answers'!B22</f>
        <v>Compared to other areas where the fishers operate, what is the historic fishing intensity in the MPA?</v>
      </c>
      <c r="C22" s="19" t="s">
        <v>27</v>
      </c>
    </row>
    <row r="23" spans="1:3" ht="30" x14ac:dyDescent="0.25">
      <c r="A23" s="79" t="str">
        <f>'Admin Potential Answers'!A23</f>
        <v>Question_22</v>
      </c>
      <c r="B23" s="76" t="str">
        <f>'Admin Potential Answers'!B23</f>
        <v>Compared to other areas where the fishers operate, what is the abundance of specific sensitive benthic species or features (such as oyster beds and boulders) in the MPA?</v>
      </c>
      <c r="C23" s="19" t="s">
        <v>28</v>
      </c>
    </row>
    <row r="24" spans="1:3" ht="45" x14ac:dyDescent="0.25">
      <c r="A24" s="72" t="str">
        <f>'Admin Potential Answers'!A24</f>
        <v>Question_23</v>
      </c>
      <c r="B24" s="76" t="str">
        <f>'Admin Potential Answers'!B24</f>
        <v xml:space="preserve">Compared to other areas where the fishers operate, what is the abundance of  species which are known to be sensitive to underwater noise (e.g. marine mammals) in the MPA? </v>
      </c>
      <c r="C24" s="19" t="s">
        <v>29</v>
      </c>
    </row>
    <row r="25" spans="1:3" ht="15" x14ac:dyDescent="0.25">
      <c r="A25" s="79" t="str">
        <f>'Admin Potential Answers'!A25</f>
        <v>Question_24</v>
      </c>
      <c r="B25" s="76" t="str">
        <f>'Admin Potential Answers'!B25</f>
        <v>How significant is the total reduction in productive fishable grounds?</v>
      </c>
      <c r="C25" s="19" t="s">
        <v>30</v>
      </c>
    </row>
    <row r="26" spans="1:3" ht="30" x14ac:dyDescent="0.25">
      <c r="A26" s="72" t="str">
        <f>'Admin Potential Answers'!A26</f>
        <v>Question_25</v>
      </c>
      <c r="B26" s="76" t="str">
        <f>'Admin Potential Answers'!B26</f>
        <v>Do fishers historically use different methods (e.g. vessel type, gear, mesh size) in areas alternative to the MPA?</v>
      </c>
      <c r="C26" s="19" t="s">
        <v>201</v>
      </c>
    </row>
    <row r="27" spans="1:3" thickTop="1" thickBot="1" x14ac:dyDescent="0.3">
      <c r="A27" s="72" t="str">
        <f>'Admin Potential Answers'!A27</f>
        <v>Question_26</v>
      </c>
      <c r="B27" s="76" t="str">
        <f>'Admin Potential Answers'!B27</f>
        <v>Are gear changes required to catch the target species in the alternative areas?</v>
      </c>
      <c r="C27" s="19" t="s">
        <v>32</v>
      </c>
    </row>
    <row r="28" spans="1:3" ht="30" x14ac:dyDescent="0.25">
      <c r="A28" s="79" t="str">
        <f>'Admin Potential Answers'!A28</f>
        <v>Question_27</v>
      </c>
      <c r="B28" s="77" t="str">
        <f>'Admin Potential Answers'!B28</f>
        <v>How do these methods compare to the methods used in the MPA in terms of impact on the seafloor?</v>
      </c>
      <c r="C28" s="19" t="s">
        <v>33</v>
      </c>
    </row>
    <row r="29" spans="1:3" ht="31.5" thickTop="1" thickBot="1" x14ac:dyDescent="0.3">
      <c r="A29" s="72" t="str">
        <f>'Admin Potential Answers'!A29</f>
        <v>Question_28</v>
      </c>
      <c r="B29" s="76" t="str">
        <f>'Admin Potential Answers'!B29</f>
        <v>How do these methods compare to the methods used in the MPA in terms of impact on noise levels?</v>
      </c>
      <c r="C29" s="19" t="s">
        <v>215</v>
      </c>
    </row>
    <row r="30" spans="1:3" ht="31.5" thickTop="1" thickBot="1" x14ac:dyDescent="0.3">
      <c r="A30" s="72" t="str">
        <f>'Admin Potential Answers'!A30</f>
        <v>Question_29</v>
      </c>
      <c r="B30" s="76" t="str">
        <f>'Admin Potential Answers'!B30</f>
        <v>How do these methods compare to the methods used in the MPA in terms of impact on CO2 emissions?</v>
      </c>
      <c r="C30" s="19" t="s">
        <v>35</v>
      </c>
    </row>
    <row r="31" spans="1:3" ht="30" x14ac:dyDescent="0.25">
      <c r="A31" s="79" t="str">
        <f>'Admin Potential Answers'!A31</f>
        <v>Question_30</v>
      </c>
      <c r="B31" s="76" t="str">
        <f>'Admin Potential Answers'!B31</f>
        <v>How do these methods compare to the methods used in the MPA in terms of impact on bycatch?</v>
      </c>
      <c r="C31" s="19" t="s">
        <v>36</v>
      </c>
    </row>
    <row r="32" spans="1:3" ht="31.5" thickTop="1" thickBot="1" x14ac:dyDescent="0.3">
      <c r="A32" s="72" t="str">
        <f>'Admin Potential Answers'!A32</f>
        <v>Question_31</v>
      </c>
      <c r="B32" s="76" t="str">
        <f>'Admin Potential Answers'!B32</f>
        <v>How do these methods compare to the methods used in the MPA in terms of impact on the food-web?</v>
      </c>
      <c r="C32" s="19" t="s">
        <v>37</v>
      </c>
    </row>
    <row r="33" spans="1:4" ht="31.5" thickTop="1" thickBot="1" x14ac:dyDescent="0.3">
      <c r="A33" s="72" t="str">
        <f>'Admin Potential Answers'!A33</f>
        <v>Question_32</v>
      </c>
      <c r="B33" s="76" t="str">
        <f>'Admin Potential Answers'!B33</f>
        <v>If innovation is required, to what extent is the community capable of innovation (financial and willingness)?</v>
      </c>
      <c r="C33" s="19" t="s">
        <v>38</v>
      </c>
    </row>
    <row r="34" spans="1:4" thickTop="1" thickBot="1" x14ac:dyDescent="0.3">
      <c r="A34" s="79" t="str">
        <f>'Admin Potential Answers'!A34</f>
        <v>Question_33</v>
      </c>
      <c r="B34" s="76"/>
      <c r="C34" s="19"/>
    </row>
    <row r="35" spans="1:4" thickTop="1" thickBot="1" x14ac:dyDescent="0.3">
      <c r="A35" s="72" t="str">
        <f>'Admin Potential Answers'!A35</f>
        <v>Question_34</v>
      </c>
      <c r="B35" s="76"/>
      <c r="C35" s="19"/>
    </row>
    <row r="36" spans="1:4" thickTop="1" thickBot="1" x14ac:dyDescent="0.3">
      <c r="A36" s="72" t="str">
        <f>'Admin Potential Answers'!A36</f>
        <v>Question_35</v>
      </c>
      <c r="B36" s="76"/>
      <c r="C36" s="19"/>
    </row>
    <row r="37" spans="1:4" thickTop="1" thickBot="1" x14ac:dyDescent="0.3">
      <c r="A37" s="79" t="str">
        <f>'Admin Potential Answers'!A37</f>
        <v>Question_36</v>
      </c>
      <c r="B37" s="76"/>
      <c r="C37" s="19"/>
    </row>
    <row r="38" spans="1:4" thickTop="1" thickBot="1" x14ac:dyDescent="0.3">
      <c r="A38" s="72" t="str">
        <f>'Admin Potential Answers'!A38</f>
        <v>Question_37</v>
      </c>
      <c r="B38" s="77"/>
      <c r="C38" s="19"/>
    </row>
    <row r="39" spans="1:4" thickTop="1" thickBot="1" x14ac:dyDescent="0.3">
      <c r="A39" s="72" t="str">
        <f>'Admin Potential Answers'!A39</f>
        <v>Question_38</v>
      </c>
      <c r="B39" s="76"/>
      <c r="C39" s="19"/>
    </row>
    <row r="40" spans="1:4" thickTop="1" thickBot="1" x14ac:dyDescent="0.3">
      <c r="A40" s="79" t="str">
        <f>'Admin Potential Answers'!A40</f>
        <v>Question_39</v>
      </c>
      <c r="B40" s="76"/>
      <c r="C40" s="19"/>
    </row>
    <row r="41" spans="1:4" thickTop="1" thickBot="1" x14ac:dyDescent="0.3">
      <c r="A41" s="72" t="str">
        <f>'Admin Potential Answers'!A41</f>
        <v>Question_40</v>
      </c>
      <c r="B41" s="76"/>
      <c r="C41" s="19"/>
    </row>
    <row r="42" spans="1:4" thickTop="1" thickBot="1" x14ac:dyDescent="0.3">
      <c r="A42" s="72" t="str">
        <f>'Admin Potential Answers'!A42</f>
        <v>Question_41</v>
      </c>
      <c r="B42" s="76"/>
      <c r="C42" s="19"/>
    </row>
    <row r="43" spans="1:4" thickTop="1" thickBot="1" x14ac:dyDescent="0.3">
      <c r="A43" s="79" t="str">
        <f>'Admin Potential Answers'!A43</f>
        <v>Question_42</v>
      </c>
      <c r="B43" s="76"/>
      <c r="C43" s="19"/>
    </row>
    <row r="44" spans="1:4" thickTop="1" thickBot="1" x14ac:dyDescent="0.3">
      <c r="A44" s="72" t="str">
        <f>'Admin Potential Answers'!A44</f>
        <v>Question_43</v>
      </c>
      <c r="B44" s="76"/>
      <c r="C44" s="19"/>
    </row>
    <row r="45" spans="1:4" thickTop="1" thickBot="1" x14ac:dyDescent="0.3">
      <c r="A45" s="72" t="str">
        <f>'Admin Potential Answers'!A45</f>
        <v>Question_44</v>
      </c>
      <c r="B45" s="76"/>
      <c r="C45" s="19"/>
    </row>
    <row r="46" spans="1:4" thickTop="1" thickBot="1" x14ac:dyDescent="0.3">
      <c r="A46" s="79" t="str">
        <f>'Admin Potential Answers'!A46</f>
        <v>Question_45</v>
      </c>
      <c r="B46" s="76"/>
      <c r="C46" s="19"/>
    </row>
    <row r="47" spans="1:4" thickTop="1" thickBot="1" x14ac:dyDescent="0.3">
      <c r="A47" s="72" t="str">
        <f>'Admin Potential Answers'!A47</f>
        <v>Question_46</v>
      </c>
      <c r="B47" s="76"/>
      <c r="C47" s="19"/>
    </row>
    <row r="48" spans="1:4" ht="15" customHeight="1" thickTop="1" x14ac:dyDescent="0.25">
      <c r="A48" s="160" t="s">
        <v>39</v>
      </c>
      <c r="B48" s="161"/>
      <c r="C48" s="160" t="s">
        <v>39</v>
      </c>
      <c r="D48" s="161"/>
    </row>
    <row r="49" spans="1:4" ht="14.45" customHeight="1" x14ac:dyDescent="0.25">
      <c r="A49" s="162"/>
      <c r="B49" s="162"/>
      <c r="C49" s="162"/>
      <c r="D49" s="162"/>
    </row>
    <row r="50" spans="1:4" ht="14.45" customHeight="1" x14ac:dyDescent="0.25">
      <c r="A50" s="162"/>
      <c r="B50" s="162"/>
      <c r="C50" s="162"/>
      <c r="D50" s="162"/>
    </row>
    <row r="51" spans="1:4" ht="15" x14ac:dyDescent="0.25">
      <c r="A51" s="32"/>
      <c r="B51" s="73"/>
      <c r="C51" s="30"/>
    </row>
    <row r="52" spans="1:4" ht="15" x14ac:dyDescent="0.25">
      <c r="A52" s="32"/>
      <c r="B52" s="73"/>
      <c r="C52" s="30"/>
    </row>
    <row r="53" spans="1:4" ht="15" x14ac:dyDescent="0.25">
      <c r="A53" s="32"/>
      <c r="B53" s="73"/>
      <c r="C53" s="30"/>
    </row>
    <row r="54" spans="1:4" ht="15" x14ac:dyDescent="0.25">
      <c r="A54" s="32"/>
      <c r="B54" s="73"/>
      <c r="C54" s="30"/>
    </row>
    <row r="55" spans="1:4" ht="15" x14ac:dyDescent="0.25">
      <c r="A55" s="32"/>
      <c r="B55" s="73"/>
      <c r="C55" s="30"/>
    </row>
    <row r="56" spans="1:4" ht="15" x14ac:dyDescent="0.25">
      <c r="A56" s="32"/>
      <c r="B56" s="73"/>
      <c r="C56" s="30"/>
    </row>
    <row r="57" spans="1:4" ht="15" x14ac:dyDescent="0.25">
      <c r="A57" s="32"/>
      <c r="B57" s="73"/>
      <c r="C57" s="30"/>
    </row>
    <row r="58" spans="1:4" ht="15" x14ac:dyDescent="0.25">
      <c r="A58" s="32"/>
      <c r="B58" s="73"/>
      <c r="C58" s="30"/>
    </row>
    <row r="59" spans="1:4" ht="15" x14ac:dyDescent="0.25">
      <c r="A59" s="32"/>
      <c r="B59" s="73"/>
      <c r="C59" s="30"/>
    </row>
    <row r="60" spans="1:4" ht="15" x14ac:dyDescent="0.25">
      <c r="A60" s="32"/>
      <c r="B60" s="73"/>
      <c r="C60" s="30"/>
    </row>
    <row r="61" spans="1:4" ht="15" x14ac:dyDescent="0.25">
      <c r="A61" s="32"/>
      <c r="B61" s="73"/>
      <c r="C61" s="30"/>
    </row>
    <row r="62" spans="1:4" ht="15" x14ac:dyDescent="0.25">
      <c r="A62" s="32"/>
      <c r="B62" s="73"/>
      <c r="C62" s="30"/>
    </row>
    <row r="63" spans="1:4" ht="15" x14ac:dyDescent="0.25">
      <c r="A63" s="32"/>
      <c r="B63" s="73"/>
      <c r="C63" s="30"/>
    </row>
    <row r="64" spans="1:4" ht="15" x14ac:dyDescent="0.25">
      <c r="A64" s="32"/>
      <c r="B64" s="73"/>
      <c r="C64" s="30"/>
    </row>
    <row r="65" spans="1:3" ht="15" x14ac:dyDescent="0.25">
      <c r="A65" s="32"/>
      <c r="B65" s="73"/>
      <c r="C65" s="30"/>
    </row>
    <row r="66" spans="1:3" ht="15" x14ac:dyDescent="0.25">
      <c r="A66" s="32"/>
      <c r="B66" s="73"/>
      <c r="C66" s="30"/>
    </row>
    <row r="67" spans="1:3" ht="15" x14ac:dyDescent="0.25">
      <c r="A67" s="32"/>
      <c r="B67" s="73"/>
      <c r="C67" s="30"/>
    </row>
    <row r="68" spans="1:3" ht="15" x14ac:dyDescent="0.25">
      <c r="A68" s="32"/>
      <c r="B68" s="73"/>
      <c r="C68" s="30"/>
    </row>
    <row r="69" spans="1:3" ht="15" x14ac:dyDescent="0.25">
      <c r="A69" s="32"/>
      <c r="B69" s="73"/>
      <c r="C69" s="30"/>
    </row>
    <row r="70" spans="1:3" ht="15" x14ac:dyDescent="0.25">
      <c r="A70" s="32"/>
      <c r="B70" s="73"/>
      <c r="C70" s="30"/>
    </row>
    <row r="71" spans="1:3" ht="15" x14ac:dyDescent="0.25">
      <c r="A71" s="32"/>
      <c r="B71" s="73"/>
      <c r="C71" s="30"/>
    </row>
    <row r="72" spans="1:3" ht="15" x14ac:dyDescent="0.25">
      <c r="A72" s="32"/>
      <c r="B72" s="73"/>
      <c r="C72" s="30"/>
    </row>
    <row r="73" spans="1:3" ht="15" x14ac:dyDescent="0.25">
      <c r="A73" s="32"/>
      <c r="B73" s="73"/>
      <c r="C73" s="30"/>
    </row>
    <row r="74" spans="1:3" ht="15" x14ac:dyDescent="0.25">
      <c r="A74" s="32"/>
      <c r="B74" s="73"/>
      <c r="C74" s="30"/>
    </row>
    <row r="75" spans="1:3" ht="15" x14ac:dyDescent="0.25">
      <c r="A75" s="32"/>
      <c r="B75" s="73"/>
      <c r="C75" s="30"/>
    </row>
    <row r="76" spans="1:3" ht="15" x14ac:dyDescent="0.25">
      <c r="A76" s="32"/>
      <c r="B76" s="73"/>
      <c r="C76" s="30"/>
    </row>
    <row r="77" spans="1:3" ht="15" x14ac:dyDescent="0.25">
      <c r="A77" s="32"/>
      <c r="B77" s="73"/>
      <c r="C77" s="30"/>
    </row>
    <row r="78" spans="1:3" ht="15" x14ac:dyDescent="0.25">
      <c r="A78" s="32"/>
      <c r="B78" s="73"/>
      <c r="C78" s="30"/>
    </row>
    <row r="79" spans="1:3" ht="15" x14ac:dyDescent="0.25">
      <c r="A79" s="32"/>
      <c r="B79" s="73"/>
      <c r="C79" s="30"/>
    </row>
    <row r="80" spans="1:3" ht="15" x14ac:dyDescent="0.25">
      <c r="A80" s="32"/>
      <c r="B80" s="73"/>
      <c r="C80" s="30"/>
    </row>
    <row r="81" spans="1:3" ht="15" x14ac:dyDescent="0.25">
      <c r="A81" s="32"/>
      <c r="B81" s="73"/>
      <c r="C81" s="30"/>
    </row>
    <row r="82" spans="1:3" ht="15" x14ac:dyDescent="0.25">
      <c r="A82" s="32"/>
      <c r="B82" s="73"/>
      <c r="C82" s="30"/>
    </row>
    <row r="83" spans="1:3" ht="15" x14ac:dyDescent="0.25">
      <c r="A83" s="32"/>
      <c r="B83" s="73"/>
      <c r="C83" s="30"/>
    </row>
    <row r="84" spans="1:3" ht="15" x14ac:dyDescent="0.25">
      <c r="A84" s="32"/>
      <c r="B84" s="73"/>
      <c r="C84" s="30"/>
    </row>
    <row r="85" spans="1:3" ht="15" x14ac:dyDescent="0.25">
      <c r="A85" s="32"/>
      <c r="B85" s="73"/>
      <c r="C85" s="30"/>
    </row>
    <row r="86" spans="1:3" ht="15.75" thickBot="1" x14ac:dyDescent="0.3">
      <c r="A86" s="44"/>
      <c r="B86" s="74"/>
      <c r="C86" s="28"/>
    </row>
  </sheetData>
  <protectedRanges>
    <protectedRange sqref="C2:C26" name="Answer input_2_2_3_3"/>
  </protectedRanges>
  <dataConsolidate/>
  <mergeCells count="2">
    <mergeCell ref="A48:B50"/>
    <mergeCell ref="C48:D50"/>
  </mergeCells>
  <phoneticPr fontId="2" type="noConversion"/>
  <dataValidations count="19">
    <dataValidation type="list" allowBlank="1" showInputMessage="1" showErrorMessage="1" sqref="C2:C10" xr:uid="{49A9153F-6F54-414A-A3AB-FF98856753D4}">
      <formula1>INDIRECT($A2)</formula1>
    </dataValidation>
    <dataValidation type="list" allowBlank="1" showInputMessage="1" showErrorMessage="1" sqref="C34:C47 C14:C16" xr:uid="{6966B6DF-7A57-4339-9141-F8F7379B235F}">
      <formula1>INDIRECT($A13)</formula1>
    </dataValidation>
    <dataValidation type="list" allowBlank="1" showInputMessage="1" showErrorMessage="1" sqref="C17" xr:uid="{801F37E3-3D74-4793-BEB8-3785B74A6EA5}">
      <formula1>Question_17</formula1>
    </dataValidation>
    <dataValidation type="list" allowBlank="1" showInputMessage="1" showErrorMessage="1" sqref="C18" xr:uid="{7D3A3A6A-A245-4602-8B07-1EFBAD2065E4}">
      <formula1>Question_18</formula1>
    </dataValidation>
    <dataValidation type="list" allowBlank="1" showInputMessage="1" showErrorMessage="1" sqref="C19" xr:uid="{FD1BF6B9-D496-4ECC-A875-D7DCDD2FFA5B}">
      <formula1>Question_19</formula1>
    </dataValidation>
    <dataValidation type="list" allowBlank="1" showInputMessage="1" showErrorMessage="1" sqref="C20" xr:uid="{34199EB6-B153-471D-9000-0755DE72E2E6}">
      <formula1>Question_20</formula1>
    </dataValidation>
    <dataValidation type="list" allowBlank="1" showInputMessage="1" showErrorMessage="1" sqref="C21" xr:uid="{727E0FAE-31E2-4FCE-9250-4CCAE9E6C2A5}">
      <formula1>Question_21</formula1>
    </dataValidation>
    <dataValidation type="list" allowBlank="1" showInputMessage="1" showErrorMessage="1" sqref="C22" xr:uid="{DD04423E-3347-4AE4-AAA9-E0000041CB04}">
      <formula1>Question_22</formula1>
    </dataValidation>
    <dataValidation type="list" allowBlank="1" showInputMessage="1" showErrorMessage="1" sqref="C23" xr:uid="{329117EF-A496-418B-80AF-900E54EE8157}">
      <formula1>Question_23</formula1>
    </dataValidation>
    <dataValidation type="list" allowBlank="1" showInputMessage="1" showErrorMessage="1" sqref="C24" xr:uid="{2DADB22A-D56F-4FC5-A9C3-FBBEEF10F42E}">
      <formula1>Question_24</formula1>
    </dataValidation>
    <dataValidation type="list" allowBlank="1" showInputMessage="1" showErrorMessage="1" sqref="C25" xr:uid="{DA4E8118-4F06-49B4-921C-6A2CF362CCB0}">
      <formula1>Question_27</formula1>
    </dataValidation>
    <dataValidation type="list" allowBlank="1" showInputMessage="1" showErrorMessage="1" sqref="C26" xr:uid="{839EE9A5-7E4A-47A8-ACA6-E657EDCC0E13}">
      <formula1>Question_28</formula1>
    </dataValidation>
    <dataValidation type="list" allowBlank="1" showInputMessage="1" showErrorMessage="1" sqref="C27" xr:uid="{D21CA396-671C-4860-8CBB-1A3EB6E98EA7}">
      <formula1>Question_29</formula1>
    </dataValidation>
    <dataValidation type="list" allowBlank="1" showInputMessage="1" showErrorMessage="1" sqref="C28" xr:uid="{009980E6-97F6-4808-A93A-BE3F02FAA1FE}">
      <formula1>Question_30</formula1>
    </dataValidation>
    <dataValidation type="list" allowBlank="1" showInputMessage="1" showErrorMessage="1" sqref="C29" xr:uid="{C4253D23-E346-4A99-8652-4E04D61F576E}">
      <formula1>Question_31</formula1>
    </dataValidation>
    <dataValidation type="list" allowBlank="1" showInputMessage="1" showErrorMessage="1" sqref="C30" xr:uid="{AA4DAD97-039D-4DD5-934D-65E4F1F95B3D}">
      <formula1>Question_32</formula1>
    </dataValidation>
    <dataValidation type="list" allowBlank="1" showInputMessage="1" showErrorMessage="1" sqref="C31" xr:uid="{D9E56FD2-6446-4385-B18B-F1DD28AF5FA0}">
      <formula1>Question_33</formula1>
    </dataValidation>
    <dataValidation type="list" allowBlank="1" showInputMessage="1" showErrorMessage="1" sqref="C32" xr:uid="{5A998EB8-0B99-44ED-9291-BAA39AB24B26}">
      <formula1>Question_34</formula1>
    </dataValidation>
    <dataValidation type="list" allowBlank="1" showInputMessage="1" showErrorMessage="1" sqref="C11" xr:uid="{7E438DD5-8092-46EA-9BE2-236F301DFF4C}">
      <formula1>Question_10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585FA3D-B5B5-4A53-9728-FBE80857F981}">
          <x14:formula1>
            <xm:f>'Admin Potential Answers'!$B$12:$G$12</xm:f>
          </x14:formula1>
          <xm:sqref>C12</xm:sqref>
        </x14:dataValidation>
        <x14:dataValidation type="list" allowBlank="1" showInputMessage="1" showErrorMessage="1" xr:uid="{516261DD-36C4-4DA2-9781-7EBA93B26A5F}">
          <x14:formula1>
            <xm:f>'Admin Potential Answers'!$C$13:$G$13</xm:f>
          </x14:formula1>
          <xm:sqref>C13</xm:sqref>
        </x14:dataValidation>
        <x14:dataValidation type="list" allowBlank="1" showInputMessage="1" showErrorMessage="1" xr:uid="{DC170A60-63A7-4380-9B51-65C7777930B8}">
          <x14:formula1>
            <xm:f>'Admin Potential Answers'!$C$33:$F$33</xm:f>
          </x14:formula1>
          <xm:sqref>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3E5EF-46E3-4F39-B42A-151ECE43D3FC}">
  <sheetPr codeName="Sheet19">
    <tabColor theme="5" tint="0.59999389629810485"/>
  </sheetPr>
  <dimension ref="A1:BB96"/>
  <sheetViews>
    <sheetView topLeftCell="A18" zoomScale="70" zoomScaleNormal="70" workbookViewId="0">
      <selection activeCell="A70" sqref="A70:B70"/>
    </sheetView>
  </sheetViews>
  <sheetFormatPr defaultRowHeight="15" x14ac:dyDescent="0.25"/>
  <cols>
    <col min="1" max="1" width="11.85546875" customWidth="1"/>
    <col min="2" max="2" width="21.42578125" customWidth="1"/>
    <col min="3" max="3" width="13.42578125" customWidth="1"/>
    <col min="4" max="4" width="15" customWidth="1"/>
    <col min="5" max="5" width="14" customWidth="1"/>
    <col min="6" max="6" width="12.7109375" customWidth="1"/>
    <col min="7" max="7" width="15.85546875" customWidth="1"/>
    <col min="8" max="8" width="75.85546875" customWidth="1"/>
    <col min="9" max="9" width="12.28515625" customWidth="1"/>
    <col min="10" max="10" width="88.7109375" customWidth="1"/>
    <col min="11" max="11" width="97" customWidth="1"/>
    <col min="38" max="38" width="10.5703125" customWidth="1"/>
    <col min="39" max="39" width="15.7109375" customWidth="1"/>
    <col min="40" max="42" width="17" customWidth="1"/>
    <col min="43" max="43" width="8.28515625" customWidth="1"/>
    <col min="44" max="46" width="17" hidden="1" customWidth="1"/>
    <col min="47" max="47" width="0.28515625" hidden="1" customWidth="1"/>
    <col min="48" max="48" width="11.42578125" hidden="1" customWidth="1"/>
    <col min="49" max="49" width="12.140625" customWidth="1"/>
    <col min="50" max="50" width="17" customWidth="1"/>
    <col min="51" max="51" width="39.85546875" customWidth="1"/>
    <col min="52" max="52" width="34.28515625" customWidth="1"/>
    <col min="53" max="53" width="13.5703125" customWidth="1"/>
    <col min="54" max="54" width="119.7109375" customWidth="1"/>
    <col min="56" max="56" width="10.5703125" customWidth="1"/>
    <col min="57" max="57" width="18.7109375" customWidth="1"/>
    <col min="58" max="58" width="17" customWidth="1"/>
    <col min="59" max="59" width="10.7109375" customWidth="1"/>
    <col min="60" max="60" width="13.7109375" customWidth="1"/>
    <col min="61" max="61" width="12.85546875" customWidth="1"/>
  </cols>
  <sheetData>
    <row r="1" spans="1:47" ht="36" customHeight="1" thickBot="1" x14ac:dyDescent="0.3">
      <c r="A1" s="168" t="s">
        <v>52</v>
      </c>
      <c r="B1" s="168"/>
      <c r="C1" s="168"/>
      <c r="D1" s="168"/>
      <c r="E1" s="168"/>
      <c r="F1" s="168"/>
      <c r="G1" s="168"/>
      <c r="H1" s="168"/>
      <c r="I1" s="168"/>
      <c r="J1" s="168"/>
    </row>
    <row r="2" spans="1:47" ht="28.9" customHeight="1" x14ac:dyDescent="0.25">
      <c r="A2" s="169" t="s">
        <v>53</v>
      </c>
      <c r="B2" s="170"/>
      <c r="C2" s="170"/>
      <c r="D2" s="170"/>
      <c r="E2" s="170"/>
      <c r="F2" s="170"/>
      <c r="G2" s="170"/>
      <c r="H2" s="170"/>
      <c r="I2" s="170"/>
      <c r="J2" s="171"/>
    </row>
    <row r="3" spans="1:47" ht="14.45" customHeight="1" x14ac:dyDescent="0.25">
      <c r="A3" s="172"/>
      <c r="B3" s="173"/>
      <c r="C3" s="173"/>
      <c r="D3" s="173"/>
      <c r="E3" s="173"/>
      <c r="F3" s="173"/>
      <c r="G3" s="173"/>
      <c r="H3" s="173"/>
      <c r="I3" s="173"/>
      <c r="J3" s="174"/>
    </row>
    <row r="4" spans="1:47" ht="14.45" customHeight="1" x14ac:dyDescent="0.25">
      <c r="A4" s="172"/>
      <c r="B4" s="173"/>
      <c r="C4" s="173"/>
      <c r="D4" s="173"/>
      <c r="E4" s="173"/>
      <c r="F4" s="173"/>
      <c r="G4" s="173"/>
      <c r="H4" s="173"/>
      <c r="I4" s="173"/>
      <c r="J4" s="174"/>
    </row>
    <row r="5" spans="1:47" ht="14.45" customHeight="1" x14ac:dyDescent="0.25">
      <c r="A5" s="172"/>
      <c r="B5" s="173"/>
      <c r="C5" s="173"/>
      <c r="D5" s="173"/>
      <c r="E5" s="173"/>
      <c r="F5" s="173"/>
      <c r="G5" s="173"/>
      <c r="H5" s="173"/>
      <c r="I5" s="173"/>
      <c r="J5" s="174"/>
    </row>
    <row r="6" spans="1:47" ht="14.45" customHeight="1" x14ac:dyDescent="0.25">
      <c r="A6" s="172"/>
      <c r="B6" s="173"/>
      <c r="C6" s="173"/>
      <c r="D6" s="173"/>
      <c r="E6" s="173"/>
      <c r="F6" s="173"/>
      <c r="G6" s="173"/>
      <c r="H6" s="173"/>
      <c r="I6" s="173"/>
      <c r="J6" s="174"/>
    </row>
    <row r="7" spans="1:47" ht="14.45" customHeight="1" x14ac:dyDescent="0.25">
      <c r="A7" s="172"/>
      <c r="B7" s="173"/>
      <c r="C7" s="173"/>
      <c r="D7" s="173"/>
      <c r="E7" s="173"/>
      <c r="F7" s="173"/>
      <c r="G7" s="173"/>
      <c r="H7" s="173"/>
      <c r="I7" s="173"/>
      <c r="J7" s="174"/>
    </row>
    <row r="8" spans="1:47" ht="14.45" customHeight="1" x14ac:dyDescent="0.25">
      <c r="A8" s="172"/>
      <c r="B8" s="173"/>
      <c r="C8" s="173"/>
      <c r="D8" s="173"/>
      <c r="E8" s="173"/>
      <c r="F8" s="173"/>
      <c r="G8" s="173"/>
      <c r="H8" s="173"/>
      <c r="I8" s="173"/>
      <c r="J8" s="174"/>
    </row>
    <row r="9" spans="1:47" ht="14.45" customHeight="1" x14ac:dyDescent="0.25">
      <c r="A9" s="172"/>
      <c r="B9" s="173"/>
      <c r="C9" s="173"/>
      <c r="D9" s="173"/>
      <c r="E9" s="173"/>
      <c r="F9" s="173"/>
      <c r="G9" s="173"/>
      <c r="H9" s="173"/>
      <c r="I9" s="173"/>
      <c r="J9" s="174"/>
    </row>
    <row r="10" spans="1:47" ht="52.15" customHeight="1" thickBot="1" x14ac:dyDescent="0.3">
      <c r="A10" s="175"/>
      <c r="B10" s="176"/>
      <c r="C10" s="176"/>
      <c r="D10" s="176"/>
      <c r="E10" s="176"/>
      <c r="F10" s="176"/>
      <c r="G10" s="176"/>
      <c r="H10" s="176"/>
      <c r="I10" s="176"/>
      <c r="J10" s="177"/>
    </row>
    <row r="11" spans="1:47" ht="29.45" customHeight="1" x14ac:dyDescent="0.45">
      <c r="A11" s="96"/>
      <c r="B11" s="96"/>
      <c r="C11" s="116"/>
      <c r="D11" s="116"/>
      <c r="E11" s="116"/>
      <c r="F11" s="116"/>
      <c r="G11" s="96"/>
      <c r="H11" s="96"/>
      <c r="I11" s="96"/>
      <c r="J11" s="96"/>
    </row>
    <row r="12" spans="1:47" ht="27" customHeight="1" x14ac:dyDescent="0.45">
      <c r="A12" s="96"/>
      <c r="B12" s="96"/>
      <c r="C12" s="116" t="s">
        <v>54</v>
      </c>
      <c r="D12" s="116" t="s">
        <v>55</v>
      </c>
      <c r="E12" s="116" t="s">
        <v>56</v>
      </c>
      <c r="F12" s="116" t="s">
        <v>57</v>
      </c>
      <c r="G12" s="96"/>
      <c r="H12" s="96"/>
      <c r="I12" s="96"/>
      <c r="J12" s="96"/>
    </row>
    <row r="13" spans="1:47" ht="29.45" customHeight="1" x14ac:dyDescent="0.25">
      <c r="K13" s="122"/>
    </row>
    <row r="14" spans="1:47" ht="59.45" customHeight="1" thickBot="1" x14ac:dyDescent="0.3">
      <c r="A14" s="182" t="s">
        <v>58</v>
      </c>
      <c r="B14" s="182"/>
      <c r="C14" s="182"/>
      <c r="D14" s="182"/>
      <c r="F14" s="168" t="s">
        <v>59</v>
      </c>
      <c r="G14" s="168"/>
      <c r="H14" s="168"/>
      <c r="I14" s="115"/>
      <c r="J14" s="101"/>
      <c r="AL14" t="s">
        <v>41</v>
      </c>
      <c r="AM14" s="69" t="s">
        <v>43</v>
      </c>
      <c r="AN14" s="69" t="s">
        <v>40</v>
      </c>
      <c r="AO14" s="69" t="s">
        <v>44</v>
      </c>
      <c r="AP14" s="69"/>
      <c r="AQ14" s="69"/>
      <c r="AR14" s="69"/>
      <c r="AS14" s="69"/>
      <c r="AT14" s="69"/>
    </row>
    <row r="15" spans="1:47" ht="58.9" customHeight="1" x14ac:dyDescent="0.3">
      <c r="A15" s="104" t="s">
        <v>40</v>
      </c>
      <c r="B15" s="105" t="s">
        <v>41</v>
      </c>
      <c r="C15" s="105" t="s">
        <v>60</v>
      </c>
      <c r="D15" s="106" t="s">
        <v>42</v>
      </c>
      <c r="F15" s="184" t="str">
        <f ca="1">"As shown in table 1, the three indicators with the highest risk-impact score are "&amp;B16&amp;", "&amp;B17&amp;", and "&amp;B18&amp;"."</f>
        <v>As shown in table 1, the three indicators with the highest risk-impact score are Revenue, Competition, and Costs.</v>
      </c>
      <c r="G15" s="185"/>
      <c r="H15" s="185"/>
      <c r="I15" s="185"/>
      <c r="J15" s="186"/>
      <c r="AL15" t="str">
        <f>('Analysis Final Result'!C$4)</f>
        <v>Biodiversity</v>
      </c>
      <c r="AM15">
        <f ca="1">('Analysis Final Result'!C$7)</f>
        <v>2.625</v>
      </c>
      <c r="AN15">
        <f ca="1">_xlfn.RANK.EQ(AM15, Table9b[Risk-Impact], 0)</f>
        <v>6</v>
      </c>
      <c r="AO15">
        <f ca="1">IF(COUNTIF($AN$15:AN15, AN15) = 1, AN15, AN15 + COUNTIF($AN$15:AN15, AN15) - 1)</f>
        <v>6</v>
      </c>
      <c r="AU15" s="1"/>
    </row>
    <row r="16" spans="1:47" ht="18.600000000000001" customHeight="1" x14ac:dyDescent="0.3">
      <c r="A16" s="113">
        <v>1</v>
      </c>
      <c r="B16" s="107" t="str">
        <f ca="1">INDEX(Table9b[Indicator], MATCH(A16, Table9b[Ties],0))</f>
        <v>Revenue</v>
      </c>
      <c r="C16" s="108">
        <f ca="1">ROUND(INDEX(Table9b[Risk-Impact], MATCH(A16, Table9b[Ties],0)),2)</f>
        <v>3.46</v>
      </c>
      <c r="D16" s="109">
        <f ca="1">INDEX('Analysis Final Result'!$C$13:$AP$13, 1, MATCH(B16, 'Analysis Final Result'!$C$4:$AP$4, 0))</f>
        <v>4</v>
      </c>
      <c r="F16" s="187" t="s">
        <v>61</v>
      </c>
      <c r="G16" s="188"/>
      <c r="H16" s="188"/>
      <c r="I16" s="188"/>
      <c r="J16" s="189"/>
      <c r="AL16" t="str">
        <f>('Analysis Final Result'!D$4)</f>
        <v>Food-web</v>
      </c>
      <c r="AM16">
        <f ca="1">('Analysis Final Result'!D$7)</f>
        <v>2.4666666666666668</v>
      </c>
      <c r="AN16">
        <f ca="1">_xlfn.RANK.EQ(AM16, Table9b[Risk-Impact], 0)</f>
        <v>11</v>
      </c>
      <c r="AO16">
        <f ca="1">IF(COUNTIF($AN$15:AN16, AN16) = 1, AN16, AN16 + COUNTIF($AN$15:AN16, AN16) - 1)</f>
        <v>11</v>
      </c>
      <c r="AU16" s="1"/>
    </row>
    <row r="17" spans="1:54" ht="18.600000000000001" customHeight="1" x14ac:dyDescent="0.3">
      <c r="A17" s="113">
        <v>2</v>
      </c>
      <c r="B17" s="107" t="str">
        <f ca="1">INDEX(Table9b[Indicator], MATCH(A17, Table9b[Ties],0))</f>
        <v>Competition</v>
      </c>
      <c r="C17" s="108">
        <f ca="1">ROUND(INDEX(Table9b[Risk-Impact], MATCH(A17, Table9b[Ties],0)),2)</f>
        <v>3.14</v>
      </c>
      <c r="D17" s="109">
        <f ca="1">INDEX('Analysis Final Result'!$C$13:$AP$13, 1, MATCH(B17, 'Analysis Final Result'!$C$4:$AP$4, 0))</f>
        <v>4</v>
      </c>
      <c r="F17" s="187"/>
      <c r="G17" s="188"/>
      <c r="H17" s="188"/>
      <c r="I17" s="188"/>
      <c r="J17" s="189"/>
      <c r="AL17" t="str">
        <f>('Analysis Final Result'!E$4)</f>
        <v>Seafloor integrity</v>
      </c>
      <c r="AM17">
        <f ca="1">('Analysis Final Result'!E$7)</f>
        <v>2.5384615384615383</v>
      </c>
      <c r="AN17">
        <f ca="1">_xlfn.RANK.EQ(AM17, Table9b[Risk-Impact], 0)</f>
        <v>10</v>
      </c>
      <c r="AO17">
        <f ca="1">IF(COUNTIF($AN$15:AN17, AN17) = 1, AN17, AN17 + COUNTIF($AN$15:AN17, AN17) - 1)</f>
        <v>10</v>
      </c>
      <c r="AU17" s="1"/>
    </row>
    <row r="18" spans="1:54" ht="18.600000000000001" customHeight="1" x14ac:dyDescent="0.3">
      <c r="A18" s="113">
        <v>3</v>
      </c>
      <c r="B18" s="123" t="str">
        <f ca="1">INDEX(Table9b[Indicator], MATCH(A18, Table9b[Ties],0))</f>
        <v>Costs</v>
      </c>
      <c r="C18" s="108">
        <f ca="1">ROUND(INDEX(Table9b[Risk-Impact], MATCH(A18, Table9b[Ties],0)),2)</f>
        <v>3.08</v>
      </c>
      <c r="D18" s="109">
        <f ca="1">INDEX('Analysis Final Result'!$C$13:$AP$13, 1, MATCH(B18, 'Analysis Final Result'!$C$4:$AP$4, 0))</f>
        <v>3</v>
      </c>
      <c r="F18" s="187"/>
      <c r="G18" s="188"/>
      <c r="H18" s="188"/>
      <c r="I18" s="188"/>
      <c r="J18" s="189"/>
      <c r="AL18" t="str">
        <f>('Analysis Final Result'!F$4)</f>
        <v>Noise</v>
      </c>
      <c r="AM18">
        <f ca="1">('Analysis Final Result'!F$7)</f>
        <v>2.5454545454545454</v>
      </c>
      <c r="AN18">
        <f ca="1">_xlfn.RANK.EQ(AM18, Table9b[Risk-Impact], 0)</f>
        <v>9</v>
      </c>
      <c r="AO18">
        <f ca="1">IF(COUNTIF($AN$15:AN18, AN18) = 1, AN18, AN18 + COUNTIF($AN$15:AN18, AN18) - 1)</f>
        <v>9</v>
      </c>
      <c r="AU18" s="1"/>
    </row>
    <row r="19" spans="1:54" ht="18.600000000000001" customHeight="1" x14ac:dyDescent="0.3">
      <c r="A19" s="113">
        <v>4</v>
      </c>
      <c r="B19" s="107" t="str">
        <f ca="1">INDEX(Table9b[Indicator], MATCH(A19, Table9b[Ties],0))</f>
        <v>Catch composition</v>
      </c>
      <c r="C19" s="108">
        <f ca="1">ROUND(INDEX(Table9b[Risk-Impact], MATCH(A19, Table9b[Ties],0)),2)</f>
        <v>3</v>
      </c>
      <c r="D19" s="109">
        <f ca="1">INDEX('Analysis Final Result'!$C$13:$AP$13, 1, MATCH(B19, 'Analysis Final Result'!$C$4:$AP$4, 0))</f>
        <v>3</v>
      </c>
      <c r="F19" s="187"/>
      <c r="G19" s="188"/>
      <c r="H19" s="188"/>
      <c r="I19" s="188"/>
      <c r="J19" s="189"/>
      <c r="AL19" t="str">
        <f>('Analysis Final Result'!G$4)</f>
        <v>CO2-emissions</v>
      </c>
      <c r="AM19">
        <f ca="1">('Analysis Final Result'!G$7)</f>
        <v>2.5555555555555554</v>
      </c>
      <c r="AN19">
        <f ca="1">_xlfn.RANK.EQ(AM19, Table9b[Risk-Impact], 0)</f>
        <v>8</v>
      </c>
      <c r="AO19">
        <f ca="1">IF(COUNTIF($AN$15:AN19, AN19) = 1, AN19, AN19 + COUNTIF($AN$15:AN19, AN19) - 1)</f>
        <v>8</v>
      </c>
      <c r="AU19" s="1"/>
    </row>
    <row r="20" spans="1:54" ht="18.600000000000001" customHeight="1" x14ac:dyDescent="0.3">
      <c r="A20" s="113">
        <v>5</v>
      </c>
      <c r="B20" s="107" t="str">
        <f ca="1">INDEX(Table9b[Indicator], MATCH(A20, Table9b[Ties],0))</f>
        <v>Bycatch quantity</v>
      </c>
      <c r="C20" s="108">
        <f ca="1">ROUND(INDEX(Table9b[Risk-Impact], MATCH(A20, Table9b[Ties],0)),2)</f>
        <v>2.82</v>
      </c>
      <c r="D20" s="109">
        <f ca="1">INDEX('Analysis Final Result'!$C$13:$AP$13, 1, MATCH(B20, 'Analysis Final Result'!$C$4:$AP$4, 0))</f>
        <v>4</v>
      </c>
      <c r="F20" s="187"/>
      <c r="G20" s="188"/>
      <c r="H20" s="188"/>
      <c r="I20" s="188"/>
      <c r="J20" s="189"/>
      <c r="AL20" t="str">
        <f>('Analysis Final Result'!H$4)</f>
        <v>Catch composition</v>
      </c>
      <c r="AM20">
        <f ca="1">('Analysis Final Result'!H$7)</f>
        <v>3</v>
      </c>
      <c r="AN20">
        <f ca="1">_xlfn.RANK.EQ(AM20, Table9b[Risk-Impact], 0)</f>
        <v>4</v>
      </c>
      <c r="AO20">
        <f ca="1">IF(COUNTIF($AN$15:AN20, AN20) = 1, AN20, AN20 + COUNTIF($AN$15:AN20, AN20) - 1)</f>
        <v>4</v>
      </c>
      <c r="AU20" s="1"/>
      <c r="AX20" s="12"/>
      <c r="AY20" s="12"/>
      <c r="AZ20" s="12"/>
      <c r="BA20" s="12"/>
      <c r="BB20" s="12"/>
    </row>
    <row r="21" spans="1:54" ht="18.600000000000001" customHeight="1" x14ac:dyDescent="0.3">
      <c r="A21" s="113">
        <v>6</v>
      </c>
      <c r="B21" s="107" t="str">
        <f ca="1">INDEX(Table9b[Indicator], MATCH(A21, Table9b[Ties],0))</f>
        <v>Biodiversity</v>
      </c>
      <c r="C21" s="108">
        <f ca="1">ROUND(INDEX(Table9b[Risk-Impact], MATCH(A21, Table9b[Ties],0)),2)</f>
        <v>2.63</v>
      </c>
      <c r="D21" s="109">
        <f ca="1">INDEX('Analysis Final Result'!$C$13:$AP$13, 1, MATCH(B21, 'Analysis Final Result'!$C$4:$AP$4, 0))</f>
        <v>7</v>
      </c>
      <c r="F21" s="187"/>
      <c r="G21" s="188"/>
      <c r="H21" s="188"/>
      <c r="I21" s="188"/>
      <c r="J21" s="189"/>
      <c r="AL21" t="str">
        <f>('Analysis Final Result'!I$4)</f>
        <v>Bycatch quantity</v>
      </c>
      <c r="AM21">
        <f ca="1">('Analysis Final Result'!I$7)</f>
        <v>2.8181818181818183</v>
      </c>
      <c r="AN21">
        <f ca="1">_xlfn.RANK.EQ(AM21, Table9b[Risk-Impact], 0)</f>
        <v>5</v>
      </c>
      <c r="AO21">
        <f ca="1">IF(COUNTIF($AN$15:AN21, AN21) = 1, AN21, AN21 + COUNTIF($AN$15:AN21, AN21) - 1)</f>
        <v>5</v>
      </c>
      <c r="AU21" s="1"/>
      <c r="AW21" s="69"/>
      <c r="AX21" s="69"/>
      <c r="AY21" s="69"/>
      <c r="BA21" s="196" t="s">
        <v>45</v>
      </c>
      <c r="BB21" s="196"/>
    </row>
    <row r="22" spans="1:54" ht="18.600000000000001" customHeight="1" thickBot="1" x14ac:dyDescent="0.35">
      <c r="A22" s="113">
        <v>7</v>
      </c>
      <c r="B22" s="107" t="str">
        <f ca="1">INDEX(Table9b[Indicator], MATCH(A22, Table9b[Ties],0))</f>
        <v>Polyvalence (different strategies)</v>
      </c>
      <c r="C22" s="108">
        <f ca="1">ROUND(INDEX(Table9b[Risk-Impact], MATCH(A22, Table9b[Ties],0)),2)</f>
        <v>2.62</v>
      </c>
      <c r="D22" s="109">
        <f ca="1">INDEX('Analysis Final Result'!$C$13:$AP$13, 1, MATCH(B22, 'Analysis Final Result'!$C$4:$AP$4, 0))</f>
        <v>3</v>
      </c>
      <c r="F22" s="190"/>
      <c r="G22" s="191"/>
      <c r="H22" s="191"/>
      <c r="I22" s="191"/>
      <c r="J22" s="192"/>
      <c r="AL22" t="str">
        <f>('Analysis Final Result'!J$4)</f>
        <v>Costs</v>
      </c>
      <c r="AM22">
        <f ca="1">('Analysis Final Result'!J$7)</f>
        <v>3.0769230769230771</v>
      </c>
      <c r="AN22">
        <f ca="1">_xlfn.RANK.EQ(AM22, Table9b[Risk-Impact], 0)</f>
        <v>3</v>
      </c>
      <c r="AO22">
        <f ca="1">IF(COUNTIF($AN$15:AN22, AN22) = 1, AN22, AN22 + COUNTIF($AN$15:AN22, AN22) - 1)</f>
        <v>3</v>
      </c>
      <c r="AU22" s="1"/>
      <c r="BA22">
        <f ca="1">'Analysis Final Result'!I13</f>
        <v>4</v>
      </c>
    </row>
    <row r="23" spans="1:54" ht="18.600000000000001" customHeight="1" x14ac:dyDescent="0.3">
      <c r="A23" s="113">
        <v>8</v>
      </c>
      <c r="B23" s="107" t="str">
        <f ca="1">INDEX(Table9b[Indicator], MATCH(A23, Table9b[Ties],0))</f>
        <v>CO2-emissions</v>
      </c>
      <c r="C23" s="108">
        <f ca="1">ROUND(INDEX(Table9b[Risk-Impact], MATCH(A23, Table9b[Ties],0)),2)</f>
        <v>2.56</v>
      </c>
      <c r="D23" s="109">
        <f ca="1">INDEX('Analysis Final Result'!$C$13:$AP$13, 1, MATCH(B23, 'Analysis Final Result'!$C$4:$AP$4, 0))</f>
        <v>2</v>
      </c>
      <c r="F23" s="184" t="s">
        <v>62</v>
      </c>
      <c r="G23" s="185"/>
      <c r="H23" s="185"/>
      <c r="I23" s="185"/>
      <c r="J23" s="186"/>
      <c r="AL23" t="str">
        <f>('Analysis Final Result'!K$4)</f>
        <v>Revenue</v>
      </c>
      <c r="AM23">
        <f ca="1">('Analysis Final Result'!K$7)</f>
        <v>3.4615384615384617</v>
      </c>
      <c r="AN23">
        <f ca="1">_xlfn.RANK.EQ(AM23, Table9b[Risk-Impact], 0)</f>
        <v>1</v>
      </c>
      <c r="AO23">
        <f ca="1">IF(COUNTIF($AN$15:AN23, AN23) = 1, AN23, AN23 + COUNTIF($AN$15:AN23, AN23) - 1)</f>
        <v>1</v>
      </c>
      <c r="AU23" s="1"/>
    </row>
    <row r="24" spans="1:54" ht="18.600000000000001" customHeight="1" x14ac:dyDescent="0.3">
      <c r="A24" s="113">
        <v>9</v>
      </c>
      <c r="B24" s="107" t="str">
        <f ca="1">INDEX(Table9b[Indicator], MATCH(A24, Table9b[Ties],0))</f>
        <v>Noise</v>
      </c>
      <c r="C24" s="108">
        <f ca="1">ROUND(INDEX(Table9b[Risk-Impact], MATCH(A24, Table9b[Ties],0)),2)</f>
        <v>2.5499999999999998</v>
      </c>
      <c r="D24" s="109">
        <f ca="1">INDEX('Analysis Final Result'!$C$13:$AP$13, 1, MATCH(B24, 'Analysis Final Result'!$C$4:$AP$4, 0))</f>
        <v>1</v>
      </c>
      <c r="F24" s="187"/>
      <c r="G24" s="188"/>
      <c r="H24" s="188"/>
      <c r="I24" s="188"/>
      <c r="J24" s="189"/>
      <c r="AL24" t="str">
        <f>('Analysis Final Result'!L$4)</f>
        <v>Business structure</v>
      </c>
      <c r="AM24">
        <f ca="1">('Analysis Final Result'!L$7)</f>
        <v>2.2857142857142856</v>
      </c>
      <c r="AN24">
        <f ca="1">_xlfn.RANK.EQ(AM24, Table9b[Risk-Impact], 0)</f>
        <v>13</v>
      </c>
      <c r="AO24">
        <f ca="1">IF(COUNTIF($AN$15:AN24, AN24) = 1, AN24, AN24 + COUNTIF($AN$15:AN24, AN24) - 1)</f>
        <v>13</v>
      </c>
      <c r="AU24" s="1"/>
    </row>
    <row r="25" spans="1:54" ht="18" customHeight="1" x14ac:dyDescent="0.3">
      <c r="A25" s="113">
        <v>10</v>
      </c>
      <c r="B25" s="107" t="str">
        <f ca="1">INDEX(Table9b[Indicator], MATCH(A25, Table9b[Ties],0))</f>
        <v>Seafloor integrity</v>
      </c>
      <c r="C25" s="108">
        <f ca="1">ROUND(INDEX(Table9b[Risk-Impact], MATCH(A25, Table9b[Ties],0)),2)</f>
        <v>2.54</v>
      </c>
      <c r="D25" s="109">
        <f ca="1">INDEX('Analysis Final Result'!$C$13:$AP$13, 1, MATCH(B25, 'Analysis Final Result'!$C$4:$AP$4, 0))</f>
        <v>3</v>
      </c>
      <c r="F25" s="187"/>
      <c r="G25" s="188"/>
      <c r="H25" s="188"/>
      <c r="I25" s="188"/>
      <c r="J25" s="189"/>
      <c r="AL25" t="str">
        <f>('Analysis Final Result'!M$4)</f>
        <v>Working rhythm</v>
      </c>
      <c r="AM25">
        <f ca="1">('Analysis Final Result'!M$7)</f>
        <v>2.1333333333333333</v>
      </c>
      <c r="AN25">
        <f ca="1">_xlfn.RANK.EQ(AM25, Table9b[Risk-Impact], 0)</f>
        <v>14</v>
      </c>
      <c r="AO25">
        <f ca="1">IF(COUNTIF($AN$15:AN25, AN25) = 1, AN25, AN25 + COUNTIF($AN$15:AN25, AN25) - 1)</f>
        <v>14</v>
      </c>
      <c r="AU25" s="1"/>
    </row>
    <row r="26" spans="1:54" ht="18.600000000000001" customHeight="1" x14ac:dyDescent="0.3">
      <c r="A26" s="113">
        <v>11</v>
      </c>
      <c r="B26" s="107" t="str">
        <f ca="1">INDEX(Table9b[Indicator], MATCH(A26, Table9b[Ties],0))</f>
        <v>Food-web</v>
      </c>
      <c r="C26" s="108">
        <f ca="1">ROUND(INDEX(Table9b[Risk-Impact], MATCH(A26, Table9b[Ties],0)),2)</f>
        <v>2.4700000000000002</v>
      </c>
      <c r="D26" s="109">
        <f ca="1">INDEX('Analysis Final Result'!$C$13:$AP$13, 1, MATCH(B26, 'Analysis Final Result'!$C$4:$AP$4, 0))</f>
        <v>7</v>
      </c>
      <c r="F26" s="187"/>
      <c r="G26" s="188"/>
      <c r="H26" s="188"/>
      <c r="I26" s="188"/>
      <c r="J26" s="189"/>
      <c r="AL26" t="str">
        <f>('Analysis Final Result'!N$4)</f>
        <v>Polyvalence (different strategies)</v>
      </c>
      <c r="AM26">
        <f ca="1">('Analysis Final Result'!N$7)</f>
        <v>2.6153846153846154</v>
      </c>
      <c r="AN26">
        <f ca="1">_xlfn.RANK.EQ(AM26, Table9b[Risk-Impact], 0)</f>
        <v>7</v>
      </c>
      <c r="AO26">
        <f ca="1">IF(COUNTIF($AN$15:AN26, AN26) = 1, AN26, AN26 + COUNTIF($AN$15:AN26, AN26) - 1)</f>
        <v>7</v>
      </c>
      <c r="AU26" s="1"/>
    </row>
    <row r="27" spans="1:54" ht="18.600000000000001" customHeight="1" x14ac:dyDescent="0.3">
      <c r="A27" s="113">
        <v>12</v>
      </c>
      <c r="B27" s="107" t="str">
        <f ca="1">INDEX(Table9b[Indicator], MATCH(A27, Table9b[Ties],0))</f>
        <v>Community</v>
      </c>
      <c r="C27" s="108">
        <f ca="1">ROUND(INDEX(Table9b[Risk-Impact], MATCH(A27, Table9b[Ties],0)),2)</f>
        <v>2.33</v>
      </c>
      <c r="D27" s="109">
        <f ca="1">INDEX('Analysis Final Result'!$C$13:$AP$13, 1, MATCH(B27, 'Analysis Final Result'!$C$4:$AP$4, 0))</f>
        <v>2</v>
      </c>
      <c r="F27" s="187"/>
      <c r="G27" s="188"/>
      <c r="H27" s="188"/>
      <c r="I27" s="188"/>
      <c r="J27" s="189"/>
      <c r="AL27" t="str">
        <f>('Analysis Final Result'!O$4)</f>
        <v>Competition</v>
      </c>
      <c r="AM27">
        <f ca="1">('Analysis Final Result'!O$7)</f>
        <v>3.1428571428571428</v>
      </c>
      <c r="AN27">
        <f ca="1">_xlfn.RANK.EQ(AM27, Table9b[Risk-Impact], 0)</f>
        <v>2</v>
      </c>
      <c r="AO27">
        <f ca="1">IF(COUNTIF($AN$15:AN27, AN27) = 1, AN27, AN27 + COUNTIF($AN$15:AN27, AN27) - 1)</f>
        <v>2</v>
      </c>
      <c r="AU27" s="1"/>
    </row>
    <row r="28" spans="1:54" ht="18" customHeight="1" x14ac:dyDescent="0.3">
      <c r="A28" s="113">
        <v>13</v>
      </c>
      <c r="B28" s="107" t="str">
        <f ca="1">INDEX(Table9b[Indicator], MATCH(A28, Table9b[Ties],0))</f>
        <v>Business structure</v>
      </c>
      <c r="C28" s="108">
        <f ca="1">ROUND(INDEX(Table9b[Risk-Impact], MATCH(A28, Table9b[Ties],0)),2)</f>
        <v>2.29</v>
      </c>
      <c r="D28" s="109">
        <f ca="1">INDEX('Analysis Final Result'!$C$13:$AP$13, 1, MATCH(B28, 'Analysis Final Result'!$C$4:$AP$4, 0))</f>
        <v>3</v>
      </c>
      <c r="F28" s="187"/>
      <c r="G28" s="188"/>
      <c r="H28" s="188"/>
      <c r="I28" s="188"/>
      <c r="J28" s="189"/>
      <c r="AL28" t="str">
        <f>('Analysis Final Result'!P$4)</f>
        <v>Community</v>
      </c>
      <c r="AM28">
        <f ca="1">('Analysis Final Result'!P$7)</f>
        <v>2.3333333333333335</v>
      </c>
      <c r="AN28">
        <f ca="1">_xlfn.RANK.EQ(AM28, Table9b[Risk-Impact], 0)</f>
        <v>12</v>
      </c>
      <c r="AO28">
        <f ca="1">IF(COUNTIF($AN$15:AN28, AN28) = 1, AN28, AN28 + COUNTIF($AN$15:AN28, AN28) - 1)</f>
        <v>12</v>
      </c>
      <c r="AU28" s="1"/>
    </row>
    <row r="29" spans="1:54" ht="19.5" thickBot="1" x14ac:dyDescent="0.35">
      <c r="A29" s="114">
        <v>14</v>
      </c>
      <c r="B29" s="107" t="str">
        <f ca="1">INDEX(Table9b[Indicator], MATCH(A29, Table9b[Ties],0))</f>
        <v>Working rhythm</v>
      </c>
      <c r="C29" s="108">
        <f ca="1">ROUND(INDEX(Table9b[Risk-Impact], MATCH(A29, Table9b[Ties],0)),2)</f>
        <v>2.13</v>
      </c>
      <c r="D29" s="110">
        <f ca="1">INDEX('Analysis Final Result'!$C$13:$AP$13, 1, MATCH(B29, 'Analysis Final Result'!$C$4:$AP$4, 0))</f>
        <v>2</v>
      </c>
      <c r="F29" s="190"/>
      <c r="G29" s="191"/>
      <c r="H29" s="191"/>
      <c r="I29" s="191"/>
      <c r="J29" s="192"/>
    </row>
    <row r="31" spans="1:54" ht="54" customHeight="1" x14ac:dyDescent="0.25">
      <c r="A31" s="183" t="s">
        <v>63</v>
      </c>
      <c r="B31" s="183"/>
      <c r="C31" s="183"/>
      <c r="D31" s="183"/>
      <c r="E31" s="183"/>
      <c r="F31" s="183"/>
      <c r="G31" s="183"/>
    </row>
    <row r="32" spans="1:54" ht="34.9" customHeight="1" x14ac:dyDescent="0.3">
      <c r="A32" s="111" t="s">
        <v>64</v>
      </c>
      <c r="B32" s="111" t="s">
        <v>46</v>
      </c>
      <c r="C32" s="197" t="s">
        <v>47</v>
      </c>
      <c r="D32" s="198"/>
      <c r="E32" s="198"/>
      <c r="F32" s="198"/>
      <c r="G32" s="199"/>
      <c r="H32" s="111" t="s">
        <v>48</v>
      </c>
      <c r="I32" s="111" t="s">
        <v>49</v>
      </c>
      <c r="J32" s="111" t="s">
        <v>50</v>
      </c>
    </row>
    <row r="33" spans="1:10" ht="54" customHeight="1" x14ac:dyDescent="0.3">
      <c r="A33" s="193" t="s">
        <v>274</v>
      </c>
      <c r="B33" s="112" t="str">
        <f ca="1">IF(I33=0, " ", "Top Contributor")</f>
        <v>Top Contributor</v>
      </c>
      <c r="C33" s="178" t="str">
        <f ca="1">IF($I33=0, " ", INDEX('Analysis Final Result'!$C23:$AP23, MATCH(Visualization!$A$33, 'Analysis Final Result'!$C$4:$AP$4, 0)))</f>
        <v>To what extent does the introduction of the MPA force fishers to make longer trips?</v>
      </c>
      <c r="D33" s="179"/>
      <c r="E33" s="179"/>
      <c r="F33" s="179"/>
      <c r="G33" s="180"/>
      <c r="H33" s="112" t="str">
        <f ca="1">IF($I33=0, " ", INDEX('Analysis Final Result'!$C31:$AP31, MATCH(Visualization!$A$33, 'Analysis Final Result'!$C$4:$AP$4, 0)))</f>
        <v>Most fishers will have to make significantly longer trips to reach valuable fishing grounds.</v>
      </c>
      <c r="I33" s="112">
        <f ca="1">INDEX('Analysis Final Result'!$C39:$AP39, MATCH(Visualization!$A$33, 'Analysis Final Result'!$C$4:$AP$4, 0))</f>
        <v>4</v>
      </c>
      <c r="J33" s="112" t="str">
        <f ca="1">IF($I33=0, " ", INDEX('Analysis Final Result'!$C48:$AP48, MATCH(Visualization!$A$33, 'Analysis Final Result'!$C$4:$AP$4, 0)))</f>
        <v>The introduction of the MPA leading to longer fishing trips might impact underwater noise levels. Increased vessel traffic and longer travel distances could result in higher noise levels along fishing routes, affecting marine animals' behavior and acoustic environment.</v>
      </c>
    </row>
    <row r="34" spans="1:10" ht="54" customHeight="1" x14ac:dyDescent="0.3">
      <c r="A34" s="194"/>
      <c r="B34" s="112" t="str">
        <f ca="1">IF(I34=0, " ", "2nd Contributor")</f>
        <v>2nd Contributor</v>
      </c>
      <c r="C34" s="178" t="str">
        <f ca="1">IF($I34=0, " ", INDEX('Analysis Final Result'!$C24:$AP24, MATCH(Visualization!$A$33, 'Analysis Final Result'!$C$4:$AP$4, 0)))</f>
        <v xml:space="preserve"> Compared to other areas where the fishers operate (or could operate), how high is the abundance of the target fish species in the MPA?</v>
      </c>
      <c r="D34" s="179"/>
      <c r="E34" s="179"/>
      <c r="F34" s="179"/>
      <c r="G34" s="180"/>
      <c r="H34" s="124" t="str">
        <f ca="1">IF($I34=0, " ", INDEX('Analysis Final Result'!$C32:$AP32, MATCH(Visualization!$A$33, 'Analysis Final Result'!$C$4:$AP$4, 0)))</f>
        <v>The abundance of the target fish species in the MPA is higher compared to other areas where the fishers operate.</v>
      </c>
      <c r="I34" s="124">
        <f ca="1">INDEX('Analysis Final Result'!$C40:$AP40, MATCH(Visualization!$A$33, 'Analysis Final Result'!$C$4:$AP$4, 0))</f>
        <v>4</v>
      </c>
      <c r="J34" s="124" t="str">
        <f ca="1">IF($I34=0, " ", INDEX('Analysis Final Result'!$C49:$AP49, MATCH(Visualization!$A$33, 'Analysis Final Result'!$C$4:$AP$4, 0)))</f>
        <v>Changes in fishing effort due to different target species abundance might lead to varying levels of vessel traffic and noise. This could impact marine animals' behavior, communication, and acoustic environment.</v>
      </c>
    </row>
    <row r="35" spans="1:10" ht="54" customHeight="1" x14ac:dyDescent="0.3">
      <c r="A35" s="194"/>
      <c r="B35" s="112" t="str">
        <f ca="1">IF(I35=0, " ", "3rd Contributor")</f>
        <v>3rd Contributor</v>
      </c>
      <c r="C35" s="178" t="str">
        <f ca="1">IF($I35=0, " ", INDEX('Analysis Final Result'!$C25:$AP25, MATCH(Visualization!$A$33, 'Analysis Final Result'!$C$4:$AP$4, 0)))</f>
        <v xml:space="preserve">What is the importance of the MPA area for the affected fisheries? </v>
      </c>
      <c r="D35" s="179"/>
      <c r="E35" s="179"/>
      <c r="F35" s="179"/>
      <c r="G35" s="180"/>
      <c r="H35" s="124" t="str">
        <f ca="1">IF($I35=0, " ", INDEX('Analysis Final Result'!$C33:$AP33, MATCH(Visualization!$A$33, 'Analysis Final Result'!$C$4:$AP$4, 0)))</f>
        <v>The majority of fishing activity is in the MPA.</v>
      </c>
      <c r="I35" s="124">
        <f ca="1">INDEX('Analysis Final Result'!$C41:$AP41, MATCH(Visualization!$A$33, 'Analysis Final Result'!$C$4:$AP$4, 0))</f>
        <v>3</v>
      </c>
      <c r="J35" s="124" t="str">
        <f ca="1">IF($I35=0, " ", INDEX('Analysis Final Result'!$C50:$AP50, MATCH(Visualization!$A$33, 'Analysis Final Result'!$C$4:$AP$4, 0)))</f>
        <v>The share of the activity in the MPA dictates how big the displacement of activity will be. The larger the share, the more displacement is expected and hence more noise will be generated outside the MPA.</v>
      </c>
    </row>
    <row r="36" spans="1:10" ht="36" customHeight="1" x14ac:dyDescent="0.3">
      <c r="A36" s="194"/>
      <c r="B36" s="112" t="str">
        <f ca="1">IF(I36=0, " ", "4th Contributor")</f>
        <v>4th Contributor</v>
      </c>
      <c r="C36" s="178" t="str">
        <f ca="1">IF($I36=0, " ", INDEX('Analysis Final Result'!$C26:$AP26, MATCH(Visualization!$A$33, 'Analysis Final Result'!$C$4:$AP$4, 0)))</f>
        <v>Will it be fully or partly closed?</v>
      </c>
      <c r="D36" s="179"/>
      <c r="E36" s="179"/>
      <c r="F36" s="179"/>
      <c r="G36" s="180"/>
      <c r="H36" s="124" t="str">
        <f ca="1">IF($I36=0, " ", INDEX('Analysis Final Result'!$C34:$AP34, MATCH(Visualization!$A$33, 'Analysis Final Result'!$C$4:$AP$4, 0)))</f>
        <v>The MPA will be partly closed, allowing some fishing activities to take place.</v>
      </c>
      <c r="I36" s="124">
        <f ca="1">INDEX('Analysis Final Result'!$C42:$AP42, MATCH(Visualization!$A$33, 'Analysis Final Result'!$C$4:$AP$4, 0))</f>
        <v>3</v>
      </c>
      <c r="J36" s="124" t="str">
        <f ca="1">IF($I36=0, " ", INDEX('Analysis Final Result'!$C51:$AP51, MATCH(Visualization!$A$33, 'Analysis Final Result'!$C$4:$AP$4, 0)))</f>
        <v>The extent of MPA closure, whether full or partial, relates to underwater noise levels. A fully closed MPA may lead to increased steaming time and activity outside the MPA, inherently affecting marine animals' behavior and communication.</v>
      </c>
    </row>
    <row r="37" spans="1:10" ht="54" customHeight="1" x14ac:dyDescent="0.3">
      <c r="A37" s="195"/>
      <c r="B37" s="112" t="str">
        <f ca="1">IF(I37=0, " ", "5th Contributor")</f>
        <v>5th Contributor</v>
      </c>
      <c r="C37" s="178" t="str">
        <f ca="1">IF($I37=0, " ", INDEX('Analysis Final Result'!$C27:$AP27, MATCH(Visualization!$A$33, 'Analysis Final Result'!$C$4:$AP$4, 0)))</f>
        <v>Compared to other areas where the majority of fishers operate, how close is the MPA to the home port(s) of the fishers?</v>
      </c>
      <c r="D37" s="179"/>
      <c r="E37" s="179"/>
      <c r="F37" s="179"/>
      <c r="G37" s="180"/>
      <c r="H37" s="124" t="str">
        <f ca="1">IF($I37=0, " ", INDEX('Analysis Final Result'!$C35:$AP35, MATCH(Visualization!$A$33, 'Analysis Final Result'!$C$4:$AP$4, 0)))</f>
        <v>The MPA is close to the home port(s) of the fishers in comparison to other areas where they operate.</v>
      </c>
      <c r="I37" s="124">
        <f ca="1">INDEX('Analysis Final Result'!$C43:$AP43, MATCH(Visualization!$A$33, 'Analysis Final Result'!$C$4:$AP$4, 0))</f>
        <v>3</v>
      </c>
      <c r="J37" s="124" t="str">
        <f ca="1">IF($I37=0, " ", INDEX('Analysis Final Result'!$C52:$AP52, MATCH(Visualization!$A$33, 'Analysis Final Result'!$C$4:$AP$4, 0)))</f>
        <v>The displacement of fishing within the MPA to other areas impacts underwater noise levels. If fishing activities shift to areas farther from the home port(s), longer travel distances could lead to increased vessel traffic and noise, affecting marine animals' behavior and acoustic environment along the new routes.</v>
      </c>
    </row>
    <row r="38" spans="1:10" ht="54" customHeight="1" x14ac:dyDescent="0.25"/>
    <row r="39" spans="1:10" ht="52.15" customHeight="1" x14ac:dyDescent="0.25">
      <c r="A39" s="182" t="s">
        <v>66</v>
      </c>
      <c r="B39" s="182"/>
      <c r="C39" s="182"/>
      <c r="D39" s="182"/>
      <c r="E39" s="182"/>
      <c r="F39" s="182"/>
      <c r="G39" s="182"/>
      <c r="H39" s="182"/>
    </row>
    <row r="40" spans="1:10" ht="52.15" customHeight="1" x14ac:dyDescent="0.3">
      <c r="A40" s="111" t="s">
        <v>67</v>
      </c>
      <c r="B40" s="111" t="s">
        <v>68</v>
      </c>
      <c r="C40" s="181" t="s">
        <v>5</v>
      </c>
      <c r="D40" s="181"/>
      <c r="E40" s="181"/>
      <c r="F40" s="181"/>
      <c r="G40" s="181"/>
      <c r="H40" s="181"/>
      <c r="I40" s="181"/>
      <c r="J40" s="181"/>
    </row>
    <row r="41" spans="1:10" ht="35.450000000000003" customHeight="1" x14ac:dyDescent="0.3">
      <c r="A41" s="193" t="s">
        <v>69</v>
      </c>
      <c r="B41" s="112" t="str" cm="1">
        <f t="array" aca="1" ref="B41" ca="1">IFERROR(INDEX('Analysis Answers Matrix'!$A$2:$A$156, SMALL(IF(INDEX('Analysis Answers Matrix'!$A$2:$IV$156, 0, MATCH($A$41, 'Analysis Answers Matrix'!$A$2:$IV$2, 0))="u", ROW('Analysis Answers Matrix'!$A$2:$A$156)-ROW('Analysis Answers Matrix'!$A$2)+1), ROW(1:1))), "")</f>
        <v>Question_7</v>
      </c>
      <c r="C41" s="167" t="str" cm="1">
        <f t="array" aca="1" ref="C41" ca="1">IFERROR(INDEX('Analysis Answers Matrix'!$B$2:$B$156, SMALL(IF(INDEX('Analysis Answers Matrix'!$A$2:$IV$156, 0, MATCH($A$41, 'Analysis Answers Matrix'!$A$2:$IV$2, 0))="u", ROW('Analysis Answers Matrix'!$B$2:$B$156)-ROW('Analysis Answers Matrix'!$A$2)+1), ROW(1:1))), "")</f>
        <v>Compared to other areas that the fishers use to steam between their home port and fishing grounds, what is the density of seabirds in the MPA and the routes towards it?</v>
      </c>
      <c r="D41" s="167"/>
      <c r="E41" s="167"/>
      <c r="F41" s="167"/>
      <c r="G41" s="167"/>
      <c r="H41" s="167"/>
      <c r="I41" s="167"/>
      <c r="J41" s="167"/>
    </row>
    <row r="42" spans="1:10" ht="36" customHeight="1" x14ac:dyDescent="0.3">
      <c r="A42" s="194"/>
      <c r="B42" s="112" t="str" cm="1">
        <f t="array" aca="1" ref="B42" ca="1">IFERROR(INDEX('Analysis Answers Matrix'!$A$2:$A$156, SMALL(IF(INDEX('Analysis Answers Matrix'!$A$2:$IV$156, 0, MATCH($A$41, 'Analysis Answers Matrix'!$A$2:$IV$2, 0))="u", ROW('Analysis Answers Matrix'!$A$2:$A$156)-ROW('Analysis Answers Matrix'!$A$2)+1), ROW(2:2))), "")</f>
        <v>Question_15</v>
      </c>
      <c r="C42" s="167" t="str" cm="1">
        <f t="array" aca="1" ref="C42" ca="1">IFERROR(INDEX('Analysis Answers Matrix'!$B$2:$B$156, SMALL(IF(INDEX('Analysis Answers Matrix'!$A$2:$IV$156, 0, MATCH($A$41, 'Analysis Answers Matrix'!$A$2:$IV$2, 0))="u", ROW('Analysis Answers Matrix'!$B$2:$B$156)-ROW('Analysis Answers Matrix'!$A$2)+1), ROW(2:2))), "")</f>
        <v>Compared to other areas where the fishers operate (or could operate), what is the catchability for the target species in the MPA?</v>
      </c>
      <c r="D42" s="167"/>
      <c r="E42" s="167"/>
      <c r="F42" s="167"/>
      <c r="G42" s="167"/>
      <c r="H42" s="167"/>
      <c r="I42" s="167"/>
      <c r="J42" s="167"/>
    </row>
    <row r="43" spans="1:10" ht="31.9" customHeight="1" x14ac:dyDescent="0.3">
      <c r="A43" s="194"/>
      <c r="B43" s="112" t="str" cm="1">
        <f t="array" aca="1" ref="B43" ca="1">IFERROR(INDEX('Analysis Answers Matrix'!$A$2:$A$156, SMALL(IF(INDEX('Analysis Answers Matrix'!$A$2:$IV$156, 0, MATCH($A$41, 'Analysis Answers Matrix'!$A$2:$IV$2, 0))="u", ROW('Analysis Answers Matrix'!$A$2:$A$156)-ROW('Analysis Answers Matrix'!$A$2)+1), ROW(3:3))), "")</f>
        <v>Question_19</v>
      </c>
      <c r="C43" s="167" t="str" cm="1">
        <f t="array" aca="1" ref="C43" ca="1">IFERROR(INDEX('Analysis Answers Matrix'!$B$2:$B$156, SMALL(IF(INDEX('Analysis Answers Matrix'!$A$2:$IV$156, 0, MATCH($A$41, 'Analysis Answers Matrix'!$A$2:$IV$2, 0))="u", ROW('Analysis Answers Matrix'!$B$2:$B$156)-ROW('Analysis Answers Matrix'!$A$2)+1), ROW(3:3))), "")</f>
        <v>How does the bycatch rate (bycatch biomass per unit of effort) within the MPA compare to alternative areas?</v>
      </c>
      <c r="D43" s="167"/>
      <c r="E43" s="167"/>
      <c r="F43" s="167"/>
      <c r="G43" s="167"/>
      <c r="H43" s="167"/>
      <c r="I43" s="167"/>
      <c r="J43" s="167"/>
    </row>
    <row r="44" spans="1:10" ht="26.45" customHeight="1" x14ac:dyDescent="0.3">
      <c r="A44" s="194"/>
      <c r="B44" s="112" t="str" cm="1">
        <f t="array" aca="1" ref="B44" ca="1">IFERROR(INDEX('Analysis Answers Matrix'!$A$2:$A$156, SMALL(IF(INDEX('Analysis Answers Matrix'!$A$2:$IV$156, 0, MATCH($A$41, 'Analysis Answers Matrix'!$A$2:$IV$2, 0))="u", ROW('Analysis Answers Matrix'!$A$2:$A$156)-ROW('Analysis Answers Matrix'!$A$2)+1), ROW(4:4))), "")</f>
        <v>Question_20</v>
      </c>
      <c r="C44" s="167" t="str" cm="1">
        <f t="array" aca="1" ref="C44" ca="1">IFERROR(INDEX('Analysis Answers Matrix'!$B$2:$B$156, SMALL(IF(INDEX('Analysis Answers Matrix'!$A$2:$IV$156, 0, MATCH($A$41, 'Analysis Answers Matrix'!$A$2:$IV$2, 0))="u", ROW('Analysis Answers Matrix'!$B$2:$B$156)-ROW('Analysis Answers Matrix'!$A$2)+1), ROW(4:4))), "")</f>
        <v>Compared to other areas where the fishers operate, what is the frequency of occurrence of spawning aggregations of species that are caught in or disturbed by the fishing gears used in the MPA?</v>
      </c>
      <c r="D44" s="167"/>
      <c r="E44" s="167"/>
      <c r="F44" s="167"/>
      <c r="G44" s="167"/>
      <c r="H44" s="167"/>
      <c r="I44" s="167"/>
      <c r="J44" s="167"/>
    </row>
    <row r="45" spans="1:10" ht="28.15" customHeight="1" x14ac:dyDescent="0.3">
      <c r="A45" s="194"/>
      <c r="B45" s="112" t="str" cm="1">
        <f t="array" aca="1" ref="B45" ca="1">IFERROR(INDEX('Analysis Answers Matrix'!$A$2:$A$156, SMALL(IF(INDEX('Analysis Answers Matrix'!$A$2:$IV$156, 0, MATCH($A$41, 'Analysis Answers Matrix'!$A$2:$IV$2, 0))="u", ROW('Analysis Answers Matrix'!$A$2:$A$156)-ROW('Analysis Answers Matrix'!$A$2)+1), ROW(5:5))), "")</f>
        <v>Question_23</v>
      </c>
      <c r="C45" s="167" t="str" cm="1">
        <f t="array" aca="1" ref="C45" ca="1">IFERROR(INDEX('Analysis Answers Matrix'!$B$2:$B$156, SMALL(IF(INDEX('Analysis Answers Matrix'!$A$2:$IV$156, 0, MATCH($A$41, 'Analysis Answers Matrix'!$A$2:$IV$2, 0))="u", ROW('Analysis Answers Matrix'!$B$2:$B$156)-ROW('Analysis Answers Matrix'!$A$2)+1), ROW(5:5))), "")</f>
        <v xml:space="preserve">Compared to other areas where the fishers operate, what is the abundance of  species which are known to be sensitive to underwater noise (e.g. marine mammals) in the MPA? </v>
      </c>
      <c r="D45" s="167"/>
      <c r="E45" s="167"/>
      <c r="F45" s="167"/>
      <c r="G45" s="167"/>
      <c r="H45" s="167"/>
      <c r="I45" s="167"/>
      <c r="J45" s="167"/>
    </row>
    <row r="46" spans="1:10" ht="32.450000000000003" customHeight="1" x14ac:dyDescent="0.3">
      <c r="A46" s="194"/>
      <c r="B46" s="112" t="str" cm="1">
        <f t="array" aca="1" ref="B46" ca="1">IFERROR(INDEX('Analysis Answers Matrix'!$A$2:$A$156, SMALL(IF(INDEX('Analysis Answers Matrix'!$A$2:$IV$156, 0, MATCH($A$41, 'Analysis Answers Matrix'!$A$2:$IV$2, 0))="u", ROW('Analysis Answers Matrix'!$A$2:$A$156)-ROW('Analysis Answers Matrix'!$A$2)+1), ROW(6:6))), "")</f>
        <v>Question_31</v>
      </c>
      <c r="C46" s="167" t="str" cm="1">
        <f t="array" aca="1" ref="C46" ca="1">IFERROR(INDEX('Analysis Answers Matrix'!$B$2:$B$156, SMALL(IF(INDEX('Analysis Answers Matrix'!$A$2:$IV$156, 0, MATCH($A$41, 'Analysis Answers Matrix'!$A$2:$IV$2, 0))="u", ROW('Analysis Answers Matrix'!$B$2:$B$156)-ROW('Analysis Answers Matrix'!$A$2)+1), ROW(6:6))), "")</f>
        <v>How do these methods compare to the methods used in the MPA in terms of impact on the food-web?</v>
      </c>
      <c r="D46" s="167"/>
      <c r="E46" s="167"/>
      <c r="F46" s="167"/>
      <c r="G46" s="167"/>
      <c r="H46" s="167"/>
      <c r="I46" s="167"/>
      <c r="J46" s="167"/>
    </row>
    <row r="47" spans="1:10" ht="30" customHeight="1" x14ac:dyDescent="0.3">
      <c r="A47" s="194"/>
      <c r="B47" s="112" t="str" cm="1">
        <f t="array" aca="1" ref="B47" ca="1">IFERROR(INDEX('Analysis Answers Matrix'!$A$2:$A$156, SMALL(IF(INDEX('Analysis Answers Matrix'!$A$2:$IV$156, 0, MATCH($A$41, 'Analysis Answers Matrix'!$A$2:$IV$2, 0))="u", ROW('Analysis Answers Matrix'!$A$2:$A$156)-ROW('Analysis Answers Matrix'!$A$2)+1), ROW(7:7))), "")</f>
        <v>Question_32</v>
      </c>
      <c r="C47" s="167" t="str" cm="1">
        <f t="array" aca="1" ref="C47" ca="1">IFERROR(INDEX('Analysis Answers Matrix'!$B$2:$B$156, SMALL(IF(INDEX('Analysis Answers Matrix'!$A$2:$IV$156, 0, MATCH($A$41, 'Analysis Answers Matrix'!$A$2:$IV$2, 0))="u", ROW('Analysis Answers Matrix'!$B$2:$B$156)-ROW('Analysis Answers Matrix'!$A$2)+1), ROW(7:7))), "")</f>
        <v>If innovation is required, to what extent is the community capable of innovation (financial and willingness)?</v>
      </c>
      <c r="D47" s="167"/>
      <c r="E47" s="167"/>
      <c r="F47" s="167"/>
      <c r="G47" s="167"/>
      <c r="H47" s="167"/>
      <c r="I47" s="167"/>
      <c r="J47" s="167"/>
    </row>
    <row r="48" spans="1:10" ht="27" customHeight="1" x14ac:dyDescent="0.3">
      <c r="A48" s="194"/>
      <c r="B48" s="112" t="str" cm="1">
        <f t="array" aca="1" ref="B48" ca="1">IFERROR(INDEX('Analysis Answers Matrix'!$A$2:$A$156, SMALL(IF(INDEX('Analysis Answers Matrix'!$A$2:$IV$156, 0, MATCH($A$41, 'Analysis Answers Matrix'!$A$2:$IV$2, 0))="u", ROW('Analysis Answers Matrix'!$A$2:$A$156)-ROW('Analysis Answers Matrix'!$A$2)+1), ROW(8:8))), "")</f>
        <v/>
      </c>
      <c r="C48" s="167" t="str" cm="1">
        <f t="array" aca="1" ref="C48" ca="1">IFERROR(INDEX('Analysis Answers Matrix'!$B$2:$B$156, SMALL(IF(INDEX('Analysis Answers Matrix'!$A$2:$IV$156, 0, MATCH($A$41, 'Analysis Answers Matrix'!$A$2:$IV$2, 0))="u", ROW('Analysis Answers Matrix'!$B$2:$B$156)-ROW('Analysis Answers Matrix'!$A$2)+1), ROW(8:8))), "")</f>
        <v/>
      </c>
      <c r="D48" s="167"/>
      <c r="E48" s="167"/>
      <c r="F48" s="167"/>
      <c r="G48" s="167"/>
      <c r="H48" s="167"/>
      <c r="I48" s="167"/>
      <c r="J48" s="167"/>
    </row>
    <row r="49" spans="1:10" ht="25.9" customHeight="1" x14ac:dyDescent="0.3">
      <c r="A49" s="194"/>
      <c r="B49" s="112" t="str" cm="1">
        <f t="array" aca="1" ref="B49" ca="1">IFERROR(INDEX('Analysis Answers Matrix'!$A$2:$A$156, SMALL(IF(INDEX('Analysis Answers Matrix'!$A$2:$IV$156, 0, MATCH($A$41, 'Analysis Answers Matrix'!$A$2:$IV$2, 0))="u", ROW('Analysis Answers Matrix'!$A$2:$A$156)-ROW('Analysis Answers Matrix'!$A$2)+1), ROW(9:9))), "")</f>
        <v/>
      </c>
      <c r="C49" s="167" t="str" cm="1">
        <f t="array" aca="1" ref="C49" ca="1">IFERROR(INDEX('Analysis Answers Matrix'!$B$2:$B$156, SMALL(IF(INDEX('Analysis Answers Matrix'!$A$2:$IV$156, 0, MATCH($A$41, 'Analysis Answers Matrix'!$A$2:$IV$2, 0))="u", ROW('Analysis Answers Matrix'!$B$2:$B$156)-ROW('Analysis Answers Matrix'!$A$2)+1), ROW(9:9))), "")</f>
        <v/>
      </c>
      <c r="D49" s="167"/>
      <c r="E49" s="167"/>
      <c r="F49" s="167"/>
      <c r="G49" s="167"/>
      <c r="H49" s="167"/>
      <c r="I49" s="167"/>
      <c r="J49" s="167"/>
    </row>
    <row r="50" spans="1:10" ht="26.45" customHeight="1" x14ac:dyDescent="0.3">
      <c r="A50" s="194"/>
      <c r="B50" s="112" t="str" cm="1">
        <f t="array" aca="1" ref="B50" ca="1">IFERROR(INDEX('Analysis Answers Matrix'!$A$2:$A$156, SMALL(IF(INDEX('Analysis Answers Matrix'!$A$2:$IV$156, 0, MATCH($A$41, 'Analysis Answers Matrix'!$A$2:$IV$2, 0))="u", ROW('Analysis Answers Matrix'!$A$2:$A$156)-ROW('Analysis Answers Matrix'!$A$2)+1), ROW(10:10))), "")</f>
        <v/>
      </c>
      <c r="C50" s="167" t="str" cm="1">
        <f t="array" aca="1" ref="C50" ca="1">IFERROR(INDEX('Analysis Answers Matrix'!$B$2:$B$156, SMALL(IF(INDEX('Analysis Answers Matrix'!$A$2:$IV$156, 0, MATCH($A$41, 'Analysis Answers Matrix'!$A$2:$IV$2, 0))="u", ROW('Analysis Answers Matrix'!$B$2:$B$156)-ROW('Analysis Answers Matrix'!$A$2)+1), ROW(10:10))), "")</f>
        <v/>
      </c>
      <c r="D50" s="167"/>
      <c r="E50" s="167"/>
      <c r="F50" s="167"/>
      <c r="G50" s="167"/>
      <c r="H50" s="167"/>
      <c r="I50" s="167"/>
      <c r="J50" s="167"/>
    </row>
    <row r="51" spans="1:10" ht="30.6" customHeight="1" x14ac:dyDescent="0.3">
      <c r="A51" s="194"/>
      <c r="B51" s="112" t="str" cm="1">
        <f t="array" aca="1" ref="B51" ca="1">IFERROR(INDEX('Analysis Answers Matrix'!$A$2:$A$156, SMALL(IF(INDEX('Analysis Answers Matrix'!$A$2:$IV$156, 0, MATCH($A$41, 'Analysis Answers Matrix'!$A$2:$IV$2, 0))="u", ROW('Analysis Answers Matrix'!$A$2:$A$156)-ROW('Analysis Answers Matrix'!$A$2)+1), ROW(11:11))), "")</f>
        <v/>
      </c>
      <c r="C51" s="167" t="str" cm="1">
        <f t="array" aca="1" ref="C51" ca="1">IFERROR(INDEX('Analysis Answers Matrix'!$B$2:$B$156, SMALL(IF(INDEX('Analysis Answers Matrix'!$A$2:$IV$156, 0, MATCH($A$41, 'Analysis Answers Matrix'!$A$2:$IV$2, 0))="u", ROW('Analysis Answers Matrix'!$B$2:$B$156)-ROW('Analysis Answers Matrix'!$A$2)+1), ROW(11:11))), "")</f>
        <v/>
      </c>
      <c r="D51" s="167"/>
      <c r="E51" s="167"/>
      <c r="F51" s="167"/>
      <c r="G51" s="167"/>
      <c r="H51" s="167"/>
      <c r="I51" s="167"/>
      <c r="J51" s="167"/>
    </row>
    <row r="52" spans="1:10" ht="26.45" customHeight="1" x14ac:dyDescent="0.3">
      <c r="A52" s="194"/>
      <c r="B52" s="112" t="str" cm="1">
        <f t="array" aca="1" ref="B52" ca="1">IFERROR(INDEX('Analysis Answers Matrix'!$A$2:$A$156, SMALL(IF(INDEX('Analysis Answers Matrix'!$A$2:$IV$156, 0, MATCH($A$41, 'Analysis Answers Matrix'!$A$2:$IV$2, 0))="u", ROW('Analysis Answers Matrix'!$A$2:$A$156)-ROW('Analysis Answers Matrix'!$A$2)+1), ROW(12:12))), "")</f>
        <v/>
      </c>
      <c r="C52" s="167" t="str" cm="1">
        <f t="array" aca="1" ref="C52" ca="1">IFERROR(INDEX('Analysis Answers Matrix'!$B$2:$B$156, SMALL(IF(INDEX('Analysis Answers Matrix'!$A$2:$IV$156, 0, MATCH($A$41, 'Analysis Answers Matrix'!$A$2:$IV$2, 0))="u", ROW('Analysis Answers Matrix'!$B$2:$B$156)-ROW('Analysis Answers Matrix'!$A$2)+1), ROW(12:12))), "")</f>
        <v/>
      </c>
      <c r="D52" s="167"/>
      <c r="E52" s="167"/>
      <c r="F52" s="167"/>
      <c r="G52" s="167"/>
      <c r="H52" s="167"/>
      <c r="I52" s="167"/>
      <c r="J52" s="167"/>
    </row>
    <row r="53" spans="1:10" ht="28.15" customHeight="1" x14ac:dyDescent="0.3">
      <c r="A53" s="194"/>
      <c r="B53" s="112" t="str" cm="1">
        <f t="array" aca="1" ref="B53" ca="1">IFERROR(INDEX('Analysis Answers Matrix'!$A$2:$A$156, SMALL(IF(INDEX('Analysis Answers Matrix'!$A$2:$IV$156, 0, MATCH($A$41, 'Analysis Answers Matrix'!$A$2:$IV$2, 0))="u", ROW('Analysis Answers Matrix'!$A$2:$A$156)-ROW('Analysis Answers Matrix'!$A$2)+1), ROW(13:13))), "")</f>
        <v/>
      </c>
      <c r="C53" s="167" t="str" cm="1">
        <f t="array" aca="1" ref="C53" ca="1">IFERROR(INDEX('Analysis Answers Matrix'!$B$2:$B$156, SMALL(IF(INDEX('Analysis Answers Matrix'!$A$2:$IV$156, 0, MATCH($A$41, 'Analysis Answers Matrix'!$A$2:$IV$2, 0))="u", ROW('Analysis Answers Matrix'!$B$2:$B$156)-ROW('Analysis Answers Matrix'!$A$2)+1), ROW(13:13))), "")</f>
        <v/>
      </c>
      <c r="D53" s="167"/>
      <c r="E53" s="167"/>
      <c r="F53" s="167"/>
      <c r="G53" s="167"/>
      <c r="H53" s="167"/>
      <c r="I53" s="167"/>
      <c r="J53" s="167"/>
    </row>
    <row r="54" spans="1:10" ht="30.6" customHeight="1" x14ac:dyDescent="0.3">
      <c r="A54" s="194"/>
      <c r="B54" s="112" t="str" cm="1">
        <f t="array" aca="1" ref="B54" ca="1">IFERROR(INDEX('Analysis Answers Matrix'!$A$2:$A$156, SMALL(IF(INDEX('Analysis Answers Matrix'!$A$2:$IV$156, 0, MATCH($A$41, 'Analysis Answers Matrix'!$A$2:$IV$2, 0))="u", ROW('Analysis Answers Matrix'!$A$2:$A$156)-ROW('Analysis Answers Matrix'!$A$2)+1), ROW(14:14))), "")</f>
        <v/>
      </c>
      <c r="C54" s="167" t="str" cm="1">
        <f t="array" aca="1" ref="C54" ca="1">IFERROR(INDEX('Analysis Answers Matrix'!$B$2:$B$156, SMALL(IF(INDEX('Analysis Answers Matrix'!$A$2:$IV$156, 0, MATCH($A$41, 'Analysis Answers Matrix'!$A$2:$IV$2, 0))="u", ROW('Analysis Answers Matrix'!$B$2:$B$156)-ROW('Analysis Answers Matrix'!$A$2)+1), ROW(14:14))), "")</f>
        <v/>
      </c>
      <c r="D54" s="167"/>
      <c r="E54" s="167"/>
      <c r="F54" s="167"/>
      <c r="G54" s="167"/>
      <c r="H54" s="167"/>
      <c r="I54" s="167"/>
      <c r="J54" s="167"/>
    </row>
    <row r="55" spans="1:10" ht="33" customHeight="1" x14ac:dyDescent="0.3">
      <c r="A55" s="194"/>
      <c r="B55" s="112" t="str" cm="1">
        <f t="array" aca="1" ref="B55" ca="1">IFERROR(INDEX('Analysis Answers Matrix'!$A$2:$A$156, SMALL(IF(INDEX('Analysis Answers Matrix'!$A$2:$IV$156, 0, MATCH($A$41, 'Analysis Answers Matrix'!$A$2:$IV$2, 0))="u", ROW('Analysis Answers Matrix'!$A$2:$A$156)-ROW('Analysis Answers Matrix'!$A$2)+1), ROW(15:15))), "")</f>
        <v/>
      </c>
      <c r="C55" s="167" t="str" cm="1">
        <f t="array" aca="1" ref="C55" ca="1">IFERROR(INDEX('Analysis Answers Matrix'!$B$2:$B$156, SMALL(IF(INDEX('Analysis Answers Matrix'!$A$2:$IV$156, 0, MATCH($A$41, 'Analysis Answers Matrix'!$A$2:$IV$2, 0))="u", ROW('Analysis Answers Matrix'!$B$2:$B$156)-ROW('Analysis Answers Matrix'!$A$2)+1), ROW(15:15))), "")</f>
        <v/>
      </c>
      <c r="D55" s="167"/>
      <c r="E55" s="167"/>
      <c r="F55" s="167"/>
      <c r="G55" s="167"/>
      <c r="H55" s="167"/>
      <c r="I55" s="167"/>
      <c r="J55" s="167"/>
    </row>
    <row r="56" spans="1:10" ht="30.6" customHeight="1" x14ac:dyDescent="0.3">
      <c r="A56" s="194"/>
      <c r="B56" s="112" t="str" cm="1">
        <f t="array" aca="1" ref="B56" ca="1">IFERROR(INDEX('Analysis Answers Matrix'!$A$2:$A$156, SMALL(IF(INDEX('Analysis Answers Matrix'!$A$2:$IV$156, 0, MATCH($A$41, 'Analysis Answers Matrix'!$A$2:$IV$2, 0))="u", ROW('Analysis Answers Matrix'!$A$2:$A$156)-ROW('Analysis Answers Matrix'!$A$2)+1), ROW(16:16))), "")</f>
        <v/>
      </c>
      <c r="C56" s="167" t="str" cm="1">
        <f t="array" aca="1" ref="C56" ca="1">IFERROR(INDEX('Analysis Answers Matrix'!$B$2:$B$156, SMALL(IF(INDEX('Analysis Answers Matrix'!$A$2:$IV$156, 0, MATCH($A$41, 'Analysis Answers Matrix'!$A$2:$IV$2, 0))="u", ROW('Analysis Answers Matrix'!$B$2:$B$156)-ROW('Analysis Answers Matrix'!$A$2)+1), ROW(16:16))), "")</f>
        <v/>
      </c>
      <c r="D56" s="167"/>
      <c r="E56" s="167"/>
      <c r="F56" s="167"/>
      <c r="G56" s="167"/>
      <c r="H56" s="167"/>
      <c r="I56" s="167"/>
      <c r="J56" s="167"/>
    </row>
    <row r="59" spans="1:10" ht="26.45" customHeight="1" x14ac:dyDescent="0.25">
      <c r="A59" s="182" t="s">
        <v>70</v>
      </c>
      <c r="B59" s="182"/>
      <c r="C59" s="182"/>
      <c r="D59" s="182"/>
      <c r="E59" s="182"/>
      <c r="F59" s="182"/>
      <c r="G59" s="182"/>
      <c r="H59" s="182"/>
      <c r="I59" s="182"/>
    </row>
    <row r="60" spans="1:10" ht="26.45" customHeight="1" x14ac:dyDescent="0.3">
      <c r="A60" s="163" t="s">
        <v>68</v>
      </c>
      <c r="B60" s="164"/>
      <c r="C60" s="165" t="s">
        <v>5</v>
      </c>
      <c r="D60" s="166"/>
      <c r="E60" s="166"/>
      <c r="F60" s="166"/>
      <c r="G60" s="166"/>
      <c r="H60" s="166"/>
      <c r="I60" s="166"/>
      <c r="J60" s="166"/>
    </row>
    <row r="61" spans="1:10" ht="38.450000000000003" customHeight="1" x14ac:dyDescent="0.3">
      <c r="A61" s="167" t="str">
        <f t="array" ref="A61">IFERROR(INDEX('Analysis Answers Matrix'!A$2:A$156, SMALL(IF(ISNUMBER(SEARCH("This is unknown*", 'Analysis Answers Matrix'!C$2:C$156)), ROW('Analysis Answers Matrix'!A$2:A$156)-ROW('Analysis Answers Matrix'!A$2)+1), ROW(1:1))), "")</f>
        <v>Question_7</v>
      </c>
      <c r="B61" s="167"/>
      <c r="C61" s="167" t="str">
        <f t="array" ref="C61">IFERROR(INDEX('Analysis Answers Matrix'!B$2:B$156, SMALL(IF(ISNUMBER(SEARCH("This is unknown*", 'Analysis Answers Matrix'!C$2:C$156)), ROW('Analysis Answers Matrix'!B$2:B$156)-ROW('Analysis Answers Matrix'!B$2)+1), ROW(1:1))), "")</f>
        <v>Compared to other areas that the fishers use to steam between their home port and fishing grounds, what is the density of seabirds in the MPA and the routes towards it?</v>
      </c>
      <c r="D61" s="167"/>
      <c r="E61" s="167"/>
      <c r="F61" s="167"/>
      <c r="G61" s="167"/>
      <c r="H61" s="167"/>
      <c r="I61" s="167"/>
      <c r="J61" s="167"/>
    </row>
    <row r="62" spans="1:10" ht="46.9" customHeight="1" x14ac:dyDescent="0.3">
      <c r="A62" s="167" t="str">
        <f t="array" ref="A62">IFERROR(INDEX('Analysis Answers Matrix'!A$2:A$156, SMALL(IF(ISNUMBER(SEARCH("This is unknown*", 'Analysis Answers Matrix'!C$2:C$156)), ROW('Analysis Answers Matrix'!A$2:A$156)-ROW('Analysis Answers Matrix'!A$2)+1), ROW(2:2))), "")</f>
        <v>Question_15</v>
      </c>
      <c r="B62" s="167"/>
      <c r="C62" s="167" t="str">
        <f t="array" ref="C62">IFERROR(INDEX('Analysis Answers Matrix'!B$2:B$156, SMALL(IF(ISNUMBER(SEARCH("This is unknown*", 'Analysis Answers Matrix'!C$2:C$156)), ROW('Analysis Answers Matrix'!B$2:B$156)-ROW('Analysis Answers Matrix'!B$2)+1), ROW(2:2))), "")</f>
        <v>Compared to other areas where the fishers operate (or could operate), what is the catchability for the target species in the MPA?</v>
      </c>
      <c r="D62" s="167"/>
      <c r="E62" s="167"/>
      <c r="F62" s="167"/>
      <c r="G62" s="167"/>
      <c r="H62" s="167"/>
      <c r="I62" s="167"/>
      <c r="J62" s="167"/>
    </row>
    <row r="63" spans="1:10" ht="37.15" customHeight="1" x14ac:dyDescent="0.3">
      <c r="A63" s="167" t="str">
        <f t="array" ref="A63">IFERROR(INDEX('Analysis Answers Matrix'!A$2:A$156, SMALL(IF(ISNUMBER(SEARCH("This is unknown*", 'Analysis Answers Matrix'!C$2:C$156)), ROW('Analysis Answers Matrix'!A$2:A$156)-ROW('Analysis Answers Matrix'!A$2)+1), ROW(3:3))), "")</f>
        <v>Question_19</v>
      </c>
      <c r="B63" s="167"/>
      <c r="C63" s="167" t="str">
        <f t="array" ref="C63">IFERROR(INDEX('Analysis Answers Matrix'!B$2:B$156, SMALL(IF(ISNUMBER(SEARCH("This is unknown*", 'Analysis Answers Matrix'!C$2:C$156)), ROW('Analysis Answers Matrix'!B$2:B$156)-ROW('Analysis Answers Matrix'!B$2)+1), ROW(3:3))), "")</f>
        <v>How does the bycatch rate (bycatch biomass per unit of effort) within the MPA compare to alternative areas?</v>
      </c>
      <c r="D63" s="167"/>
      <c r="E63" s="167"/>
      <c r="F63" s="167"/>
      <c r="G63" s="167"/>
      <c r="H63" s="167"/>
      <c r="I63" s="167"/>
      <c r="J63" s="167"/>
    </row>
    <row r="64" spans="1:10" ht="36" customHeight="1" x14ac:dyDescent="0.3">
      <c r="A64" s="167" t="str">
        <f t="array" ref="A64">IFERROR(INDEX('Analysis Answers Matrix'!A$2:A$156, SMALL(IF(ISNUMBER(SEARCH("This is unknown*", 'Analysis Answers Matrix'!C$2:C$156)), ROW('Analysis Answers Matrix'!A$2:A$156)-ROW('Analysis Answers Matrix'!A$2)+1), ROW(4:4))), "")</f>
        <v>Question_20</v>
      </c>
      <c r="B64" s="167"/>
      <c r="C64" s="167" t="str">
        <f t="array" ref="C64">IFERROR(INDEX('Analysis Answers Matrix'!B$2:B$156, SMALL(IF(ISNUMBER(SEARCH("This is unknown*", 'Analysis Answers Matrix'!C$2:C$156)), ROW('Analysis Answers Matrix'!B$2:B$156)-ROW('Analysis Answers Matrix'!B$2)+1), ROW(4:4))), "")</f>
        <v>Compared to other areas where the fishers operate, what is the frequency of occurrence of spawning aggregations of species that are caught in or disturbed by the fishing gears used in the MPA?</v>
      </c>
      <c r="D64" s="167"/>
      <c r="E64" s="167"/>
      <c r="F64" s="167"/>
      <c r="G64" s="167"/>
      <c r="H64" s="167"/>
      <c r="I64" s="167"/>
      <c r="J64" s="167"/>
    </row>
    <row r="65" spans="1:10" ht="34.15" customHeight="1" x14ac:dyDescent="0.3">
      <c r="A65" s="167" t="str">
        <f t="array" ref="A65">IFERROR(INDEX('Analysis Answers Matrix'!A$2:A$156, SMALL(IF(ISNUMBER(SEARCH("This is unknown*", 'Analysis Answers Matrix'!C$2:C$156)), ROW('Analysis Answers Matrix'!A$2:A$156)-ROW('Analysis Answers Matrix'!A$2)+1), ROW(5:5))), "")</f>
        <v>Question_23</v>
      </c>
      <c r="B65" s="167"/>
      <c r="C65" s="167" t="str">
        <f t="array" ref="C65">IFERROR(INDEX('Analysis Answers Matrix'!B$2:B$156, SMALL(IF(ISNUMBER(SEARCH("This is unknown*", 'Analysis Answers Matrix'!C$2:C$156)), ROW('Analysis Answers Matrix'!B$2:B$156)-ROW('Analysis Answers Matrix'!B$2)+1), ROW(5:5))), "")</f>
        <v xml:space="preserve">Compared to other areas where the fishers operate, what is the abundance of  species which are known to be sensitive to underwater noise (e.g. marine mammals) in the MPA? </v>
      </c>
      <c r="D65" s="167"/>
      <c r="E65" s="167"/>
      <c r="F65" s="167"/>
      <c r="G65" s="167"/>
      <c r="H65" s="167"/>
      <c r="I65" s="167"/>
      <c r="J65" s="167"/>
    </row>
    <row r="66" spans="1:10" ht="36" customHeight="1" x14ac:dyDescent="0.3">
      <c r="A66" s="167" t="str">
        <f t="array" ref="A66">IFERROR(INDEX('Analysis Answers Matrix'!A$2:A$156, SMALL(IF(ISNUMBER(SEARCH("This is unknown*", 'Analysis Answers Matrix'!C$2:C$156)), ROW('Analysis Answers Matrix'!A$2:A$156)-ROW('Analysis Answers Matrix'!A$2)+1), ROW(6:6))), "")</f>
        <v>Question_24</v>
      </c>
      <c r="B66" s="167"/>
      <c r="C66" s="167" t="str">
        <f t="array" ref="C66">IFERROR(INDEX('Analysis Answers Matrix'!B$2:B$156, SMALL(IF(ISNUMBER(SEARCH("This is unknown*", 'Analysis Answers Matrix'!C$2:C$156)), ROW('Analysis Answers Matrix'!B$2:B$156)-ROW('Analysis Answers Matrix'!B$2)+1), ROW(6:6))), "")</f>
        <v>How significant is the total reduction in productive fishable grounds?</v>
      </c>
      <c r="D66" s="167"/>
      <c r="E66" s="167"/>
      <c r="F66" s="167"/>
      <c r="G66" s="167"/>
      <c r="H66" s="167"/>
      <c r="I66" s="167"/>
      <c r="J66" s="167"/>
    </row>
    <row r="67" spans="1:10" ht="36" customHeight="1" x14ac:dyDescent="0.3">
      <c r="A67" s="167" t="str">
        <f t="array" ref="A67">IFERROR(INDEX('Analysis Answers Matrix'!A$2:A$156, SMALL(IF(ISNUMBER(SEARCH("This is unknown*", 'Analysis Answers Matrix'!C$2:C$156)), ROW('Analysis Answers Matrix'!A$2:A$156)-ROW('Analysis Answers Matrix'!A$2)+1), ROW(7:7))), "")</f>
        <v>Question_29</v>
      </c>
      <c r="B67" s="167"/>
      <c r="C67" s="167" t="str">
        <f t="array" ref="C67">IFERROR(INDEX('Analysis Answers Matrix'!B$2:B$156, SMALL(IF(ISNUMBER(SEARCH("This is unknown*", 'Analysis Answers Matrix'!C$2:C$156)), ROW('Analysis Answers Matrix'!B$2:B$156)-ROW('Analysis Answers Matrix'!B$2)+1), ROW(7:7))), "")</f>
        <v>How do these methods compare to the methods used in the MPA in terms of impact on CO2 emissions?</v>
      </c>
      <c r="D67" s="167"/>
      <c r="E67" s="167"/>
      <c r="F67" s="167"/>
      <c r="G67" s="167"/>
      <c r="H67" s="167"/>
      <c r="I67" s="167"/>
      <c r="J67" s="167"/>
    </row>
    <row r="68" spans="1:10" ht="37.9" customHeight="1" x14ac:dyDescent="0.3">
      <c r="A68" s="167" t="str">
        <f t="array" ref="A68">IFERROR(INDEX('Analysis Answers Matrix'!A$2:A$156, SMALL(IF(ISNUMBER(SEARCH("This is unknown*", 'Analysis Answers Matrix'!C$2:C$156)), ROW('Analysis Answers Matrix'!A$2:A$156)-ROW('Analysis Answers Matrix'!A$2)+1), ROW(8:8))), "")</f>
        <v>Question_31</v>
      </c>
      <c r="B68" s="167"/>
      <c r="C68" s="167" t="str">
        <f t="array" ref="C68">IFERROR(INDEX('Analysis Answers Matrix'!B$2:B$156, SMALL(IF(ISNUMBER(SEARCH("This is unknown*", 'Analysis Answers Matrix'!C$2:C$156)), ROW('Analysis Answers Matrix'!B$2:B$156)-ROW('Analysis Answers Matrix'!B$2)+1), ROW(8:8))), "")</f>
        <v>How do these methods compare to the methods used in the MPA in terms of impact on the food-web?</v>
      </c>
      <c r="D68" s="167"/>
      <c r="E68" s="167"/>
      <c r="F68" s="167"/>
      <c r="G68" s="167"/>
      <c r="H68" s="167"/>
      <c r="I68" s="167"/>
      <c r="J68" s="167"/>
    </row>
    <row r="69" spans="1:10" ht="27.6" customHeight="1" x14ac:dyDescent="0.3">
      <c r="A69" s="167" t="str">
        <f t="array" ref="A69">IFERROR(INDEX('Analysis Answers Matrix'!A$2:A$156, SMALL(IF(ISNUMBER(SEARCH("This is unknown*", 'Analysis Answers Matrix'!C$2:C$156)), ROW('Analysis Answers Matrix'!A$2:A$156)-ROW('Analysis Answers Matrix'!A$2)+1), ROW(9:9))), "")</f>
        <v>Question_32</v>
      </c>
      <c r="B69" s="167"/>
      <c r="C69" s="167" t="str">
        <f t="array" ref="C69">IFERROR(INDEX('Analysis Answers Matrix'!B$2:B$156, SMALL(IF(ISNUMBER(SEARCH("This is unknown*", 'Analysis Answers Matrix'!C$2:C$156)), ROW('Analysis Answers Matrix'!B$2:B$156)-ROW('Analysis Answers Matrix'!B$2)+1), ROW(9:9))), "")</f>
        <v>If innovation is required, to what extent is the community capable of innovation (financial and willingness)?</v>
      </c>
      <c r="D69" s="167"/>
      <c r="E69" s="167"/>
      <c r="F69" s="167"/>
      <c r="G69" s="167"/>
      <c r="H69" s="167"/>
      <c r="I69" s="167"/>
      <c r="J69" s="167"/>
    </row>
    <row r="70" spans="1:10" ht="18.600000000000001" customHeight="1" x14ac:dyDescent="0.3">
      <c r="A70" s="167" t="str">
        <f t="array" ref="A70">IFERROR(INDEX('Analysis Answers Matrix'!A$2:A$156, SMALL(IF(ISNUMBER(SEARCH("This is unknown*", 'Analysis Answers Matrix'!C$2:C$156)), ROW('Analysis Answers Matrix'!A$2:A$156)-ROW('Analysis Answers Matrix'!A$2)+1), ROW(10:10))), "")</f>
        <v/>
      </c>
      <c r="B70" s="167"/>
      <c r="C70" s="167" t="str">
        <f t="array" ref="C70">IFERROR(INDEX('Analysis Answers Matrix'!B$2:B$156, SMALL(IF(ISNUMBER(SEARCH("This is unknown*", 'Analysis Answers Matrix'!C$2:C$156)), ROW('Analysis Answers Matrix'!B$2:B$156)-ROW('Analysis Answers Matrix'!B$2)+1), ROW(10:10))), "")</f>
        <v/>
      </c>
      <c r="D70" s="167"/>
      <c r="E70" s="167"/>
      <c r="F70" s="167"/>
      <c r="G70" s="167"/>
      <c r="H70" s="167"/>
      <c r="I70" s="167"/>
      <c r="J70" s="167"/>
    </row>
    <row r="71" spans="1:10" ht="18.600000000000001" customHeight="1" x14ac:dyDescent="0.3">
      <c r="A71" s="167" t="str">
        <f t="array" ref="A71">IFERROR(INDEX('Analysis Answers Matrix'!A$2:A$156, SMALL(IF(ISNUMBER(SEARCH("This is unknown*", 'Analysis Answers Matrix'!C$2:C$156)), ROW('Analysis Answers Matrix'!A$2:A$156)-ROW('Analysis Answers Matrix'!A$2)+1), ROW(11:11))), "")</f>
        <v/>
      </c>
      <c r="B71" s="167"/>
      <c r="C71" s="167" t="str">
        <f t="array" ref="C71">IFERROR(INDEX('Analysis Answers Matrix'!B$2:B$156, SMALL(IF(ISNUMBER(SEARCH("This is unknown*", 'Analysis Answers Matrix'!C$2:C$156)), ROW('Analysis Answers Matrix'!B$2:B$156)-ROW('Analysis Answers Matrix'!B$2)+1), ROW(11:11))), "")</f>
        <v/>
      </c>
      <c r="D71" s="167"/>
      <c r="E71" s="167"/>
      <c r="F71" s="167"/>
      <c r="G71" s="167"/>
      <c r="H71" s="167"/>
      <c r="I71" s="167"/>
      <c r="J71" s="167"/>
    </row>
    <row r="72" spans="1:10" ht="18.600000000000001" customHeight="1" x14ac:dyDescent="0.3">
      <c r="A72" s="167" t="str">
        <f t="array" ref="A72">IFERROR(INDEX('Analysis Answers Matrix'!A$2:A$156, SMALL(IF(ISNUMBER(SEARCH("This is unknown*", 'Analysis Answers Matrix'!C$2:C$156)), ROW('Analysis Answers Matrix'!A$2:A$156)-ROW('Analysis Answers Matrix'!A$2)+1), ROW(12:12))), "")</f>
        <v/>
      </c>
      <c r="B72" s="167"/>
      <c r="C72" s="167" t="str">
        <f t="array" ref="C72">IFERROR(INDEX('Analysis Answers Matrix'!B$2:B$156, SMALL(IF(ISNUMBER(SEARCH("This is unknown*", 'Analysis Answers Matrix'!C$2:C$156)), ROW('Analysis Answers Matrix'!B$2:B$156)-ROW('Analysis Answers Matrix'!B$2)+1), ROW(12:12))), "")</f>
        <v/>
      </c>
      <c r="D72" s="167"/>
      <c r="E72" s="167"/>
      <c r="F72" s="167"/>
      <c r="G72" s="167"/>
      <c r="H72" s="167"/>
      <c r="I72" s="167"/>
      <c r="J72" s="167"/>
    </row>
    <row r="73" spans="1:10" ht="18.600000000000001" customHeight="1" x14ac:dyDescent="0.3">
      <c r="A73" s="167" t="str">
        <f t="array" ref="A73">IFERROR(INDEX('Analysis Answers Matrix'!A$2:A$156, SMALL(IF(ISNUMBER(SEARCH("This is unknown*", 'Analysis Answers Matrix'!C$2:C$156)), ROW('Analysis Answers Matrix'!A$2:A$156)-ROW('Analysis Answers Matrix'!A$2)+1), ROW(13:13))), "")</f>
        <v/>
      </c>
      <c r="B73" s="167"/>
      <c r="C73" s="167" t="str">
        <f t="array" ref="C73">IFERROR(INDEX('Analysis Answers Matrix'!B$2:B$156, SMALL(IF(ISNUMBER(SEARCH("This is unknown*", 'Analysis Answers Matrix'!C$2:C$156)), ROW('Analysis Answers Matrix'!B$2:B$156)-ROW('Analysis Answers Matrix'!B$2)+1), ROW(13:13))), "")</f>
        <v/>
      </c>
      <c r="D73" s="167"/>
      <c r="E73" s="167"/>
      <c r="F73" s="167"/>
      <c r="G73" s="167"/>
      <c r="H73" s="167"/>
      <c r="I73" s="167"/>
      <c r="J73" s="167"/>
    </row>
    <row r="74" spans="1:10" ht="18.75" x14ac:dyDescent="0.3">
      <c r="A74" s="167" t="str">
        <f t="array" ref="A74">IFERROR(INDEX('Analysis Answers Matrix'!A$2:A$156, SMALL(IF(ISNUMBER(SEARCH("This is unknown*", 'Analysis Answers Matrix'!C$2:C$156)), ROW('Analysis Answers Matrix'!A$2:A$156)-ROW('Analysis Answers Matrix'!A$2)+1), ROW(14:14))), "")</f>
        <v/>
      </c>
      <c r="B74" s="167"/>
      <c r="C74" s="167" t="str">
        <f t="array" ref="C74">IFERROR(INDEX('Analysis Answers Matrix'!B$2:B$156, SMALL(IF(ISNUMBER(SEARCH("This is unknown*", 'Analysis Answers Matrix'!C$2:C$156)), ROW('Analysis Answers Matrix'!B$2:B$156)-ROW('Analysis Answers Matrix'!B$2)+1), ROW(14:14))), "")</f>
        <v/>
      </c>
      <c r="D74" s="167"/>
      <c r="E74" s="167"/>
      <c r="F74" s="167"/>
      <c r="G74" s="167"/>
      <c r="H74" s="167"/>
      <c r="I74" s="167"/>
      <c r="J74" s="167"/>
    </row>
    <row r="75" spans="1:10" ht="18.75" x14ac:dyDescent="0.3">
      <c r="A75" s="167" t="str">
        <f t="array" ref="A75">IFERROR(INDEX('Analysis Answers Matrix'!A$2:A$156, SMALL(IF(ISNUMBER(SEARCH("This is unknown*", 'Analysis Answers Matrix'!C$2:C$156)), ROW('Analysis Answers Matrix'!A$2:A$156)-ROW('Analysis Answers Matrix'!A$2)+1), ROW(15:15))), "")</f>
        <v/>
      </c>
      <c r="B75" s="167"/>
      <c r="C75" s="167" t="str">
        <f t="array" ref="C75">IFERROR(INDEX('Analysis Answers Matrix'!B$2:B$156, SMALL(IF(ISNUMBER(SEARCH("This is unknown*", 'Analysis Answers Matrix'!C$2:C$156)), ROW('Analysis Answers Matrix'!B$2:B$156)-ROW('Analysis Answers Matrix'!B$2)+1), ROW(15:15))), "")</f>
        <v/>
      </c>
      <c r="D75" s="167"/>
      <c r="E75" s="167"/>
      <c r="F75" s="167"/>
      <c r="G75" s="167"/>
      <c r="H75" s="167"/>
      <c r="I75" s="167"/>
      <c r="J75" s="167"/>
    </row>
    <row r="76" spans="1:10" ht="18.75" x14ac:dyDescent="0.3">
      <c r="A76" s="167" t="str">
        <f t="array" ref="A76">IFERROR(INDEX('Analysis Answers Matrix'!A$2:A$156, SMALL(IF(ISNUMBER(SEARCH("This is unknown*", 'Analysis Answers Matrix'!C$2:C$156)), ROW('Analysis Answers Matrix'!A$2:A$156)-ROW('Analysis Answers Matrix'!A$2)+1), ROW(16:16))), "")</f>
        <v/>
      </c>
      <c r="B76" s="167"/>
      <c r="C76" s="167" t="str">
        <f t="array" ref="C76">IFERROR(INDEX('Analysis Answers Matrix'!B$2:B$156, SMALL(IF(ISNUMBER(SEARCH("This is unknown*", 'Analysis Answers Matrix'!C$2:C$156)), ROW('Analysis Answers Matrix'!B$2:B$156)-ROW('Analysis Answers Matrix'!B$2)+1), ROW(16:16))), "")</f>
        <v/>
      </c>
      <c r="D76" s="167"/>
      <c r="E76" s="167"/>
      <c r="F76" s="167"/>
      <c r="G76" s="167"/>
      <c r="H76" s="167"/>
      <c r="I76" s="167"/>
      <c r="J76" s="167"/>
    </row>
    <row r="77" spans="1:10" ht="18.75" x14ac:dyDescent="0.3">
      <c r="A77" s="167" t="str">
        <f t="array" ref="A77">IFERROR(INDEX('Analysis Answers Matrix'!A$2:A$156, SMALL(IF(ISNUMBER(SEARCH("This is unknown*", 'Analysis Answers Matrix'!C$2:C$156)), ROW('Analysis Answers Matrix'!A$2:A$156)-ROW('Analysis Answers Matrix'!A$2)+1), ROW(17:17))), "")</f>
        <v/>
      </c>
      <c r="B77" s="167"/>
      <c r="C77" s="167" t="str">
        <f t="array" ref="C77">IFERROR(INDEX('Analysis Answers Matrix'!B$2:B$156, SMALL(IF(ISNUMBER(SEARCH("This is unknown*", 'Analysis Answers Matrix'!C$2:C$156)), ROW('Analysis Answers Matrix'!B$2:B$156)-ROW('Analysis Answers Matrix'!B$2)+1), ROW(17:17))), "")</f>
        <v/>
      </c>
      <c r="D77" s="167"/>
      <c r="E77" s="167"/>
      <c r="F77" s="167"/>
      <c r="G77" s="167"/>
      <c r="H77" s="167"/>
      <c r="I77" s="167"/>
      <c r="J77" s="167"/>
    </row>
    <row r="78" spans="1:10" ht="18.75" x14ac:dyDescent="0.3">
      <c r="A78" s="167" t="str">
        <f t="array" ref="A78">IFERROR(INDEX('Analysis Answers Matrix'!A$2:A$156, SMALL(IF(ISNUMBER(SEARCH("This is unknown*", 'Analysis Answers Matrix'!C$2:C$156)), ROW('Analysis Answers Matrix'!A$2:A$156)-ROW('Analysis Answers Matrix'!A$2)+1), ROW(18:18))), "")</f>
        <v/>
      </c>
      <c r="B78" s="167"/>
      <c r="C78" s="167" t="str">
        <f t="array" ref="C78">IFERROR(INDEX('Analysis Answers Matrix'!B$2:B$156, SMALL(IF(ISNUMBER(SEARCH("This is unknown*", 'Analysis Answers Matrix'!C$2:C$156)), ROW('Analysis Answers Matrix'!B$2:B$156)-ROW('Analysis Answers Matrix'!B$2)+1), ROW(18:18))), "")</f>
        <v/>
      </c>
      <c r="D78" s="167"/>
      <c r="E78" s="167"/>
      <c r="F78" s="167"/>
      <c r="G78" s="167"/>
      <c r="H78" s="167"/>
      <c r="I78" s="167"/>
      <c r="J78" s="167"/>
    </row>
    <row r="79" spans="1:10" ht="18.75" x14ac:dyDescent="0.3">
      <c r="A79" s="167" t="str">
        <f t="array" ref="A79">IFERROR(INDEX('Analysis Answers Matrix'!A$2:A$156, SMALL(IF(ISNUMBER(SEARCH("This is unknown*", 'Analysis Answers Matrix'!C$2:C$156)), ROW('Analysis Answers Matrix'!A$2:A$156)-ROW('Analysis Answers Matrix'!A$2)+1), ROW(19:19))), "")</f>
        <v/>
      </c>
      <c r="B79" s="167"/>
      <c r="C79" s="167" t="str">
        <f t="array" ref="C79">IFERROR(INDEX('Analysis Answers Matrix'!B$2:B$156, SMALL(IF(ISNUMBER(SEARCH("This is unknown*", 'Analysis Answers Matrix'!C$2:C$156)), ROW('Analysis Answers Matrix'!B$2:B$156)-ROW('Analysis Answers Matrix'!B$2)+1), ROW(19:19))), "")</f>
        <v/>
      </c>
      <c r="D79" s="167"/>
      <c r="E79" s="167"/>
      <c r="F79" s="167"/>
      <c r="G79" s="167"/>
      <c r="H79" s="167"/>
      <c r="I79" s="167"/>
      <c r="J79" s="167"/>
    </row>
    <row r="80" spans="1:10" ht="18.75" x14ac:dyDescent="0.3">
      <c r="A80" s="167" t="str">
        <f t="array" ref="A80">IFERROR(INDEX('Analysis Answers Matrix'!A$2:A$156, SMALL(IF(ISNUMBER(SEARCH("This is unknown*", 'Analysis Answers Matrix'!C$2:C$156)), ROW('Analysis Answers Matrix'!A$2:A$156)-ROW('Analysis Answers Matrix'!A$2)+1), ROW(20:20))), "")</f>
        <v/>
      </c>
      <c r="B80" s="167"/>
      <c r="C80" s="167" t="str">
        <f t="array" ref="C80">IFERROR(INDEX('Analysis Answers Matrix'!B$2:B$156, SMALL(IF(ISNUMBER(SEARCH("This is unknown*", 'Analysis Answers Matrix'!C$2:C$156)), ROW('Analysis Answers Matrix'!B$2:B$156)-ROW('Analysis Answers Matrix'!B$2)+1), ROW(20:20))), "")</f>
        <v/>
      </c>
      <c r="D80" s="167"/>
      <c r="E80" s="167"/>
      <c r="F80" s="167"/>
      <c r="G80" s="167"/>
      <c r="H80" s="167"/>
      <c r="I80" s="167"/>
      <c r="J80" s="167"/>
    </row>
    <row r="81" spans="1:10" ht="18.75" x14ac:dyDescent="0.3">
      <c r="A81" s="167" t="str">
        <f t="array" ref="A81">IFERROR(INDEX('Analysis Answers Matrix'!A$2:A$156, SMALL(IF(ISNUMBER(SEARCH("This is unknown*", 'Analysis Answers Matrix'!C$2:C$156)), ROW('Analysis Answers Matrix'!A$2:A$156)-ROW('Analysis Answers Matrix'!A$2)+1), ROW(21:21))), "")</f>
        <v/>
      </c>
      <c r="B81" s="167"/>
      <c r="C81" s="167" t="str">
        <f t="array" ref="C81">IFERROR(INDEX('Analysis Answers Matrix'!B$2:B$156, SMALL(IF(ISNUMBER(SEARCH("This is unknown*", 'Analysis Answers Matrix'!C$2:C$156)), ROW('Analysis Answers Matrix'!B$2:B$156)-ROW('Analysis Answers Matrix'!B$2)+1), ROW(21:21))), "")</f>
        <v/>
      </c>
      <c r="D81" s="167"/>
      <c r="E81" s="167"/>
      <c r="F81" s="167"/>
      <c r="G81" s="167"/>
      <c r="H81" s="167"/>
      <c r="I81" s="167"/>
      <c r="J81" s="167"/>
    </row>
    <row r="82" spans="1:10" ht="18.75" x14ac:dyDescent="0.3">
      <c r="A82" s="167" t="str">
        <f t="array" ref="A82">IFERROR(INDEX('Analysis Answers Matrix'!A$2:A$156, SMALL(IF(ISNUMBER(SEARCH("This is unknown*", 'Analysis Answers Matrix'!C$2:C$156)), ROW('Analysis Answers Matrix'!A$2:A$156)-ROW('Analysis Answers Matrix'!A$2)+1), ROW(22:22))), "")</f>
        <v/>
      </c>
      <c r="B82" s="167"/>
      <c r="C82" s="167" t="str">
        <f t="array" ref="C82">IFERROR(INDEX('Analysis Answers Matrix'!B$2:B$156, SMALL(IF(ISNUMBER(SEARCH("This is unknown*", 'Analysis Answers Matrix'!C$2:C$156)), ROW('Analysis Answers Matrix'!B$2:B$156)-ROW('Analysis Answers Matrix'!B$2)+1), ROW(22:22))), "")</f>
        <v/>
      </c>
      <c r="D82" s="167"/>
      <c r="E82" s="167"/>
      <c r="F82" s="167"/>
      <c r="G82" s="167"/>
      <c r="H82" s="167"/>
      <c r="I82" s="167"/>
      <c r="J82" s="167"/>
    </row>
    <row r="83" spans="1:10" ht="18.75" x14ac:dyDescent="0.3">
      <c r="A83" s="167" t="str">
        <f t="array" ref="A83">IFERROR(INDEX('Analysis Answers Matrix'!A$2:A$156, SMALL(IF(ISNUMBER(SEARCH("This is unknown*", 'Analysis Answers Matrix'!C$2:C$156)), ROW('Analysis Answers Matrix'!A$2:A$156)-ROW('Analysis Answers Matrix'!A$2)+1), ROW(23:23))), "")</f>
        <v/>
      </c>
      <c r="B83" s="167"/>
      <c r="C83" s="167" t="str">
        <f t="array" ref="C83">IFERROR(INDEX('Analysis Answers Matrix'!B$2:B$156, SMALL(IF(ISNUMBER(SEARCH("This is unknown*", 'Analysis Answers Matrix'!C$2:C$156)), ROW('Analysis Answers Matrix'!B$2:B$156)-ROW('Analysis Answers Matrix'!B$2)+1), ROW(23:23))), "")</f>
        <v/>
      </c>
      <c r="D83" s="167"/>
      <c r="E83" s="167"/>
      <c r="F83" s="167"/>
      <c r="G83" s="167"/>
      <c r="H83" s="167"/>
      <c r="I83" s="167"/>
      <c r="J83" s="167"/>
    </row>
    <row r="84" spans="1:10" ht="18.75" x14ac:dyDescent="0.3">
      <c r="A84" s="167" t="str">
        <f t="array" ref="A84">IFERROR(INDEX('Analysis Answers Matrix'!A$2:A$156, SMALL(IF(ISNUMBER(SEARCH("This is unknown*", 'Analysis Answers Matrix'!C$2:C$156)), ROW('Analysis Answers Matrix'!A$2:A$156)-ROW('Analysis Answers Matrix'!A$2)+1), ROW(24:24))), "")</f>
        <v/>
      </c>
      <c r="B84" s="167"/>
      <c r="C84" s="167" t="str">
        <f t="array" ref="C84">IFERROR(INDEX('Analysis Answers Matrix'!B$2:B$156, SMALL(IF(ISNUMBER(SEARCH("This is unknown*", 'Analysis Answers Matrix'!C$2:C$156)), ROW('Analysis Answers Matrix'!B$2:B$156)-ROW('Analysis Answers Matrix'!B$2)+1), ROW(24:24))), "")</f>
        <v/>
      </c>
      <c r="D84" s="167"/>
      <c r="E84" s="167"/>
      <c r="F84" s="167"/>
      <c r="G84" s="167"/>
      <c r="H84" s="167"/>
      <c r="I84" s="167"/>
      <c r="J84" s="167"/>
    </row>
    <row r="85" spans="1:10" ht="18.75" x14ac:dyDescent="0.3">
      <c r="A85" s="167" t="str">
        <f t="array" ref="A85">IFERROR(INDEX('Analysis Answers Matrix'!A$2:A$156, SMALL(IF(ISNUMBER(SEARCH("This is unknown*", 'Analysis Answers Matrix'!C$2:C$156)), ROW('Analysis Answers Matrix'!A$2:A$156)-ROW('Analysis Answers Matrix'!A$2)+1), ROW(25:25))), "")</f>
        <v/>
      </c>
      <c r="B85" s="167"/>
      <c r="C85" s="167" t="str">
        <f t="array" ref="C85">IFERROR(INDEX('Analysis Answers Matrix'!B$2:B$156, SMALL(IF(ISNUMBER(SEARCH("This is unknown*", 'Analysis Answers Matrix'!C$2:C$156)), ROW('Analysis Answers Matrix'!B$2:B$156)-ROW('Analysis Answers Matrix'!B$2)+1), ROW(25:25))), "")</f>
        <v/>
      </c>
      <c r="D85" s="167"/>
      <c r="E85" s="167"/>
      <c r="F85" s="167"/>
      <c r="G85" s="167"/>
      <c r="H85" s="167"/>
      <c r="I85" s="167"/>
      <c r="J85" s="167"/>
    </row>
    <row r="86" spans="1:10" ht="18.75" x14ac:dyDescent="0.3">
      <c r="A86" s="167" t="str">
        <f t="array" ref="A86">IFERROR(INDEX('Analysis Answers Matrix'!A$2:A$156, SMALL(IF(ISNUMBER(SEARCH("This is unknown*", 'Analysis Answers Matrix'!C$2:C$156)), ROW('Analysis Answers Matrix'!A$2:A$156)-ROW('Analysis Answers Matrix'!A$2)+1), ROW(26:26))), "")</f>
        <v/>
      </c>
      <c r="B86" s="167"/>
      <c r="C86" s="167" t="str">
        <f t="array" ref="C86">IFERROR(INDEX('Analysis Answers Matrix'!B$2:B$156, SMALL(IF(ISNUMBER(SEARCH("This is unknown*", 'Analysis Answers Matrix'!C$2:C$156)), ROW('Analysis Answers Matrix'!B$2:B$156)-ROW('Analysis Answers Matrix'!B$2)+1), ROW(26:26))), "")</f>
        <v/>
      </c>
      <c r="D86" s="167"/>
      <c r="E86" s="167"/>
      <c r="F86" s="167"/>
      <c r="G86" s="167"/>
      <c r="H86" s="167"/>
      <c r="I86" s="167"/>
      <c r="J86" s="167"/>
    </row>
    <row r="87" spans="1:10" ht="18.75" x14ac:dyDescent="0.3">
      <c r="A87" s="167" t="str">
        <f t="array" ref="A87">IFERROR(INDEX('Analysis Answers Matrix'!A$2:A$156, SMALL(IF(ISNUMBER(SEARCH("This is unknown*", 'Analysis Answers Matrix'!C$2:C$156)), ROW('Analysis Answers Matrix'!A$2:A$156)-ROW('Analysis Answers Matrix'!A$2)+1), ROW(27:27))), "")</f>
        <v/>
      </c>
      <c r="B87" s="167"/>
      <c r="C87" s="167" t="str">
        <f t="array" ref="C87">IFERROR(INDEX('Analysis Answers Matrix'!B$2:B$156, SMALL(IF(ISNUMBER(SEARCH("This is unknown*", 'Analysis Answers Matrix'!C$2:C$156)), ROW('Analysis Answers Matrix'!B$2:B$156)-ROW('Analysis Answers Matrix'!B$2)+1), ROW(27:27))), "")</f>
        <v/>
      </c>
      <c r="D87" s="167"/>
      <c r="E87" s="167"/>
      <c r="F87" s="167"/>
      <c r="G87" s="167"/>
      <c r="H87" s="167"/>
      <c r="I87" s="167"/>
      <c r="J87" s="167"/>
    </row>
    <row r="88" spans="1:10" ht="18.75" x14ac:dyDescent="0.3">
      <c r="A88" s="167" t="str">
        <f t="array" ref="A88">IFERROR(INDEX('Analysis Answers Matrix'!A$2:A$156, SMALL(IF(ISNUMBER(SEARCH("This is unknown*", 'Analysis Answers Matrix'!C$2:C$156)), ROW('Analysis Answers Matrix'!A$2:A$156)-ROW('Analysis Answers Matrix'!A$2)+1), ROW(28:28))), "")</f>
        <v/>
      </c>
      <c r="B88" s="167"/>
      <c r="C88" s="167" t="str">
        <f t="array" ref="C88">IFERROR(INDEX('Analysis Answers Matrix'!B$2:B$156, SMALL(IF(ISNUMBER(SEARCH("This is unknown*", 'Analysis Answers Matrix'!C$2:C$156)), ROW('Analysis Answers Matrix'!B$2:B$156)-ROW('Analysis Answers Matrix'!B$2)+1), ROW(28:28))), "")</f>
        <v/>
      </c>
      <c r="D88" s="167"/>
      <c r="E88" s="167"/>
      <c r="F88" s="167"/>
      <c r="G88" s="167"/>
      <c r="H88" s="167"/>
      <c r="I88" s="167"/>
      <c r="J88" s="167"/>
    </row>
    <row r="89" spans="1:10" ht="18.75" x14ac:dyDescent="0.3">
      <c r="A89" s="167" t="str">
        <f t="array" ref="A89">IFERROR(INDEX('Analysis Answers Matrix'!A$2:A$156, SMALL(IF(ISNUMBER(SEARCH("This is unknown*", 'Analysis Answers Matrix'!C$2:C$156)), ROW('Analysis Answers Matrix'!A$2:A$156)-ROW('Analysis Answers Matrix'!A$2)+1), ROW(29:29))), "")</f>
        <v/>
      </c>
      <c r="B89" s="167"/>
      <c r="C89" s="167" t="str">
        <f t="array" ref="C89">IFERROR(INDEX('Analysis Answers Matrix'!B$2:B$156, SMALL(IF(ISNUMBER(SEARCH("This is unknown*", 'Analysis Answers Matrix'!C$2:C$156)), ROW('Analysis Answers Matrix'!B$2:B$156)-ROW('Analysis Answers Matrix'!B$2)+1), ROW(29:29))), "")</f>
        <v/>
      </c>
      <c r="D89" s="167"/>
      <c r="E89" s="167"/>
      <c r="F89" s="167"/>
      <c r="G89" s="167"/>
      <c r="H89" s="167"/>
      <c r="I89" s="167"/>
      <c r="J89" s="167"/>
    </row>
    <row r="90" spans="1:10" ht="18.75" x14ac:dyDescent="0.3">
      <c r="A90" s="167" t="str">
        <f t="array" ref="A90">IFERROR(INDEX('Analysis Answers Matrix'!A$2:A$156, SMALL(IF(ISNUMBER(SEARCH("This is unknown*", 'Analysis Answers Matrix'!C$2:C$156)), ROW('Analysis Answers Matrix'!A$2:A$156)-ROW('Analysis Answers Matrix'!A$2)+1), ROW(30:30))), "")</f>
        <v/>
      </c>
      <c r="B90" s="167"/>
      <c r="C90" s="167" t="str">
        <f t="array" ref="C90">IFERROR(INDEX('Analysis Answers Matrix'!B$2:B$156, SMALL(IF(ISNUMBER(SEARCH("This is unknown*", 'Analysis Answers Matrix'!C$2:C$156)), ROW('Analysis Answers Matrix'!B$2:B$156)-ROW('Analysis Answers Matrix'!B$2)+1), ROW(30:30))), "")</f>
        <v/>
      </c>
      <c r="D90" s="167"/>
      <c r="E90" s="167"/>
      <c r="F90" s="167"/>
      <c r="G90" s="167"/>
      <c r="H90" s="167"/>
      <c r="I90" s="167"/>
      <c r="J90" s="167"/>
    </row>
    <row r="91" spans="1:10" ht="18.75" x14ac:dyDescent="0.3">
      <c r="A91" s="167" t="str">
        <f t="array" ref="A91">IFERROR(INDEX('Analysis Answers Matrix'!A$2:A$156, SMALL(IF(ISNUMBER(SEARCH("This is unknown*", 'Analysis Answers Matrix'!C$2:C$156)), ROW('Analysis Answers Matrix'!A$2:A$156)-ROW('Analysis Answers Matrix'!A$2)+1), ROW(31:31))), "")</f>
        <v/>
      </c>
      <c r="B91" s="167"/>
      <c r="C91" s="167" t="str">
        <f t="array" ref="C91">IFERROR(INDEX('Analysis Answers Matrix'!B$2:B$156, SMALL(IF(ISNUMBER(SEARCH("This is unknown*", 'Analysis Answers Matrix'!C$2:C$156)), ROW('Analysis Answers Matrix'!B$2:B$156)-ROW('Analysis Answers Matrix'!B$2)+1), ROW(31:31))), "")</f>
        <v/>
      </c>
      <c r="D91" s="167"/>
      <c r="E91" s="167"/>
      <c r="F91" s="167"/>
      <c r="G91" s="167"/>
      <c r="H91" s="167"/>
      <c r="I91" s="167"/>
      <c r="J91" s="167"/>
    </row>
    <row r="92" spans="1:10" ht="18.75" x14ac:dyDescent="0.3">
      <c r="A92" s="167" t="str">
        <f t="array" ref="A92">IFERROR(INDEX('Analysis Answers Matrix'!A$2:A$156, SMALL(IF(ISNUMBER(SEARCH("This is unknown*", 'Analysis Answers Matrix'!C$2:C$156)), ROW('Analysis Answers Matrix'!A$2:A$156)-ROW('Analysis Answers Matrix'!A$2)+1), ROW(32:32))), "")</f>
        <v/>
      </c>
      <c r="B92" s="167"/>
      <c r="C92" s="167" t="str">
        <f t="array" ref="C92">IFERROR(INDEX('Analysis Answers Matrix'!B$2:B$156, SMALL(IF(ISNUMBER(SEARCH("This is unknown*", 'Analysis Answers Matrix'!C$2:C$156)), ROW('Analysis Answers Matrix'!B$2:B$156)-ROW('Analysis Answers Matrix'!B$2)+1), ROW(32:32))), "")</f>
        <v/>
      </c>
      <c r="D92" s="167"/>
      <c r="E92" s="167"/>
      <c r="F92" s="167"/>
      <c r="G92" s="167"/>
      <c r="H92" s="167"/>
      <c r="I92" s="167"/>
      <c r="J92" s="167"/>
    </row>
    <row r="93" spans="1:10" ht="18.75" x14ac:dyDescent="0.3">
      <c r="A93" s="167" t="str">
        <f t="array" ref="A93">IFERROR(INDEX('Analysis Answers Matrix'!A$2:A$156, SMALL(IF(ISNUMBER(SEARCH("This is unknown*", 'Analysis Answers Matrix'!C$2:C$156)), ROW('Analysis Answers Matrix'!A$2:A$156)-ROW('Analysis Answers Matrix'!A$2)+1), ROW(33:33))), "")</f>
        <v/>
      </c>
      <c r="B93" s="167"/>
      <c r="C93" s="167" t="str">
        <f t="array" ref="C93">IFERROR(INDEX('Analysis Answers Matrix'!B$2:B$156, SMALL(IF(ISNUMBER(SEARCH("This is unknown*", 'Analysis Answers Matrix'!C$2:C$156)), ROW('Analysis Answers Matrix'!B$2:B$156)-ROW('Analysis Answers Matrix'!B$2)+1), ROW(33:33))), "")</f>
        <v/>
      </c>
      <c r="D93" s="167"/>
      <c r="E93" s="167"/>
      <c r="F93" s="167"/>
      <c r="G93" s="167"/>
      <c r="H93" s="167"/>
      <c r="I93" s="167"/>
      <c r="J93" s="167"/>
    </row>
    <row r="94" spans="1:10" ht="18.75" x14ac:dyDescent="0.3">
      <c r="A94" s="167" t="str">
        <f t="array" ref="A94">IFERROR(INDEX('Analysis Answers Matrix'!A$2:A$156, SMALL(IF(ISNUMBER(SEARCH("This is unknown*", 'Analysis Answers Matrix'!C$2:C$156)), ROW('Analysis Answers Matrix'!A$2:A$156)-ROW('Analysis Answers Matrix'!A$2)+1), ROW(34:34))), "")</f>
        <v/>
      </c>
      <c r="B94" s="167"/>
      <c r="C94" s="167" t="str">
        <f t="array" ref="C94">IFERROR(INDEX('Analysis Answers Matrix'!B$2:B$156, SMALL(IF(ISNUMBER(SEARCH("This is unknown*", 'Analysis Answers Matrix'!C$2:C$156)), ROW('Analysis Answers Matrix'!B$2:B$156)-ROW('Analysis Answers Matrix'!B$2)+1), ROW(34:34))), "")</f>
        <v/>
      </c>
      <c r="D94" s="167"/>
      <c r="E94" s="167"/>
      <c r="F94" s="167"/>
      <c r="G94" s="167"/>
      <c r="H94" s="167"/>
      <c r="I94" s="167"/>
      <c r="J94" s="167"/>
    </row>
    <row r="95" spans="1:10" ht="18.75" x14ac:dyDescent="0.3">
      <c r="A95" s="167" t="str">
        <f t="array" ref="A95">IFERROR(INDEX('Analysis Answers Matrix'!A$2:A$156, SMALL(IF(ISNUMBER(SEARCH("This is unknown*", 'Analysis Answers Matrix'!C$2:C$156)), ROW('Analysis Answers Matrix'!A$2:A$156)-ROW('Analysis Answers Matrix'!A$2)+1), ROW(35:35))), "")</f>
        <v/>
      </c>
      <c r="B95" s="167"/>
      <c r="C95" s="167" t="str">
        <f t="array" ref="C95">IFERROR(INDEX('Analysis Answers Matrix'!B$2:B$156, SMALL(IF(ISNUMBER(SEARCH("This is unknown*", 'Analysis Answers Matrix'!C$2:C$156)), ROW('Analysis Answers Matrix'!B$2:B$156)-ROW('Analysis Answers Matrix'!B$2)+1), ROW(35:35))), "")</f>
        <v/>
      </c>
      <c r="D95" s="167"/>
      <c r="E95" s="167"/>
      <c r="F95" s="167"/>
      <c r="G95" s="167"/>
      <c r="H95" s="167"/>
      <c r="I95" s="167"/>
      <c r="J95" s="167"/>
    </row>
    <row r="96" spans="1:10" ht="18.75" x14ac:dyDescent="0.3">
      <c r="A96" s="167" t="str">
        <f t="array" ref="A96">IFERROR(INDEX('Analysis Answers Matrix'!A$2:A$156, SMALL(IF(ISNUMBER(SEARCH("This is unknown*", 'Analysis Answers Matrix'!C$2:C$156)), ROW('Analysis Answers Matrix'!A$2:A$156)-ROW('Analysis Answers Matrix'!A$2)+1), ROW(36:36))), "")</f>
        <v/>
      </c>
      <c r="B96" s="167"/>
      <c r="C96" s="167" t="str">
        <f t="array" ref="C96">IFERROR(INDEX('Analysis Answers Matrix'!B$2:B$156, SMALL(IF(ISNUMBER(SEARCH("This is unknown*", 'Analysis Answers Matrix'!C$2:C$156)), ROW('Analysis Answers Matrix'!B$2:B$156)-ROW('Analysis Answers Matrix'!B$2)+1), ROW(36:36))), "")</f>
        <v/>
      </c>
      <c r="D96" s="167"/>
      <c r="E96" s="167"/>
      <c r="F96" s="167"/>
      <c r="G96" s="167"/>
      <c r="H96" s="167"/>
      <c r="I96" s="167"/>
      <c r="J96" s="167"/>
    </row>
  </sheetData>
  <mergeCells count="110">
    <mergeCell ref="C71:J71"/>
    <mergeCell ref="C90:J90"/>
    <mergeCell ref="C91:J91"/>
    <mergeCell ref="C92:J92"/>
    <mergeCell ref="C93:J93"/>
    <mergeCell ref="C94:J94"/>
    <mergeCell ref="C95:J95"/>
    <mergeCell ref="C96:J96"/>
    <mergeCell ref="C79:J79"/>
    <mergeCell ref="C80:J80"/>
    <mergeCell ref="C81:J81"/>
    <mergeCell ref="C82:J82"/>
    <mergeCell ref="C83:J83"/>
    <mergeCell ref="C84:J84"/>
    <mergeCell ref="C85:J85"/>
    <mergeCell ref="C86:J86"/>
    <mergeCell ref="C87:J87"/>
    <mergeCell ref="C88:J88"/>
    <mergeCell ref="C89:J89"/>
    <mergeCell ref="A94:B94"/>
    <mergeCell ref="A95:B95"/>
    <mergeCell ref="A96:B96"/>
    <mergeCell ref="A89:B89"/>
    <mergeCell ref="A90:B90"/>
    <mergeCell ref="A91:B91"/>
    <mergeCell ref="A92:B92"/>
    <mergeCell ref="A93:B93"/>
    <mergeCell ref="A88:B88"/>
    <mergeCell ref="A87:B87"/>
    <mergeCell ref="A86:B86"/>
    <mergeCell ref="A85:B85"/>
    <mergeCell ref="A84:B84"/>
    <mergeCell ref="A83:B83"/>
    <mergeCell ref="A78:B78"/>
    <mergeCell ref="A70:B70"/>
    <mergeCell ref="A79:B79"/>
    <mergeCell ref="A80:B80"/>
    <mergeCell ref="A81:B81"/>
    <mergeCell ref="A82:B82"/>
    <mergeCell ref="A73:B73"/>
    <mergeCell ref="A74:B74"/>
    <mergeCell ref="A75:B75"/>
    <mergeCell ref="A76:B76"/>
    <mergeCell ref="A77:B77"/>
    <mergeCell ref="A71:B71"/>
    <mergeCell ref="A72:B72"/>
    <mergeCell ref="BA21:BB21"/>
    <mergeCell ref="C32:G32"/>
    <mergeCell ref="C33:G33"/>
    <mergeCell ref="C34:G34"/>
    <mergeCell ref="A14:D14"/>
    <mergeCell ref="A59:I59"/>
    <mergeCell ref="A61:B61"/>
    <mergeCell ref="A62:B62"/>
    <mergeCell ref="A63:B63"/>
    <mergeCell ref="A41:A56"/>
    <mergeCell ref="C44:J44"/>
    <mergeCell ref="C45:J45"/>
    <mergeCell ref="C46:J46"/>
    <mergeCell ref="C47:J47"/>
    <mergeCell ref="C48:J48"/>
    <mergeCell ref="C49:J49"/>
    <mergeCell ref="C50:J50"/>
    <mergeCell ref="C51:J51"/>
    <mergeCell ref="C52:J52"/>
    <mergeCell ref="C53:J53"/>
    <mergeCell ref="C54:J54"/>
    <mergeCell ref="C55:J55"/>
    <mergeCell ref="C56:J56"/>
    <mergeCell ref="C61:J61"/>
    <mergeCell ref="A1:J1"/>
    <mergeCell ref="A2:J10"/>
    <mergeCell ref="C35:G35"/>
    <mergeCell ref="C36:G36"/>
    <mergeCell ref="C37:G37"/>
    <mergeCell ref="C41:J41"/>
    <mergeCell ref="C42:J42"/>
    <mergeCell ref="C40:J40"/>
    <mergeCell ref="C43:J43"/>
    <mergeCell ref="F14:H14"/>
    <mergeCell ref="A39:H39"/>
    <mergeCell ref="A31:G31"/>
    <mergeCell ref="F15:J15"/>
    <mergeCell ref="F16:J22"/>
    <mergeCell ref="F23:J29"/>
    <mergeCell ref="A33:A37"/>
    <mergeCell ref="A60:B60"/>
    <mergeCell ref="C60:J60"/>
    <mergeCell ref="C72:J72"/>
    <mergeCell ref="C73:J73"/>
    <mergeCell ref="C74:J74"/>
    <mergeCell ref="C75:J75"/>
    <mergeCell ref="C76:J76"/>
    <mergeCell ref="C77:J77"/>
    <mergeCell ref="C78:J78"/>
    <mergeCell ref="A67:B67"/>
    <mergeCell ref="A66:B66"/>
    <mergeCell ref="A65:B65"/>
    <mergeCell ref="A64:B64"/>
    <mergeCell ref="A68:B68"/>
    <mergeCell ref="A69:B69"/>
    <mergeCell ref="C62:J62"/>
    <mergeCell ref="C63:J63"/>
    <mergeCell ref="C64:J64"/>
    <mergeCell ref="C65:J65"/>
    <mergeCell ref="C66:J66"/>
    <mergeCell ref="C67:J67"/>
    <mergeCell ref="C68:J68"/>
    <mergeCell ref="C69:J69"/>
    <mergeCell ref="C70:J70"/>
  </mergeCells>
  <phoneticPr fontId="2" type="noConversion"/>
  <conditionalFormatting sqref="A30:B30">
    <cfRule type="colorScale" priority="26">
      <colorScale>
        <cfvo type="num" val="2"/>
        <cfvo type="num" val="4"/>
        <color rgb="FFFF7128"/>
        <color rgb="FFFFFFCC"/>
      </colorScale>
    </cfRule>
  </conditionalFormatting>
  <conditionalFormatting sqref="B30">
    <cfRule type="colorScale" priority="35">
      <colorScale>
        <cfvo type="min"/>
        <cfvo type="max"/>
        <color rgb="FFFFFFCC"/>
        <color rgb="FFFF0000"/>
      </colorScale>
    </cfRule>
  </conditionalFormatting>
  <conditionalFormatting sqref="C16:C29">
    <cfRule type="colorScale" priority="6">
      <colorScale>
        <cfvo type="num" val="1"/>
        <cfvo type="percentile" val="25"/>
        <cfvo type="num" val="4"/>
        <color rgb="FF00B050"/>
        <color rgb="FFFFFF00"/>
        <color rgb="FFFF0000"/>
      </colorScale>
    </cfRule>
  </conditionalFormatting>
  <conditionalFormatting sqref="D16:D29">
    <cfRule type="colorScale" priority="7">
      <colorScale>
        <cfvo type="num" val="0"/>
        <cfvo type="percentile" val="7"/>
        <cfvo type="num" val="13"/>
        <color rgb="FFFFFFCC"/>
        <color theme="7" tint="0.59999389629810485"/>
        <color rgb="FFFF0000"/>
      </colorScale>
    </cfRule>
  </conditionalFormatting>
  <conditionalFormatting sqref="I33:I37">
    <cfRule type="cellIs" dxfId="6" priority="1" operator="equal">
      <formula>1</formula>
    </cfRule>
    <cfRule type="cellIs" dxfId="5" priority="2" operator="equal">
      <formula>2</formula>
    </cfRule>
    <cfRule type="cellIs" dxfId="4" priority="3" operator="equal">
      <formula>3</formula>
    </cfRule>
    <cfRule type="cellIs" dxfId="3" priority="4" operator="equal">
      <formula>4</formula>
    </cfRule>
    <cfRule type="cellIs" dxfId="2" priority="5" operator="equal">
      <formula>5</formula>
    </cfRule>
  </conditionalFormatting>
  <conditionalFormatting sqref="AR15:AT28 AN15:AP28 AX22:AY38">
    <cfRule type="colorScale" priority="32">
      <colorScale>
        <cfvo type="num" val="2"/>
        <cfvo type="num" val="4"/>
        <color rgb="FFFF7128"/>
        <color rgb="FFFFFFCC"/>
      </colorScale>
    </cfRule>
  </conditionalFormatting>
  <conditionalFormatting sqref="AS15:AS28">
    <cfRule type="colorScale" priority="30">
      <colorScale>
        <cfvo type="min"/>
        <cfvo type="max"/>
        <color rgb="FFFFFFCC"/>
        <color rgb="FFFF0000"/>
      </colorScale>
    </cfRule>
  </conditionalFormatting>
  <conditionalFormatting sqref="AU15:AU29">
    <cfRule type="colorScale" priority="33">
      <colorScale>
        <cfvo type="min"/>
        <cfvo type="max"/>
        <color rgb="FFFFFFCC"/>
        <color rgb="FFC00000"/>
      </colorScale>
    </cfRule>
  </conditionalFormatting>
  <conditionalFormatting sqref="AY22:AY38">
    <cfRule type="colorScale" priority="28">
      <colorScale>
        <cfvo type="min"/>
        <cfvo type="max"/>
        <color rgb="FFFFFFCC"/>
        <color rgb="FFFF0000"/>
      </colorScale>
    </cfRule>
  </conditionalFormatting>
  <hyperlinks>
    <hyperlink ref="C12" location="Visualization!A14" display="Table 1" xr:uid="{1666F3AF-7956-47D0-AC89-DD2337A66519}"/>
    <hyperlink ref="D12" location="Visualization!A36" display="Table 2" xr:uid="{2781F18E-9C93-4C83-851D-7D4115E3D361}"/>
    <hyperlink ref="E12" location="Visualization!A46" display="Table 3" xr:uid="{6FDFAEB1-3CFB-4F94-97C9-2AD43AAF8040}"/>
    <hyperlink ref="F12" location="Visualization!A70" display="Table 4" xr:uid="{91D5026E-E571-46F7-B96A-E481B92BFBED}"/>
  </hyperlinks>
  <pageMargins left="0.7" right="0.7" top="0.75" bottom="0.75" header="0.3" footer="0.3"/>
  <pageSetup paperSize="9" orientation="portrait" r:id="rId1"/>
  <drawing r:id="rId2"/>
  <tableParts count="2">
    <tablePart r:id="rId3"/>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5B5CC455-11BF-48E6-ABC1-A23A2079609B}">
          <x14:formula1>
            <xm:f>'Admin Single Score'!$D$3:$Q$3</xm:f>
          </x14:formula1>
          <xm:sqref>A33</xm:sqref>
        </x14:dataValidation>
        <x14:dataValidation type="list" allowBlank="1" showInputMessage="1" showErrorMessage="1" xr:uid="{7F3A6649-EF71-4235-964B-41F5762242B8}">
          <x14:formula1>
            <xm:f>'Analysis Answers Matrix'!$D$2:$Q$2</xm:f>
          </x14:formula1>
          <xm:sqref>A41:A56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B575-8FFD-48A3-B4A1-7FCA6F1E2C2F}">
  <sheetPr codeName="Sheet7">
    <tabColor theme="0" tint="-0.14999847407452621"/>
  </sheetPr>
  <dimension ref="A1:J816"/>
  <sheetViews>
    <sheetView zoomScale="85" zoomScaleNormal="85" workbookViewId="0">
      <pane xSplit="2" ySplit="1" topLeftCell="C2" activePane="bottomRight" state="frozen"/>
      <selection pane="topRight" activeCell="C1" sqref="C1"/>
      <selection pane="bottomLeft" activeCell="A2" sqref="A2"/>
      <selection pane="bottomRight" activeCell="B1" sqref="B1"/>
    </sheetView>
  </sheetViews>
  <sheetFormatPr defaultColWidth="8.85546875" defaultRowHeight="15" x14ac:dyDescent="0.25"/>
  <cols>
    <col min="1" max="1" width="12" style="8" customWidth="1"/>
    <col min="2" max="2" width="35.7109375" style="15" customWidth="1"/>
    <col min="3" max="3" width="26.7109375" style="18" customWidth="1"/>
    <col min="4" max="6" width="26.7109375" style="8" customWidth="1"/>
    <col min="7" max="7" width="26.7109375" style="19" customWidth="1"/>
    <col min="8" max="16384" width="8.85546875" style="1"/>
  </cols>
  <sheetData>
    <row r="1" spans="1:10" s="2" customFormat="1" ht="31.5" thickTop="1" thickBot="1" x14ac:dyDescent="0.3">
      <c r="A1" s="43" t="s">
        <v>4</v>
      </c>
      <c r="B1" s="16" t="s">
        <v>5</v>
      </c>
      <c r="C1" s="16" t="s">
        <v>74</v>
      </c>
      <c r="D1" s="16" t="s">
        <v>75</v>
      </c>
      <c r="E1" s="16" t="s">
        <v>76</v>
      </c>
      <c r="F1" s="16" t="s">
        <v>77</v>
      </c>
      <c r="G1" s="16" t="s">
        <v>78</v>
      </c>
      <c r="H1" s="40"/>
      <c r="I1" s="40"/>
      <c r="J1" s="40"/>
    </row>
    <row r="2" spans="1:10" ht="100.9" customHeight="1" thickTop="1" thickBot="1" x14ac:dyDescent="0.3">
      <c r="A2" s="41" t="s">
        <v>79</v>
      </c>
      <c r="B2" s="70" t="s">
        <v>80</v>
      </c>
      <c r="C2" s="42" t="s">
        <v>81</v>
      </c>
      <c r="D2" s="42" t="s">
        <v>82</v>
      </c>
      <c r="E2" s="42" t="s">
        <v>7</v>
      </c>
      <c r="F2" s="42" t="s">
        <v>83</v>
      </c>
      <c r="G2" s="42" t="s">
        <v>84</v>
      </c>
      <c r="H2" s="38"/>
      <c r="I2" s="38"/>
      <c r="J2" s="38"/>
    </row>
    <row r="3" spans="1:10" ht="61.5" thickTop="1" thickBot="1" x14ac:dyDescent="0.3">
      <c r="A3" s="41" t="s">
        <v>85</v>
      </c>
      <c r="B3" s="70" t="s">
        <v>86</v>
      </c>
      <c r="C3" s="42" t="s">
        <v>8</v>
      </c>
      <c r="D3" s="42" t="s">
        <v>87</v>
      </c>
      <c r="E3" s="42"/>
      <c r="F3" s="42"/>
      <c r="G3" s="42"/>
      <c r="H3" s="38"/>
      <c r="I3" s="38"/>
      <c r="J3" s="38"/>
    </row>
    <row r="4" spans="1:10" ht="76.5" thickTop="1" thickBot="1" x14ac:dyDescent="0.3">
      <c r="A4" s="41" t="s">
        <v>88</v>
      </c>
      <c r="B4" s="70" t="s">
        <v>89</v>
      </c>
      <c r="C4" s="42" t="s">
        <v>90</v>
      </c>
      <c r="D4" s="42" t="s">
        <v>91</v>
      </c>
      <c r="E4" s="42" t="s">
        <v>9</v>
      </c>
      <c r="F4" s="42" t="s">
        <v>92</v>
      </c>
      <c r="G4" s="42" t="s">
        <v>93</v>
      </c>
      <c r="H4" s="38"/>
      <c r="I4" s="38"/>
      <c r="J4" s="38"/>
    </row>
    <row r="5" spans="1:10" ht="61.5" thickTop="1" thickBot="1" x14ac:dyDescent="0.3">
      <c r="A5" s="41" t="s">
        <v>94</v>
      </c>
      <c r="B5" s="70" t="s">
        <v>95</v>
      </c>
      <c r="C5" s="42" t="s">
        <v>96</v>
      </c>
      <c r="D5" s="42" t="s">
        <v>97</v>
      </c>
      <c r="E5" s="42" t="s">
        <v>10</v>
      </c>
      <c r="F5" s="42" t="s">
        <v>98</v>
      </c>
      <c r="G5" s="42"/>
      <c r="H5" s="38"/>
      <c r="I5" s="38"/>
      <c r="J5" s="38"/>
    </row>
    <row r="6" spans="1:10" ht="46.5" thickTop="1" thickBot="1" x14ac:dyDescent="0.3">
      <c r="A6" s="41" t="s">
        <v>99</v>
      </c>
      <c r="B6" s="70" t="s">
        <v>100</v>
      </c>
      <c r="C6" s="42" t="s">
        <v>11</v>
      </c>
      <c r="D6" s="42" t="s">
        <v>101</v>
      </c>
      <c r="E6" s="42" t="s">
        <v>102</v>
      </c>
      <c r="F6" s="42" t="s">
        <v>103</v>
      </c>
      <c r="G6" s="42"/>
      <c r="H6" s="38"/>
      <c r="I6" s="38"/>
      <c r="J6" s="38"/>
    </row>
    <row r="7" spans="1:10" ht="76.5" thickTop="1" thickBot="1" x14ac:dyDescent="0.3">
      <c r="A7" s="41" t="s">
        <v>104</v>
      </c>
      <c r="B7" s="70" t="s">
        <v>105</v>
      </c>
      <c r="C7" s="42" t="s">
        <v>12</v>
      </c>
      <c r="D7" s="42" t="s">
        <v>106</v>
      </c>
      <c r="E7" s="42" t="s">
        <v>107</v>
      </c>
      <c r="F7" s="42"/>
      <c r="G7" s="42"/>
      <c r="H7" s="38"/>
      <c r="I7" s="38"/>
      <c r="J7" s="38"/>
    </row>
    <row r="8" spans="1:10" ht="91.5" thickTop="1" thickBot="1" x14ac:dyDescent="0.3">
      <c r="A8" s="41" t="s">
        <v>108</v>
      </c>
      <c r="B8" s="70" t="s">
        <v>109</v>
      </c>
      <c r="C8" s="42" t="s">
        <v>110</v>
      </c>
      <c r="D8" s="42" t="s">
        <v>111</v>
      </c>
      <c r="E8" s="42" t="s">
        <v>112</v>
      </c>
      <c r="F8" s="42" t="s">
        <v>13</v>
      </c>
      <c r="G8" s="42"/>
      <c r="H8" s="38"/>
      <c r="I8" s="38"/>
      <c r="J8" s="38"/>
    </row>
    <row r="9" spans="1:10" ht="76.5" thickTop="1" thickBot="1" x14ac:dyDescent="0.3">
      <c r="A9" s="41" t="s">
        <v>113</v>
      </c>
      <c r="B9" s="70" t="s">
        <v>114</v>
      </c>
      <c r="C9" s="42" t="s">
        <v>14</v>
      </c>
      <c r="D9" s="42" t="s">
        <v>115</v>
      </c>
      <c r="E9" s="42" t="s">
        <v>116</v>
      </c>
      <c r="F9" s="42" t="s">
        <v>117</v>
      </c>
      <c r="G9" s="42"/>
      <c r="H9" s="38"/>
      <c r="I9" s="38"/>
      <c r="J9" s="38"/>
    </row>
    <row r="10" spans="1:10" ht="106.5" thickTop="1" thickBot="1" x14ac:dyDescent="0.3">
      <c r="A10" s="41" t="s">
        <v>118</v>
      </c>
      <c r="B10" s="70" t="s">
        <v>119</v>
      </c>
      <c r="C10" s="42" t="s">
        <v>120</v>
      </c>
      <c r="D10" s="42" t="s">
        <v>121</v>
      </c>
      <c r="E10" s="42" t="s">
        <v>15</v>
      </c>
      <c r="F10" s="42" t="s">
        <v>122</v>
      </c>
      <c r="G10" s="42"/>
      <c r="H10" s="38"/>
      <c r="I10" s="38"/>
      <c r="J10" s="38"/>
    </row>
    <row r="11" spans="1:10" ht="76.5" thickTop="1" thickBot="1" x14ac:dyDescent="0.3">
      <c r="A11" s="41" t="s">
        <v>123</v>
      </c>
      <c r="B11" s="70" t="s">
        <v>124</v>
      </c>
      <c r="C11" s="42" t="s">
        <v>16</v>
      </c>
      <c r="D11" s="42" t="s">
        <v>125</v>
      </c>
      <c r="E11" s="42" t="s">
        <v>126</v>
      </c>
      <c r="F11" s="42" t="s">
        <v>127</v>
      </c>
      <c r="G11" s="42" t="s">
        <v>128</v>
      </c>
      <c r="H11" s="38"/>
      <c r="I11" s="38"/>
      <c r="J11" s="38"/>
    </row>
    <row r="12" spans="1:10" ht="76.5" thickTop="1" thickBot="1" x14ac:dyDescent="0.3">
      <c r="A12" s="41" t="s">
        <v>129</v>
      </c>
      <c r="B12" s="70" t="s">
        <v>130</v>
      </c>
      <c r="C12" s="42" t="s">
        <v>131</v>
      </c>
      <c r="D12" s="42" t="s">
        <v>17</v>
      </c>
      <c r="E12" s="42" t="s">
        <v>132</v>
      </c>
      <c r="F12" s="42" t="s">
        <v>133</v>
      </c>
      <c r="G12" s="42"/>
      <c r="H12" s="38"/>
      <c r="I12" s="38"/>
      <c r="J12" s="38"/>
    </row>
    <row r="13" spans="1:10" ht="106.5" thickTop="1" thickBot="1" x14ac:dyDescent="0.3">
      <c r="A13" s="41" t="s">
        <v>134</v>
      </c>
      <c r="B13" s="70" t="s">
        <v>135</v>
      </c>
      <c r="C13" s="42" t="s">
        <v>136</v>
      </c>
      <c r="D13" s="42" t="s">
        <v>137</v>
      </c>
      <c r="E13" s="42" t="s">
        <v>18</v>
      </c>
      <c r="F13" s="42" t="s">
        <v>138</v>
      </c>
      <c r="G13" s="42"/>
      <c r="H13" s="38"/>
      <c r="I13" s="38"/>
      <c r="J13" s="38"/>
    </row>
    <row r="14" spans="1:10" ht="76.5" thickTop="1" thickBot="1" x14ac:dyDescent="0.3">
      <c r="A14" s="41" t="s">
        <v>139</v>
      </c>
      <c r="B14" s="70" t="s">
        <v>140</v>
      </c>
      <c r="C14" s="42" t="s">
        <v>19</v>
      </c>
      <c r="D14" s="42" t="s">
        <v>141</v>
      </c>
      <c r="E14" s="42" t="s">
        <v>142</v>
      </c>
      <c r="F14" s="42" t="s">
        <v>143</v>
      </c>
      <c r="G14" s="42"/>
      <c r="H14" s="38"/>
      <c r="I14" s="38"/>
      <c r="J14" s="38"/>
    </row>
    <row r="15" spans="1:10" ht="91.5" thickTop="1" thickBot="1" x14ac:dyDescent="0.3">
      <c r="A15" s="41" t="s">
        <v>144</v>
      </c>
      <c r="B15" s="70" t="s">
        <v>145</v>
      </c>
      <c r="C15" s="42" t="s">
        <v>20</v>
      </c>
      <c r="D15" s="42" t="s">
        <v>146</v>
      </c>
      <c r="E15" s="42" t="s">
        <v>147</v>
      </c>
      <c r="F15" s="42"/>
      <c r="G15" s="42"/>
      <c r="H15" s="38"/>
      <c r="I15" s="38"/>
      <c r="J15" s="38"/>
    </row>
    <row r="16" spans="1:10" ht="76.5" thickTop="1" thickBot="1" x14ac:dyDescent="0.3">
      <c r="A16" s="41" t="s">
        <v>148</v>
      </c>
      <c r="B16" s="70" t="s">
        <v>149</v>
      </c>
      <c r="C16" s="42" t="s">
        <v>150</v>
      </c>
      <c r="D16" s="42" t="s">
        <v>151</v>
      </c>
      <c r="E16" s="42" t="s">
        <v>152</v>
      </c>
      <c r="F16" s="42" t="s">
        <v>21</v>
      </c>
      <c r="G16" s="42"/>
      <c r="H16" s="38"/>
      <c r="I16" s="38"/>
      <c r="J16" s="38"/>
    </row>
    <row r="17" spans="1:10" ht="151.5" thickTop="1" thickBot="1" x14ac:dyDescent="0.3">
      <c r="A17" s="41" t="s">
        <v>153</v>
      </c>
      <c r="B17" s="70" t="s">
        <v>154</v>
      </c>
      <c r="C17" s="42" t="s">
        <v>22</v>
      </c>
      <c r="D17" s="42" t="s">
        <v>155</v>
      </c>
      <c r="E17" s="42" t="s">
        <v>156</v>
      </c>
      <c r="F17" s="42" t="s">
        <v>157</v>
      </c>
      <c r="G17" s="42"/>
      <c r="H17" s="38"/>
      <c r="I17" s="38"/>
      <c r="J17" s="38"/>
    </row>
    <row r="18" spans="1:10" ht="91.5" thickTop="1" thickBot="1" x14ac:dyDescent="0.3">
      <c r="A18" s="41" t="s">
        <v>158</v>
      </c>
      <c r="B18" s="70" t="s">
        <v>159</v>
      </c>
      <c r="C18" s="42" t="s">
        <v>160</v>
      </c>
      <c r="D18" s="42" t="s">
        <v>23</v>
      </c>
      <c r="E18" s="42" t="s">
        <v>161</v>
      </c>
      <c r="F18" s="42" t="s">
        <v>162</v>
      </c>
      <c r="G18" s="42"/>
      <c r="H18" s="38"/>
      <c r="I18" s="38"/>
      <c r="J18" s="38"/>
    </row>
    <row r="19" spans="1:10" ht="61.5" thickTop="1" thickBot="1" x14ac:dyDescent="0.3">
      <c r="A19" s="41" t="s">
        <v>163</v>
      </c>
      <c r="B19" s="70" t="s">
        <v>164</v>
      </c>
      <c r="C19" s="42" t="s">
        <v>24</v>
      </c>
      <c r="D19" s="42" t="s">
        <v>165</v>
      </c>
      <c r="E19" s="42" t="s">
        <v>166</v>
      </c>
      <c r="F19" s="42" t="s">
        <v>167</v>
      </c>
      <c r="G19" s="42"/>
      <c r="H19" s="38"/>
      <c r="I19" s="38"/>
      <c r="J19" s="38"/>
    </row>
    <row r="20" spans="1:10" ht="61.5" thickTop="1" thickBot="1" x14ac:dyDescent="0.3">
      <c r="A20" s="41" t="s">
        <v>168</v>
      </c>
      <c r="B20" s="70" t="s">
        <v>169</v>
      </c>
      <c r="C20" s="42" t="s">
        <v>170</v>
      </c>
      <c r="D20" s="42" t="s">
        <v>171</v>
      </c>
      <c r="E20" s="42" t="s">
        <v>172</v>
      </c>
      <c r="F20" s="42" t="s">
        <v>25</v>
      </c>
      <c r="G20" s="42"/>
      <c r="H20" s="38"/>
      <c r="I20" s="38"/>
      <c r="J20" s="38"/>
    </row>
    <row r="21" spans="1:10" ht="91.5" thickTop="1" thickBot="1" x14ac:dyDescent="0.3">
      <c r="A21" s="41" t="s">
        <v>173</v>
      </c>
      <c r="B21" s="70" t="s">
        <v>174</v>
      </c>
      <c r="C21" s="42" t="s">
        <v>175</v>
      </c>
      <c r="D21" s="42" t="s">
        <v>176</v>
      </c>
      <c r="E21" s="42" t="s">
        <v>177</v>
      </c>
      <c r="F21" s="42" t="s">
        <v>26</v>
      </c>
      <c r="G21" s="42"/>
      <c r="H21" s="38"/>
      <c r="I21" s="38"/>
      <c r="J21" s="38"/>
    </row>
    <row r="22" spans="1:10" ht="46.5" thickTop="1" thickBot="1" x14ac:dyDescent="0.3">
      <c r="A22" s="41" t="s">
        <v>178</v>
      </c>
      <c r="B22" s="70" t="s">
        <v>179</v>
      </c>
      <c r="C22" s="42" t="s">
        <v>180</v>
      </c>
      <c r="D22" s="42" t="s">
        <v>181</v>
      </c>
      <c r="E22" s="42" t="s">
        <v>27</v>
      </c>
      <c r="F22" s="42" t="s">
        <v>182</v>
      </c>
      <c r="G22" s="42"/>
      <c r="H22" s="38"/>
      <c r="I22" s="38"/>
      <c r="J22" s="38"/>
    </row>
    <row r="23" spans="1:10" ht="91.5" thickTop="1" thickBot="1" x14ac:dyDescent="0.3">
      <c r="A23" s="41" t="s">
        <v>183</v>
      </c>
      <c r="B23" s="70" t="s">
        <v>184</v>
      </c>
      <c r="C23" s="42" t="s">
        <v>185</v>
      </c>
      <c r="D23" s="42" t="s">
        <v>28</v>
      </c>
      <c r="E23" s="42" t="s">
        <v>186</v>
      </c>
      <c r="F23" s="42" t="s">
        <v>187</v>
      </c>
      <c r="G23" s="42"/>
      <c r="H23" s="38"/>
      <c r="I23" s="38"/>
      <c r="J23" s="38"/>
    </row>
    <row r="24" spans="1:10" ht="91.5" thickTop="1" thickBot="1" x14ac:dyDescent="0.3">
      <c r="A24" s="41" t="s">
        <v>188</v>
      </c>
      <c r="B24" s="70" t="s">
        <v>189</v>
      </c>
      <c r="C24" s="42" t="s">
        <v>190</v>
      </c>
      <c r="D24" s="42" t="s">
        <v>191</v>
      </c>
      <c r="E24" s="42" t="s">
        <v>192</v>
      </c>
      <c r="F24" s="42" t="s">
        <v>29</v>
      </c>
      <c r="G24" s="42"/>
      <c r="H24" s="38"/>
      <c r="I24" s="38"/>
      <c r="J24" s="38"/>
    </row>
    <row r="25" spans="1:10" ht="46.5" thickTop="1" thickBot="1" x14ac:dyDescent="0.3">
      <c r="A25" s="41" t="s">
        <v>193</v>
      </c>
      <c r="B25" s="70" t="s">
        <v>194</v>
      </c>
      <c r="C25" s="42" t="s">
        <v>195</v>
      </c>
      <c r="D25" s="42" t="s">
        <v>196</v>
      </c>
      <c r="E25" s="42" t="s">
        <v>197</v>
      </c>
      <c r="F25" s="42" t="s">
        <v>30</v>
      </c>
      <c r="G25" s="42"/>
      <c r="H25" s="38"/>
      <c r="I25" s="38"/>
      <c r="J25" s="38"/>
    </row>
    <row r="26" spans="1:10" ht="61.5" thickTop="1" thickBot="1" x14ac:dyDescent="0.3">
      <c r="A26" s="41" t="s">
        <v>198</v>
      </c>
      <c r="B26" s="70" t="s">
        <v>199</v>
      </c>
      <c r="C26" s="42" t="s">
        <v>31</v>
      </c>
      <c r="D26" s="42" t="s">
        <v>200</v>
      </c>
      <c r="E26" s="42" t="s">
        <v>201</v>
      </c>
      <c r="F26" s="42" t="s">
        <v>202</v>
      </c>
      <c r="G26" s="42"/>
      <c r="H26" s="38"/>
      <c r="I26" s="38"/>
      <c r="J26" s="38"/>
    </row>
    <row r="27" spans="1:10" ht="46.5" thickTop="1" thickBot="1" x14ac:dyDescent="0.3">
      <c r="A27" s="41" t="s">
        <v>203</v>
      </c>
      <c r="B27" s="70" t="s">
        <v>204</v>
      </c>
      <c r="C27" s="42" t="s">
        <v>32</v>
      </c>
      <c r="D27" s="42" t="s">
        <v>205</v>
      </c>
      <c r="E27" s="42" t="s">
        <v>206</v>
      </c>
      <c r="F27" s="42"/>
      <c r="G27" s="42"/>
      <c r="H27" s="38"/>
      <c r="I27" s="38"/>
      <c r="J27" s="38"/>
    </row>
    <row r="28" spans="1:10" ht="61.5" thickTop="1" thickBot="1" x14ac:dyDescent="0.3">
      <c r="A28" s="41" t="s">
        <v>207</v>
      </c>
      <c r="B28" s="70" t="s">
        <v>208</v>
      </c>
      <c r="C28" s="42" t="s">
        <v>209</v>
      </c>
      <c r="D28" s="42" t="s">
        <v>33</v>
      </c>
      <c r="E28" s="42" t="s">
        <v>210</v>
      </c>
      <c r="F28" s="42" t="s">
        <v>211</v>
      </c>
      <c r="G28" s="42"/>
      <c r="H28" s="38"/>
      <c r="I28" s="38"/>
      <c r="J28" s="38"/>
    </row>
    <row r="29" spans="1:10" ht="61.5" thickTop="1" thickBot="1" x14ac:dyDescent="0.3">
      <c r="A29" s="41" t="s">
        <v>212</v>
      </c>
      <c r="B29" s="70" t="s">
        <v>213</v>
      </c>
      <c r="C29" s="42" t="s">
        <v>214</v>
      </c>
      <c r="D29" s="42" t="s">
        <v>215</v>
      </c>
      <c r="E29" s="42" t="s">
        <v>216</v>
      </c>
      <c r="F29" s="42" t="s">
        <v>34</v>
      </c>
      <c r="G29" s="42"/>
      <c r="H29" s="38"/>
      <c r="I29" s="38"/>
      <c r="J29" s="38"/>
    </row>
    <row r="30" spans="1:10" ht="76.5" thickTop="1" thickBot="1" x14ac:dyDescent="0.3">
      <c r="A30" s="41" t="s">
        <v>217</v>
      </c>
      <c r="B30" s="70" t="s">
        <v>218</v>
      </c>
      <c r="C30" s="42" t="s">
        <v>219</v>
      </c>
      <c r="D30" s="42" t="s">
        <v>220</v>
      </c>
      <c r="E30" s="42" t="s">
        <v>221</v>
      </c>
      <c r="F30" s="42" t="s">
        <v>35</v>
      </c>
      <c r="G30" s="42"/>
      <c r="H30" s="38"/>
      <c r="I30" s="38"/>
      <c r="J30" s="38"/>
    </row>
    <row r="31" spans="1:10" ht="61.5" thickTop="1" thickBot="1" x14ac:dyDescent="0.3">
      <c r="A31" s="41" t="s">
        <v>222</v>
      </c>
      <c r="B31" s="70" t="s">
        <v>223</v>
      </c>
      <c r="C31" s="42" t="s">
        <v>224</v>
      </c>
      <c r="D31" s="42" t="s">
        <v>36</v>
      </c>
      <c r="E31" s="42" t="s">
        <v>225</v>
      </c>
      <c r="F31" s="42" t="s">
        <v>226</v>
      </c>
      <c r="G31" s="42"/>
      <c r="H31" s="38"/>
      <c r="I31" s="38"/>
      <c r="J31" s="38"/>
    </row>
    <row r="32" spans="1:10" ht="61.5" thickTop="1" thickBot="1" x14ac:dyDescent="0.3">
      <c r="A32" s="41" t="s">
        <v>227</v>
      </c>
      <c r="B32" s="70" t="s">
        <v>228</v>
      </c>
      <c r="C32" s="42" t="s">
        <v>229</v>
      </c>
      <c r="D32" s="42" t="s">
        <v>230</v>
      </c>
      <c r="E32" s="42" t="s">
        <v>231</v>
      </c>
      <c r="F32" s="42" t="s">
        <v>37</v>
      </c>
      <c r="G32" s="42"/>
      <c r="H32" s="38"/>
      <c r="I32" s="38"/>
      <c r="J32" s="38"/>
    </row>
    <row r="33" spans="1:10" ht="61.5" thickTop="1" thickBot="1" x14ac:dyDescent="0.3">
      <c r="A33" s="41" t="s">
        <v>232</v>
      </c>
      <c r="B33" s="70" t="s">
        <v>233</v>
      </c>
      <c r="C33" s="42" t="s">
        <v>234</v>
      </c>
      <c r="D33" s="42" t="s">
        <v>235</v>
      </c>
      <c r="E33" s="42" t="s">
        <v>236</v>
      </c>
      <c r="F33" s="42" t="s">
        <v>38</v>
      </c>
      <c r="G33" s="42"/>
      <c r="H33" s="38"/>
      <c r="I33" s="38"/>
      <c r="J33" s="38"/>
    </row>
    <row r="34" spans="1:10" ht="31.5" thickTop="1" thickBot="1" x14ac:dyDescent="0.3">
      <c r="A34" s="41" t="s">
        <v>237</v>
      </c>
      <c r="B34" s="70" t="s">
        <v>238</v>
      </c>
      <c r="C34" s="42"/>
      <c r="D34" s="42"/>
      <c r="E34" s="42"/>
      <c r="F34" s="42"/>
      <c r="G34" s="42"/>
      <c r="H34" s="38"/>
      <c r="I34" s="38"/>
      <c r="J34" s="38"/>
    </row>
    <row r="35" spans="1:10" ht="31.5" thickTop="1" thickBot="1" x14ac:dyDescent="0.3">
      <c r="A35" s="41" t="s">
        <v>239</v>
      </c>
      <c r="B35" s="70" t="s">
        <v>240</v>
      </c>
      <c r="C35" s="42"/>
      <c r="D35" s="42"/>
      <c r="E35" s="42"/>
      <c r="F35" s="42"/>
      <c r="G35" s="42"/>
      <c r="H35" s="38"/>
      <c r="I35" s="38"/>
      <c r="J35" s="38"/>
    </row>
    <row r="36" spans="1:10" ht="31.5" thickTop="1" thickBot="1" x14ac:dyDescent="0.3">
      <c r="A36" s="41" t="s">
        <v>241</v>
      </c>
      <c r="B36" s="70" t="s">
        <v>242</v>
      </c>
      <c r="C36" s="42"/>
      <c r="D36" s="42"/>
      <c r="E36" s="42"/>
      <c r="F36" s="42"/>
      <c r="G36" s="42"/>
      <c r="H36" s="38"/>
      <c r="I36" s="38"/>
      <c r="J36" s="38"/>
    </row>
    <row r="37" spans="1:10" ht="31.5" thickTop="1" thickBot="1" x14ac:dyDescent="0.3">
      <c r="A37" s="41" t="s">
        <v>243</v>
      </c>
      <c r="B37" s="70" t="s">
        <v>244</v>
      </c>
      <c r="C37" s="42"/>
      <c r="D37" s="42"/>
      <c r="E37" s="42"/>
      <c r="F37" s="42"/>
      <c r="G37" s="42"/>
      <c r="H37" s="38"/>
      <c r="I37" s="38"/>
      <c r="J37" s="38"/>
    </row>
    <row r="38" spans="1:10" ht="31.5" thickTop="1" thickBot="1" x14ac:dyDescent="0.3">
      <c r="A38" s="41" t="s">
        <v>245</v>
      </c>
      <c r="B38" s="70" t="s">
        <v>246</v>
      </c>
      <c r="C38" s="42"/>
      <c r="D38" s="42"/>
      <c r="E38" s="42"/>
      <c r="F38" s="42"/>
      <c r="G38" s="42"/>
      <c r="H38" s="38"/>
      <c r="I38" s="38"/>
      <c r="J38" s="38"/>
    </row>
    <row r="39" spans="1:10" ht="31.5" thickTop="1" thickBot="1" x14ac:dyDescent="0.3">
      <c r="A39" s="41" t="s">
        <v>247</v>
      </c>
      <c r="B39" s="70" t="s">
        <v>248</v>
      </c>
      <c r="C39" s="42"/>
      <c r="D39" s="42"/>
      <c r="E39" s="42"/>
      <c r="F39" s="42"/>
      <c r="G39" s="42"/>
      <c r="H39" s="38"/>
      <c r="I39" s="38"/>
      <c r="J39" s="38"/>
    </row>
    <row r="40" spans="1:10" ht="31.5" thickTop="1" thickBot="1" x14ac:dyDescent="0.3">
      <c r="A40" s="41" t="s">
        <v>249</v>
      </c>
      <c r="B40" s="70" t="s">
        <v>250</v>
      </c>
      <c r="C40" s="42"/>
      <c r="D40" s="42"/>
      <c r="E40" s="42"/>
      <c r="F40" s="42"/>
      <c r="G40" s="42"/>
      <c r="H40" s="38"/>
      <c r="I40" s="38"/>
      <c r="J40" s="38"/>
    </row>
    <row r="41" spans="1:10" ht="31.5" thickTop="1" thickBot="1" x14ac:dyDescent="0.3">
      <c r="A41" s="41" t="s">
        <v>251</v>
      </c>
      <c r="B41" s="70" t="s">
        <v>252</v>
      </c>
      <c r="C41" s="42"/>
      <c r="D41" s="42"/>
      <c r="E41" s="42"/>
      <c r="F41" s="42"/>
      <c r="G41" s="42"/>
      <c r="H41" s="38"/>
      <c r="I41" s="38"/>
      <c r="J41" s="38"/>
    </row>
    <row r="42" spans="1:10" ht="31.5" thickTop="1" thickBot="1" x14ac:dyDescent="0.3">
      <c r="A42" s="41" t="s">
        <v>253</v>
      </c>
      <c r="B42" s="70" t="s">
        <v>254</v>
      </c>
      <c r="C42" s="42"/>
      <c r="D42" s="42"/>
      <c r="E42" s="42"/>
      <c r="F42" s="42"/>
      <c r="G42" s="42"/>
      <c r="H42" s="38"/>
      <c r="I42" s="38"/>
      <c r="J42" s="38"/>
    </row>
    <row r="43" spans="1:10" ht="31.5" thickTop="1" thickBot="1" x14ac:dyDescent="0.3">
      <c r="A43" s="41" t="s">
        <v>255</v>
      </c>
      <c r="B43" s="70" t="s">
        <v>256</v>
      </c>
      <c r="C43" s="42"/>
      <c r="D43" s="42"/>
      <c r="E43" s="42"/>
      <c r="F43" s="42"/>
      <c r="G43" s="42"/>
      <c r="H43" s="38"/>
      <c r="I43" s="38"/>
      <c r="J43" s="38"/>
    </row>
    <row r="44" spans="1:10" ht="31.5" thickTop="1" thickBot="1" x14ac:dyDescent="0.3">
      <c r="A44" s="41" t="s">
        <v>257</v>
      </c>
      <c r="B44" s="70" t="s">
        <v>258</v>
      </c>
      <c r="C44" s="42"/>
      <c r="D44" s="42"/>
      <c r="E44" s="42"/>
      <c r="F44" s="42"/>
      <c r="G44" s="42"/>
      <c r="H44" s="38"/>
      <c r="I44" s="38"/>
      <c r="J44" s="38"/>
    </row>
    <row r="45" spans="1:10" ht="31.5" thickTop="1" thickBot="1" x14ac:dyDescent="0.3">
      <c r="A45" s="41" t="s">
        <v>259</v>
      </c>
      <c r="B45" s="70" t="s">
        <v>260</v>
      </c>
      <c r="C45" s="42"/>
      <c r="D45" s="42"/>
      <c r="E45" s="42"/>
      <c r="F45" s="42"/>
      <c r="G45" s="42"/>
      <c r="H45" s="38"/>
      <c r="I45" s="38"/>
      <c r="J45" s="38"/>
    </row>
    <row r="46" spans="1:10" ht="31.5" thickTop="1" thickBot="1" x14ac:dyDescent="0.3">
      <c r="A46" s="41" t="s">
        <v>261</v>
      </c>
      <c r="B46" s="70" t="s">
        <v>262</v>
      </c>
      <c r="C46" s="42"/>
      <c r="D46" s="42"/>
      <c r="E46" s="42"/>
      <c r="F46" s="42"/>
      <c r="G46" s="42"/>
      <c r="H46" s="38"/>
      <c r="I46" s="38"/>
      <c r="J46" s="38"/>
    </row>
    <row r="47" spans="1:10" ht="31.5" thickTop="1" thickBot="1" x14ac:dyDescent="0.3">
      <c r="A47" s="41" t="s">
        <v>263</v>
      </c>
      <c r="B47" s="70" t="s">
        <v>264</v>
      </c>
      <c r="C47" s="42"/>
      <c r="D47" s="42"/>
      <c r="E47" s="42"/>
      <c r="F47" s="42"/>
      <c r="G47" s="42"/>
      <c r="H47" s="38"/>
      <c r="I47" s="38"/>
      <c r="J47" s="38"/>
    </row>
    <row r="48" spans="1:10" ht="31.5" thickTop="1" thickBot="1" x14ac:dyDescent="0.3">
      <c r="A48" s="41" t="s">
        <v>265</v>
      </c>
      <c r="B48" s="70" t="s">
        <v>266</v>
      </c>
      <c r="C48" s="42"/>
      <c r="D48" s="42"/>
      <c r="E48" s="42"/>
      <c r="F48" s="42"/>
      <c r="G48" s="42"/>
      <c r="H48" s="38"/>
      <c r="I48" s="38"/>
      <c r="J48" s="38"/>
    </row>
    <row r="49" spans="1:10" ht="15.75" thickTop="1" x14ac:dyDescent="0.25">
      <c r="A49" s="200" t="s">
        <v>267</v>
      </c>
      <c r="B49" s="200"/>
      <c r="C49" s="200"/>
      <c r="D49" s="200"/>
      <c r="E49" s="200"/>
      <c r="F49" s="200"/>
      <c r="G49" s="200"/>
      <c r="H49" s="38"/>
      <c r="I49" s="38"/>
      <c r="J49" s="38"/>
    </row>
    <row r="50" spans="1:10" x14ac:dyDescent="0.25">
      <c r="A50" s="200"/>
      <c r="B50" s="200"/>
      <c r="C50" s="200"/>
      <c r="D50" s="200"/>
      <c r="E50" s="200"/>
      <c r="F50" s="200"/>
      <c r="G50" s="200"/>
      <c r="H50" s="38"/>
      <c r="I50" s="38"/>
      <c r="J50" s="38"/>
    </row>
    <row r="51" spans="1:10" x14ac:dyDescent="0.25">
      <c r="A51" s="200"/>
      <c r="B51" s="200"/>
      <c r="C51" s="200"/>
      <c r="D51" s="200"/>
      <c r="E51" s="200"/>
      <c r="F51" s="200"/>
      <c r="G51" s="200"/>
      <c r="H51" s="38"/>
      <c r="I51" s="38"/>
      <c r="J51" s="38"/>
    </row>
    <row r="52" spans="1:10" x14ac:dyDescent="0.25">
      <c r="A52" s="200"/>
      <c r="B52" s="200"/>
      <c r="C52" s="200"/>
      <c r="D52" s="200"/>
      <c r="E52" s="200"/>
      <c r="F52" s="200"/>
      <c r="G52" s="200"/>
      <c r="H52" s="38"/>
      <c r="I52" s="38"/>
      <c r="J52" s="38"/>
    </row>
    <row r="53" spans="1:10" x14ac:dyDescent="0.25">
      <c r="A53" s="200"/>
      <c r="B53" s="200"/>
      <c r="C53" s="200"/>
      <c r="D53" s="200"/>
      <c r="E53" s="200"/>
      <c r="F53" s="200"/>
      <c r="G53" s="200"/>
    </row>
    <row r="54" spans="1:10" x14ac:dyDescent="0.25">
      <c r="A54" s="30"/>
      <c r="B54" s="30"/>
      <c r="C54" s="30"/>
      <c r="D54" s="30"/>
      <c r="E54" s="30"/>
      <c r="F54" s="30"/>
      <c r="G54" s="30"/>
    </row>
    <row r="55" spans="1:10" x14ac:dyDescent="0.25">
      <c r="A55" s="30"/>
      <c r="B55" s="30"/>
      <c r="C55" s="30"/>
      <c r="D55" s="30"/>
      <c r="E55" s="30"/>
      <c r="F55" s="30"/>
      <c r="G55" s="30"/>
    </row>
    <row r="56" spans="1:10" x14ac:dyDescent="0.25">
      <c r="A56" s="30"/>
      <c r="B56" s="30"/>
      <c r="C56" s="30"/>
      <c r="D56" s="30"/>
      <c r="E56" s="30"/>
      <c r="F56" s="30"/>
      <c r="G56" s="30"/>
    </row>
    <row r="57" spans="1:10" x14ac:dyDescent="0.25">
      <c r="A57" s="30"/>
      <c r="B57" s="30"/>
      <c r="C57" s="30"/>
      <c r="D57" s="30"/>
      <c r="E57" s="30"/>
      <c r="F57" s="30"/>
      <c r="G57" s="30"/>
    </row>
    <row r="58" spans="1:10" x14ac:dyDescent="0.25">
      <c r="A58" s="30"/>
      <c r="B58" s="30"/>
      <c r="C58" s="30"/>
      <c r="D58" s="30"/>
      <c r="E58" s="30"/>
      <c r="F58" s="30"/>
      <c r="G58" s="30"/>
    </row>
    <row r="59" spans="1:10" x14ac:dyDescent="0.25">
      <c r="A59" s="30"/>
      <c r="B59" s="30"/>
      <c r="C59" s="30"/>
      <c r="D59" s="30"/>
      <c r="E59" s="30"/>
      <c r="F59" s="30"/>
      <c r="G59" s="30"/>
    </row>
    <row r="60" spans="1:10" x14ac:dyDescent="0.25">
      <c r="A60" s="30"/>
      <c r="B60" s="30"/>
      <c r="C60" s="30"/>
      <c r="D60" s="30"/>
      <c r="E60" s="30"/>
      <c r="F60" s="30"/>
      <c r="G60" s="30"/>
    </row>
    <row r="61" spans="1:10" x14ac:dyDescent="0.25">
      <c r="A61" s="30"/>
      <c r="B61" s="30"/>
      <c r="C61" s="30"/>
      <c r="D61" s="30"/>
      <c r="E61" s="30"/>
      <c r="F61" s="30"/>
      <c r="G61" s="30"/>
    </row>
    <row r="62" spans="1:10" x14ac:dyDescent="0.25">
      <c r="A62" s="30"/>
      <c r="B62" s="30"/>
      <c r="C62" s="30"/>
      <c r="D62" s="30"/>
      <c r="E62" s="30"/>
      <c r="F62" s="30"/>
      <c r="G62" s="30"/>
    </row>
    <row r="63" spans="1:10" x14ac:dyDescent="0.25">
      <c r="A63" s="30"/>
      <c r="B63" s="30"/>
      <c r="C63" s="30"/>
      <c r="D63" s="30"/>
      <c r="E63" s="30"/>
      <c r="F63" s="30"/>
      <c r="G63" s="30"/>
    </row>
    <row r="64" spans="1:10" x14ac:dyDescent="0.25">
      <c r="A64" s="30"/>
      <c r="B64" s="30"/>
      <c r="C64" s="30"/>
      <c r="D64" s="30"/>
      <c r="E64" s="30"/>
      <c r="F64" s="30"/>
      <c r="G64" s="30"/>
    </row>
    <row r="65" spans="1:7" x14ac:dyDescent="0.25">
      <c r="A65" s="30"/>
      <c r="B65" s="30"/>
      <c r="C65" s="30"/>
      <c r="D65" s="30"/>
      <c r="E65" s="30"/>
      <c r="F65" s="30"/>
      <c r="G65" s="30"/>
    </row>
    <row r="66" spans="1:7" x14ac:dyDescent="0.25">
      <c r="A66" s="30"/>
      <c r="B66" s="30"/>
      <c r="C66" s="30"/>
      <c r="D66" s="30"/>
      <c r="E66" s="30"/>
      <c r="F66" s="30"/>
      <c r="G66" s="30"/>
    </row>
    <row r="67" spans="1:7" x14ac:dyDescent="0.25">
      <c r="A67" s="30"/>
      <c r="B67" s="30"/>
      <c r="C67" s="30"/>
      <c r="D67" s="30"/>
      <c r="E67" s="30"/>
      <c r="F67" s="30"/>
      <c r="G67" s="30"/>
    </row>
    <row r="68" spans="1:7" x14ac:dyDescent="0.25">
      <c r="A68" s="30"/>
      <c r="B68" s="30"/>
      <c r="C68" s="30"/>
      <c r="D68" s="30"/>
      <c r="E68" s="30"/>
      <c r="F68" s="30"/>
      <c r="G68" s="30"/>
    </row>
    <row r="69" spans="1:7" x14ac:dyDescent="0.25">
      <c r="A69" s="30"/>
      <c r="B69" s="30"/>
      <c r="C69" s="30"/>
      <c r="D69" s="30"/>
      <c r="E69" s="30"/>
      <c r="F69" s="30"/>
      <c r="G69" s="30"/>
    </row>
    <row r="70" spans="1:7" x14ac:dyDescent="0.25">
      <c r="A70" s="30"/>
      <c r="B70" s="30"/>
      <c r="C70" s="30"/>
      <c r="D70" s="30"/>
      <c r="E70" s="30"/>
      <c r="F70" s="30"/>
      <c r="G70" s="30"/>
    </row>
    <row r="71" spans="1:7" x14ac:dyDescent="0.25">
      <c r="A71" s="30"/>
      <c r="B71" s="30"/>
      <c r="C71" s="30"/>
      <c r="D71" s="30"/>
      <c r="E71" s="30"/>
      <c r="F71" s="30"/>
      <c r="G71" s="30"/>
    </row>
    <row r="72" spans="1:7" x14ac:dyDescent="0.25">
      <c r="A72" s="30"/>
      <c r="B72" s="30"/>
      <c r="C72" s="30"/>
      <c r="D72" s="30"/>
      <c r="E72" s="30"/>
      <c r="F72" s="30"/>
      <c r="G72" s="30"/>
    </row>
    <row r="73" spans="1:7" x14ac:dyDescent="0.25">
      <c r="A73" s="30"/>
      <c r="B73" s="30"/>
      <c r="C73" s="30"/>
      <c r="D73" s="30"/>
      <c r="E73" s="30"/>
      <c r="F73" s="30"/>
      <c r="G73" s="30"/>
    </row>
    <row r="74" spans="1:7" x14ac:dyDescent="0.25">
      <c r="A74" s="30"/>
      <c r="B74" s="30"/>
      <c r="C74" s="30"/>
      <c r="D74" s="30"/>
      <c r="E74" s="30"/>
      <c r="F74" s="30"/>
      <c r="G74" s="30"/>
    </row>
    <row r="75" spans="1:7" x14ac:dyDescent="0.25">
      <c r="A75" s="30"/>
      <c r="B75" s="30"/>
      <c r="C75" s="30"/>
      <c r="D75" s="30"/>
      <c r="E75" s="30"/>
      <c r="F75" s="30"/>
      <c r="G75" s="30"/>
    </row>
    <row r="76" spans="1:7" x14ac:dyDescent="0.25">
      <c r="A76" s="30"/>
      <c r="B76" s="30"/>
      <c r="C76" s="30"/>
      <c r="D76" s="30"/>
      <c r="E76" s="30"/>
      <c r="F76" s="30"/>
      <c r="G76" s="30"/>
    </row>
    <row r="77" spans="1:7" x14ac:dyDescent="0.25">
      <c r="A77" s="30"/>
      <c r="B77" s="30"/>
      <c r="C77" s="30"/>
      <c r="D77" s="30"/>
      <c r="E77" s="30"/>
      <c r="F77" s="30"/>
      <c r="G77" s="30"/>
    </row>
    <row r="78" spans="1:7" x14ac:dyDescent="0.25">
      <c r="A78" s="30"/>
      <c r="B78" s="30"/>
      <c r="C78" s="30"/>
      <c r="D78" s="30"/>
      <c r="E78" s="30"/>
      <c r="F78" s="30"/>
      <c r="G78" s="30"/>
    </row>
    <row r="79" spans="1:7" x14ac:dyDescent="0.25">
      <c r="A79" s="30"/>
      <c r="B79" s="30"/>
      <c r="C79" s="30"/>
      <c r="D79" s="30"/>
      <c r="E79" s="30"/>
      <c r="F79" s="30"/>
      <c r="G79" s="30"/>
    </row>
    <row r="80" spans="1:7" x14ac:dyDescent="0.25">
      <c r="A80" s="30"/>
      <c r="B80" s="30"/>
      <c r="C80" s="30"/>
      <c r="D80" s="30"/>
      <c r="E80" s="30"/>
      <c r="F80" s="30"/>
      <c r="G80" s="30"/>
    </row>
    <row r="81" spans="1:7" x14ac:dyDescent="0.25">
      <c r="A81" s="30"/>
      <c r="B81" s="30"/>
      <c r="C81" s="30"/>
      <c r="D81" s="30"/>
      <c r="E81" s="30"/>
      <c r="F81" s="30"/>
      <c r="G81" s="30"/>
    </row>
    <row r="82" spans="1:7" x14ac:dyDescent="0.25">
      <c r="A82" s="30"/>
      <c r="B82" s="30"/>
      <c r="C82" s="30"/>
      <c r="D82" s="30"/>
      <c r="E82" s="30"/>
      <c r="F82" s="30"/>
      <c r="G82" s="30"/>
    </row>
    <row r="83" spans="1:7" x14ac:dyDescent="0.25">
      <c r="A83" s="30"/>
      <c r="B83" s="30"/>
      <c r="C83" s="30"/>
      <c r="D83" s="30"/>
      <c r="E83" s="30"/>
      <c r="F83" s="30"/>
      <c r="G83" s="30"/>
    </row>
    <row r="84" spans="1:7" x14ac:dyDescent="0.25">
      <c r="A84" s="30"/>
      <c r="B84" s="30"/>
      <c r="C84" s="30"/>
      <c r="D84" s="30"/>
      <c r="E84" s="30"/>
      <c r="F84" s="30"/>
      <c r="G84" s="30"/>
    </row>
    <row r="85" spans="1:7" x14ac:dyDescent="0.25">
      <c r="A85" s="30"/>
      <c r="B85" s="30"/>
      <c r="C85" s="30"/>
      <c r="D85" s="30"/>
      <c r="E85" s="30"/>
      <c r="F85" s="30"/>
      <c r="G85" s="30"/>
    </row>
    <row r="86" spans="1:7" x14ac:dyDescent="0.25">
      <c r="A86" s="30"/>
      <c r="B86" s="30"/>
      <c r="C86" s="30"/>
      <c r="D86" s="30"/>
      <c r="E86" s="30"/>
      <c r="F86" s="30"/>
      <c r="G86" s="30"/>
    </row>
    <row r="87" spans="1:7" x14ac:dyDescent="0.25">
      <c r="A87" s="30"/>
      <c r="B87" s="30"/>
      <c r="C87" s="30"/>
      <c r="D87" s="30"/>
      <c r="E87" s="30"/>
      <c r="F87" s="30"/>
      <c r="G87" s="30"/>
    </row>
    <row r="88" spans="1:7" x14ac:dyDescent="0.25">
      <c r="A88" s="30"/>
      <c r="B88" s="30"/>
      <c r="C88" s="30"/>
      <c r="D88" s="30"/>
      <c r="E88" s="30"/>
      <c r="F88" s="30"/>
      <c r="G88" s="30"/>
    </row>
    <row r="89" spans="1:7" x14ac:dyDescent="0.25">
      <c r="A89" s="30"/>
      <c r="B89" s="30"/>
      <c r="C89" s="30"/>
      <c r="D89" s="30"/>
      <c r="E89" s="30"/>
      <c r="F89" s="30"/>
      <c r="G89" s="30"/>
    </row>
    <row r="90" spans="1:7" x14ac:dyDescent="0.25">
      <c r="A90" s="30"/>
      <c r="B90" s="30"/>
      <c r="C90" s="30"/>
      <c r="D90" s="30"/>
      <c r="E90" s="30"/>
      <c r="F90" s="30"/>
      <c r="G90" s="30"/>
    </row>
    <row r="91" spans="1:7" x14ac:dyDescent="0.25">
      <c r="A91" s="30"/>
      <c r="B91" s="30"/>
      <c r="C91" s="30"/>
      <c r="D91" s="30"/>
      <c r="E91" s="30"/>
      <c r="F91" s="30"/>
      <c r="G91" s="30"/>
    </row>
    <row r="92" spans="1:7" x14ac:dyDescent="0.25">
      <c r="A92" s="30"/>
      <c r="B92" s="30"/>
      <c r="C92" s="30"/>
      <c r="D92" s="30"/>
      <c r="E92" s="30"/>
      <c r="F92" s="30"/>
      <c r="G92" s="30"/>
    </row>
    <row r="93" spans="1:7" x14ac:dyDescent="0.25">
      <c r="A93" s="30"/>
      <c r="B93" s="30"/>
      <c r="C93" s="30"/>
      <c r="D93" s="30"/>
      <c r="E93" s="30"/>
      <c r="F93" s="30"/>
      <c r="G93" s="30"/>
    </row>
    <row r="94" spans="1:7" x14ac:dyDescent="0.25">
      <c r="A94" s="30"/>
      <c r="B94" s="30"/>
      <c r="C94" s="30"/>
      <c r="D94" s="30"/>
      <c r="E94" s="30"/>
      <c r="F94" s="30"/>
      <c r="G94" s="30"/>
    </row>
    <row r="95" spans="1:7" x14ac:dyDescent="0.25">
      <c r="A95" s="30"/>
      <c r="B95" s="30"/>
      <c r="C95" s="30"/>
      <c r="D95" s="30"/>
      <c r="E95" s="30"/>
      <c r="F95" s="30"/>
      <c r="G95" s="30"/>
    </row>
    <row r="96" spans="1:7" x14ac:dyDescent="0.25">
      <c r="A96" s="30"/>
      <c r="B96" s="30"/>
      <c r="C96" s="30"/>
      <c r="D96" s="30"/>
      <c r="E96" s="30"/>
      <c r="F96" s="30"/>
      <c r="G96" s="30"/>
    </row>
    <row r="97" spans="1:7" x14ac:dyDescent="0.25">
      <c r="A97" s="30"/>
      <c r="B97" s="30"/>
      <c r="C97" s="30"/>
      <c r="D97" s="30"/>
      <c r="E97" s="30"/>
      <c r="F97" s="30"/>
      <c r="G97" s="30"/>
    </row>
    <row r="98" spans="1:7" x14ac:dyDescent="0.25">
      <c r="A98" s="30"/>
      <c r="B98" s="30"/>
      <c r="C98" s="30"/>
      <c r="D98" s="30"/>
      <c r="E98" s="30"/>
      <c r="F98" s="30"/>
      <c r="G98" s="30"/>
    </row>
    <row r="99" spans="1:7" x14ac:dyDescent="0.25">
      <c r="A99" s="30"/>
      <c r="B99" s="30"/>
      <c r="C99" s="30"/>
      <c r="D99" s="30"/>
      <c r="E99" s="30"/>
      <c r="F99" s="30"/>
      <c r="G99" s="30"/>
    </row>
    <row r="100" spans="1:7" x14ac:dyDescent="0.25">
      <c r="A100" s="30"/>
      <c r="B100" s="30"/>
      <c r="C100" s="30"/>
      <c r="D100" s="30"/>
      <c r="E100" s="30"/>
      <c r="F100" s="30"/>
      <c r="G100" s="30"/>
    </row>
    <row r="101" spans="1:7" x14ac:dyDescent="0.25">
      <c r="A101" s="30"/>
      <c r="B101" s="30"/>
      <c r="C101" s="30"/>
      <c r="D101" s="30"/>
      <c r="E101" s="30"/>
      <c r="F101" s="30"/>
      <c r="G101" s="30"/>
    </row>
    <row r="102" spans="1:7" x14ac:dyDescent="0.25">
      <c r="A102" s="30"/>
      <c r="B102" s="30"/>
      <c r="C102" s="30"/>
      <c r="D102" s="30"/>
      <c r="E102" s="30"/>
      <c r="F102" s="30"/>
      <c r="G102" s="30"/>
    </row>
    <row r="103" spans="1:7" x14ac:dyDescent="0.25">
      <c r="A103" s="30"/>
      <c r="B103" s="30"/>
      <c r="C103" s="30"/>
      <c r="D103" s="30"/>
      <c r="E103" s="30"/>
      <c r="F103" s="30"/>
      <c r="G103" s="30"/>
    </row>
    <row r="104" spans="1:7" x14ac:dyDescent="0.25">
      <c r="A104" s="30"/>
      <c r="B104" s="30"/>
      <c r="C104" s="30"/>
      <c r="D104" s="30"/>
      <c r="E104" s="30"/>
      <c r="F104" s="30"/>
      <c r="G104" s="30"/>
    </row>
    <row r="105" spans="1:7" x14ac:dyDescent="0.25">
      <c r="A105" s="30"/>
      <c r="B105" s="30"/>
      <c r="C105" s="30"/>
      <c r="D105" s="30"/>
      <c r="E105" s="30"/>
      <c r="F105" s="30"/>
      <c r="G105" s="30"/>
    </row>
    <row r="106" spans="1:7" x14ac:dyDescent="0.25">
      <c r="A106" s="30"/>
      <c r="B106" s="30"/>
      <c r="C106" s="30"/>
      <c r="D106" s="30"/>
      <c r="E106" s="30"/>
      <c r="F106" s="30"/>
      <c r="G106" s="30"/>
    </row>
    <row r="107" spans="1:7" x14ac:dyDescent="0.25">
      <c r="A107" s="30"/>
      <c r="B107" s="30"/>
      <c r="C107" s="30"/>
      <c r="D107" s="30"/>
      <c r="E107" s="30"/>
      <c r="F107" s="30"/>
      <c r="G107" s="30"/>
    </row>
    <row r="108" spans="1:7" x14ac:dyDescent="0.25">
      <c r="A108" s="30"/>
      <c r="B108" s="30"/>
      <c r="C108" s="30"/>
      <c r="D108" s="30"/>
      <c r="E108" s="30"/>
      <c r="F108" s="30"/>
      <c r="G108" s="30"/>
    </row>
    <row r="109" spans="1:7" x14ac:dyDescent="0.25">
      <c r="A109" s="30"/>
      <c r="B109" s="30"/>
      <c r="C109" s="30"/>
      <c r="D109" s="30"/>
      <c r="E109" s="30"/>
      <c r="F109" s="30"/>
      <c r="G109" s="30"/>
    </row>
    <row r="110" spans="1:7" x14ac:dyDescent="0.25">
      <c r="A110" s="30"/>
      <c r="B110" s="30"/>
      <c r="C110" s="30"/>
      <c r="D110" s="30"/>
      <c r="E110" s="30"/>
      <c r="F110" s="30"/>
      <c r="G110" s="30"/>
    </row>
    <row r="111" spans="1:7" x14ac:dyDescent="0.25">
      <c r="A111" s="30"/>
      <c r="B111" s="30"/>
      <c r="C111" s="30"/>
      <c r="D111" s="30"/>
      <c r="E111" s="30"/>
      <c r="F111" s="30"/>
      <c r="G111" s="30"/>
    </row>
    <row r="112" spans="1:7" x14ac:dyDescent="0.25">
      <c r="A112" s="30"/>
      <c r="B112" s="30"/>
      <c r="C112" s="30"/>
      <c r="D112" s="30"/>
      <c r="E112" s="30"/>
      <c r="F112" s="30"/>
      <c r="G112" s="30"/>
    </row>
    <row r="113" spans="1:7" x14ac:dyDescent="0.25">
      <c r="A113" s="30"/>
      <c r="B113" s="30"/>
      <c r="C113" s="30"/>
      <c r="D113" s="30"/>
      <c r="E113" s="30"/>
      <c r="F113" s="30"/>
      <c r="G113" s="30"/>
    </row>
    <row r="114" spans="1:7" x14ac:dyDescent="0.25">
      <c r="A114" s="30"/>
      <c r="B114" s="30"/>
      <c r="C114" s="30"/>
      <c r="D114" s="30"/>
      <c r="E114" s="30"/>
      <c r="F114" s="30"/>
      <c r="G114" s="30"/>
    </row>
    <row r="115" spans="1:7" x14ac:dyDescent="0.25">
      <c r="A115" s="30"/>
      <c r="B115" s="30"/>
      <c r="C115" s="30"/>
      <c r="D115" s="30"/>
      <c r="E115" s="30"/>
      <c r="F115" s="30"/>
      <c r="G115" s="30"/>
    </row>
    <row r="116" spans="1:7" x14ac:dyDescent="0.25">
      <c r="A116" s="30"/>
      <c r="B116" s="30"/>
      <c r="C116" s="30"/>
      <c r="D116" s="30"/>
      <c r="E116" s="30"/>
      <c r="F116" s="30"/>
      <c r="G116" s="30"/>
    </row>
    <row r="117" spans="1:7" x14ac:dyDescent="0.25">
      <c r="A117" s="30"/>
      <c r="B117" s="30"/>
      <c r="C117" s="30"/>
      <c r="D117" s="30"/>
      <c r="E117" s="30"/>
      <c r="F117" s="30"/>
      <c r="G117" s="30"/>
    </row>
    <row r="118" spans="1:7" x14ac:dyDescent="0.25">
      <c r="A118" s="30"/>
      <c r="B118" s="30"/>
      <c r="C118" s="30"/>
      <c r="D118" s="30"/>
      <c r="E118" s="30"/>
      <c r="F118" s="30"/>
      <c r="G118" s="30"/>
    </row>
    <row r="119" spans="1:7" x14ac:dyDescent="0.25">
      <c r="A119" s="30"/>
      <c r="B119" s="30"/>
      <c r="C119" s="30"/>
      <c r="D119" s="30"/>
      <c r="E119" s="30"/>
      <c r="F119" s="30"/>
      <c r="G119" s="30"/>
    </row>
    <row r="120" spans="1:7" x14ac:dyDescent="0.25">
      <c r="A120" s="30"/>
      <c r="B120" s="30"/>
      <c r="C120" s="30"/>
      <c r="D120" s="30"/>
      <c r="E120" s="30"/>
      <c r="F120" s="30"/>
      <c r="G120" s="30"/>
    </row>
    <row r="121" spans="1:7" x14ac:dyDescent="0.25">
      <c r="A121" s="30"/>
      <c r="B121" s="30"/>
      <c r="C121" s="30"/>
      <c r="D121" s="30"/>
      <c r="E121" s="30"/>
      <c r="F121" s="30"/>
      <c r="G121" s="30"/>
    </row>
    <row r="122" spans="1:7" x14ac:dyDescent="0.25">
      <c r="A122" s="30"/>
      <c r="B122" s="30"/>
      <c r="C122" s="30"/>
      <c r="D122" s="30"/>
      <c r="E122" s="30"/>
      <c r="F122" s="30"/>
      <c r="G122" s="30"/>
    </row>
    <row r="123" spans="1:7" x14ac:dyDescent="0.25">
      <c r="A123" s="30"/>
      <c r="B123" s="30"/>
      <c r="C123" s="30"/>
      <c r="D123" s="30"/>
      <c r="E123" s="30"/>
      <c r="F123" s="30"/>
      <c r="G123" s="30"/>
    </row>
    <row r="124" spans="1:7" x14ac:dyDescent="0.25">
      <c r="A124" s="30"/>
      <c r="B124" s="30"/>
      <c r="C124" s="30"/>
      <c r="D124" s="30"/>
      <c r="E124" s="30"/>
      <c r="F124" s="30"/>
      <c r="G124" s="30"/>
    </row>
    <row r="125" spans="1:7" x14ac:dyDescent="0.25">
      <c r="A125" s="30"/>
      <c r="B125" s="30"/>
      <c r="C125" s="30"/>
      <c r="D125" s="30"/>
      <c r="E125" s="30"/>
      <c r="F125" s="30"/>
      <c r="G125" s="30"/>
    </row>
    <row r="126" spans="1:7" x14ac:dyDescent="0.25">
      <c r="A126" s="30"/>
      <c r="B126" s="30"/>
      <c r="C126" s="30"/>
      <c r="D126" s="30"/>
      <c r="E126" s="30"/>
      <c r="F126" s="30"/>
      <c r="G126" s="30"/>
    </row>
    <row r="127" spans="1:7" x14ac:dyDescent="0.25">
      <c r="A127" s="30"/>
      <c r="B127" s="30"/>
      <c r="C127" s="30"/>
      <c r="D127" s="30"/>
      <c r="E127" s="30"/>
      <c r="F127" s="30"/>
      <c r="G127" s="30"/>
    </row>
    <row r="128" spans="1:7" x14ac:dyDescent="0.25">
      <c r="A128" s="30"/>
      <c r="B128" s="30"/>
      <c r="C128" s="30"/>
      <c r="D128" s="30"/>
      <c r="E128" s="30"/>
      <c r="F128" s="30"/>
      <c r="G128" s="30"/>
    </row>
    <row r="129" spans="1:7" x14ac:dyDescent="0.25">
      <c r="A129" s="30"/>
      <c r="B129" s="30"/>
      <c r="C129" s="30"/>
      <c r="D129" s="30"/>
      <c r="E129" s="30"/>
      <c r="F129" s="30"/>
      <c r="G129" s="30"/>
    </row>
    <row r="130" spans="1:7" x14ac:dyDescent="0.25">
      <c r="A130" s="30"/>
      <c r="B130" s="30"/>
      <c r="C130" s="30"/>
      <c r="D130" s="30"/>
      <c r="E130" s="30"/>
      <c r="F130" s="30"/>
      <c r="G130" s="30"/>
    </row>
    <row r="131" spans="1:7" x14ac:dyDescent="0.25">
      <c r="A131" s="30"/>
      <c r="B131" s="30"/>
      <c r="C131" s="30"/>
      <c r="D131" s="30"/>
      <c r="E131" s="30"/>
      <c r="F131" s="30"/>
      <c r="G131" s="30"/>
    </row>
    <row r="132" spans="1:7" x14ac:dyDescent="0.25">
      <c r="A132" s="30"/>
      <c r="B132" s="30"/>
      <c r="C132" s="30"/>
      <c r="D132" s="30"/>
      <c r="E132" s="30"/>
      <c r="F132" s="30"/>
      <c r="G132" s="30"/>
    </row>
    <row r="133" spans="1:7" x14ac:dyDescent="0.25">
      <c r="A133" s="30"/>
      <c r="B133" s="30"/>
      <c r="C133" s="30"/>
      <c r="D133" s="30"/>
      <c r="E133" s="30"/>
      <c r="F133" s="30"/>
      <c r="G133" s="30"/>
    </row>
    <row r="134" spans="1:7" x14ac:dyDescent="0.25">
      <c r="A134" s="30"/>
      <c r="B134" s="30"/>
      <c r="C134" s="30"/>
      <c r="D134" s="30"/>
      <c r="E134" s="30"/>
      <c r="F134" s="30"/>
      <c r="G134" s="30"/>
    </row>
    <row r="135" spans="1:7" x14ac:dyDescent="0.25">
      <c r="A135" s="30"/>
      <c r="B135" s="30"/>
      <c r="C135" s="30"/>
      <c r="D135" s="30"/>
      <c r="E135" s="30"/>
      <c r="F135" s="30"/>
      <c r="G135" s="30"/>
    </row>
    <row r="136" spans="1:7" x14ac:dyDescent="0.25">
      <c r="A136" s="30"/>
      <c r="B136" s="30"/>
      <c r="C136" s="30"/>
      <c r="D136" s="30"/>
      <c r="E136" s="30"/>
      <c r="F136" s="30"/>
      <c r="G136" s="30"/>
    </row>
    <row r="137" spans="1:7" x14ac:dyDescent="0.25">
      <c r="A137" s="30"/>
      <c r="B137" s="30"/>
      <c r="C137" s="30"/>
      <c r="D137" s="30"/>
      <c r="E137" s="30"/>
      <c r="F137" s="30"/>
      <c r="G137" s="30"/>
    </row>
    <row r="138" spans="1:7" x14ac:dyDescent="0.25">
      <c r="A138" s="30"/>
      <c r="B138" s="30"/>
      <c r="C138" s="30"/>
      <c r="D138" s="30"/>
      <c r="E138" s="30"/>
      <c r="F138" s="30"/>
      <c r="G138" s="30"/>
    </row>
    <row r="139" spans="1:7" x14ac:dyDescent="0.25">
      <c r="A139" s="30"/>
      <c r="B139" s="30"/>
      <c r="C139" s="30"/>
      <c r="D139" s="30"/>
      <c r="E139" s="30"/>
      <c r="F139" s="30"/>
      <c r="G139" s="30"/>
    </row>
    <row r="140" spans="1:7" x14ac:dyDescent="0.25">
      <c r="A140" s="30"/>
      <c r="B140" s="30"/>
      <c r="C140" s="30"/>
      <c r="D140" s="30"/>
      <c r="E140" s="30"/>
      <c r="F140" s="30"/>
      <c r="G140" s="30"/>
    </row>
    <row r="141" spans="1:7" x14ac:dyDescent="0.25">
      <c r="A141" s="30"/>
      <c r="B141" s="30"/>
      <c r="C141" s="30"/>
      <c r="D141" s="30"/>
      <c r="E141" s="30"/>
      <c r="F141" s="30"/>
      <c r="G141" s="30"/>
    </row>
    <row r="142" spans="1:7" x14ac:dyDescent="0.25">
      <c r="A142" s="30"/>
      <c r="B142" s="30"/>
      <c r="C142" s="30"/>
      <c r="D142" s="30"/>
      <c r="E142" s="30"/>
      <c r="F142" s="30"/>
      <c r="G142" s="30"/>
    </row>
    <row r="143" spans="1:7" x14ac:dyDescent="0.25">
      <c r="A143" s="30"/>
      <c r="B143" s="30"/>
      <c r="C143" s="30"/>
      <c r="D143" s="30"/>
      <c r="E143" s="30"/>
      <c r="F143" s="30"/>
      <c r="G143" s="30"/>
    </row>
    <row r="144" spans="1:7" x14ac:dyDescent="0.25">
      <c r="A144" s="30"/>
      <c r="B144" s="30"/>
      <c r="C144" s="30"/>
      <c r="D144" s="30"/>
      <c r="E144" s="30"/>
      <c r="F144" s="30"/>
      <c r="G144" s="30"/>
    </row>
    <row r="145" spans="1:7" x14ac:dyDescent="0.25">
      <c r="A145" s="30"/>
      <c r="B145" s="30"/>
      <c r="C145" s="30"/>
      <c r="D145" s="30"/>
      <c r="E145" s="30"/>
      <c r="F145" s="30"/>
      <c r="G145" s="30"/>
    </row>
    <row r="146" spans="1:7" x14ac:dyDescent="0.25">
      <c r="A146" s="30"/>
      <c r="B146" s="30"/>
      <c r="C146" s="30"/>
      <c r="D146" s="30"/>
      <c r="E146" s="30"/>
      <c r="F146" s="30"/>
      <c r="G146" s="30"/>
    </row>
    <row r="147" spans="1:7" x14ac:dyDescent="0.25">
      <c r="A147" s="30"/>
      <c r="B147" s="30"/>
      <c r="C147" s="30"/>
      <c r="D147" s="30"/>
      <c r="E147" s="30"/>
      <c r="F147" s="30"/>
      <c r="G147" s="30"/>
    </row>
    <row r="148" spans="1:7" x14ac:dyDescent="0.25">
      <c r="A148" s="30"/>
      <c r="B148" s="30"/>
      <c r="C148" s="30"/>
      <c r="D148" s="30"/>
      <c r="E148" s="30"/>
      <c r="F148" s="30"/>
      <c r="G148" s="30"/>
    </row>
    <row r="149" spans="1:7" x14ac:dyDescent="0.25">
      <c r="A149" s="30"/>
      <c r="B149" s="30"/>
      <c r="C149" s="30"/>
      <c r="D149" s="30"/>
      <c r="E149" s="30"/>
      <c r="F149" s="30"/>
      <c r="G149" s="30"/>
    </row>
    <row r="150" spans="1:7" x14ac:dyDescent="0.25">
      <c r="A150" s="30"/>
      <c r="B150" s="30"/>
      <c r="C150" s="30"/>
      <c r="D150" s="30"/>
      <c r="E150" s="30"/>
      <c r="F150" s="30"/>
      <c r="G150" s="30"/>
    </row>
    <row r="151" spans="1:7" x14ac:dyDescent="0.25">
      <c r="A151" s="30"/>
      <c r="B151" s="30"/>
      <c r="C151" s="30"/>
      <c r="D151" s="30"/>
      <c r="E151" s="30"/>
      <c r="F151" s="30"/>
      <c r="G151" s="30"/>
    </row>
    <row r="152" spans="1:7" x14ac:dyDescent="0.25">
      <c r="A152" s="30"/>
      <c r="B152" s="30"/>
      <c r="C152" s="30"/>
      <c r="D152" s="30"/>
      <c r="E152" s="30"/>
      <c r="F152" s="30"/>
      <c r="G152" s="30"/>
    </row>
    <row r="153" spans="1:7" x14ac:dyDescent="0.25">
      <c r="A153" s="30"/>
      <c r="B153" s="30"/>
      <c r="C153" s="30"/>
      <c r="D153" s="30"/>
      <c r="E153" s="30"/>
      <c r="F153" s="30"/>
      <c r="G153" s="30"/>
    </row>
    <row r="154" spans="1:7" x14ac:dyDescent="0.25">
      <c r="A154" s="30"/>
      <c r="B154" s="30"/>
      <c r="C154" s="30"/>
      <c r="D154" s="30"/>
      <c r="E154" s="30"/>
      <c r="F154" s="30"/>
      <c r="G154" s="30"/>
    </row>
    <row r="155" spans="1:7" x14ac:dyDescent="0.25">
      <c r="A155" s="30"/>
      <c r="B155" s="30"/>
      <c r="C155" s="30"/>
      <c r="D155" s="30"/>
      <c r="E155" s="30"/>
      <c r="F155" s="30"/>
      <c r="G155" s="30"/>
    </row>
    <row r="156" spans="1:7" x14ac:dyDescent="0.25">
      <c r="A156" s="30"/>
      <c r="B156" s="30"/>
      <c r="C156" s="30"/>
      <c r="D156" s="30"/>
      <c r="E156" s="30"/>
      <c r="F156" s="30"/>
      <c r="G156" s="30"/>
    </row>
    <row r="157" spans="1:7" x14ac:dyDescent="0.25">
      <c r="A157" s="30"/>
      <c r="B157" s="30"/>
      <c r="C157" s="30"/>
      <c r="D157" s="30"/>
      <c r="E157" s="30"/>
      <c r="F157" s="30"/>
      <c r="G157" s="30"/>
    </row>
    <row r="158" spans="1:7" x14ac:dyDescent="0.25">
      <c r="A158" s="30"/>
      <c r="B158" s="30"/>
      <c r="C158" s="30"/>
      <c r="D158" s="30"/>
      <c r="E158" s="30"/>
      <c r="F158" s="30"/>
      <c r="G158" s="30"/>
    </row>
    <row r="159" spans="1:7" x14ac:dyDescent="0.25">
      <c r="A159" s="30"/>
      <c r="B159" s="30"/>
      <c r="C159" s="30"/>
      <c r="D159" s="30"/>
      <c r="E159" s="30"/>
      <c r="F159" s="30"/>
      <c r="G159" s="30"/>
    </row>
    <row r="160" spans="1:7" x14ac:dyDescent="0.25">
      <c r="A160" s="30"/>
      <c r="B160" s="30"/>
      <c r="C160" s="30"/>
      <c r="D160" s="30"/>
      <c r="E160" s="30"/>
      <c r="F160" s="30"/>
      <c r="G160" s="30"/>
    </row>
    <row r="161" spans="1:7" x14ac:dyDescent="0.25">
      <c r="A161" s="30"/>
      <c r="B161" s="30"/>
      <c r="C161" s="30"/>
      <c r="D161" s="30"/>
      <c r="E161" s="30"/>
      <c r="F161" s="30"/>
      <c r="G161" s="30"/>
    </row>
    <row r="162" spans="1:7" x14ac:dyDescent="0.25">
      <c r="A162" s="30"/>
      <c r="B162" s="30"/>
      <c r="C162" s="30"/>
      <c r="D162" s="30"/>
      <c r="E162" s="30"/>
      <c r="F162" s="30"/>
      <c r="G162" s="30"/>
    </row>
    <row r="163" spans="1:7" x14ac:dyDescent="0.25">
      <c r="A163" s="30"/>
      <c r="B163" s="30"/>
      <c r="C163" s="30"/>
      <c r="D163" s="30"/>
      <c r="E163" s="30"/>
      <c r="F163" s="30"/>
      <c r="G163" s="30"/>
    </row>
    <row r="164" spans="1:7" x14ac:dyDescent="0.25">
      <c r="A164" s="30"/>
      <c r="B164" s="30"/>
      <c r="C164" s="30"/>
      <c r="D164" s="30"/>
      <c r="E164" s="30"/>
      <c r="F164" s="30"/>
      <c r="G164" s="30"/>
    </row>
    <row r="165" spans="1:7" x14ac:dyDescent="0.25">
      <c r="A165" s="30"/>
      <c r="B165" s="30"/>
      <c r="C165" s="30"/>
      <c r="D165" s="30"/>
      <c r="E165" s="30"/>
      <c r="F165" s="30"/>
      <c r="G165" s="30"/>
    </row>
    <row r="166" spans="1:7" x14ac:dyDescent="0.25">
      <c r="A166" s="30"/>
      <c r="B166" s="30"/>
      <c r="C166" s="30"/>
      <c r="D166" s="30"/>
      <c r="E166" s="30"/>
      <c r="F166" s="30"/>
      <c r="G166" s="30"/>
    </row>
    <row r="167" spans="1:7" x14ac:dyDescent="0.25">
      <c r="A167" s="30"/>
      <c r="B167" s="30"/>
      <c r="C167" s="30"/>
      <c r="D167" s="30"/>
      <c r="E167" s="30"/>
      <c r="F167" s="30"/>
      <c r="G167" s="30"/>
    </row>
    <row r="168" spans="1:7" x14ac:dyDescent="0.25">
      <c r="A168" s="30"/>
      <c r="B168" s="30"/>
      <c r="C168" s="30"/>
      <c r="D168" s="30"/>
      <c r="E168" s="30"/>
      <c r="F168" s="30"/>
      <c r="G168" s="30"/>
    </row>
    <row r="169" spans="1:7" x14ac:dyDescent="0.25">
      <c r="A169" s="30"/>
      <c r="B169" s="30"/>
      <c r="C169" s="30"/>
      <c r="D169" s="30"/>
      <c r="E169" s="30"/>
      <c r="F169" s="30"/>
      <c r="G169" s="30"/>
    </row>
    <row r="170" spans="1:7" x14ac:dyDescent="0.25">
      <c r="A170" s="30"/>
      <c r="B170" s="30"/>
      <c r="C170" s="30"/>
      <c r="D170" s="30"/>
      <c r="E170" s="30"/>
      <c r="F170" s="30"/>
      <c r="G170" s="30"/>
    </row>
    <row r="171" spans="1:7" x14ac:dyDescent="0.25">
      <c r="A171" s="30"/>
      <c r="B171" s="30"/>
      <c r="C171" s="30"/>
      <c r="D171" s="30"/>
      <c r="E171" s="30"/>
      <c r="F171" s="30"/>
      <c r="G171" s="30"/>
    </row>
    <row r="172" spans="1:7" x14ac:dyDescent="0.25">
      <c r="A172" s="30"/>
      <c r="B172" s="30"/>
      <c r="C172" s="30"/>
      <c r="D172" s="30"/>
      <c r="E172" s="30"/>
      <c r="F172" s="30"/>
      <c r="G172" s="30"/>
    </row>
    <row r="173" spans="1:7" x14ac:dyDescent="0.25">
      <c r="A173" s="30"/>
      <c r="B173" s="30"/>
      <c r="C173" s="30"/>
      <c r="D173" s="30"/>
      <c r="E173" s="30"/>
      <c r="F173" s="30"/>
      <c r="G173" s="30"/>
    </row>
    <row r="174" spans="1:7" x14ac:dyDescent="0.25">
      <c r="A174" s="30"/>
      <c r="B174" s="30"/>
      <c r="C174" s="30"/>
      <c r="D174" s="30"/>
      <c r="E174" s="30"/>
      <c r="F174" s="30"/>
      <c r="G174" s="30"/>
    </row>
    <row r="175" spans="1:7" x14ac:dyDescent="0.25">
      <c r="A175" s="30"/>
      <c r="B175" s="30"/>
      <c r="C175" s="30"/>
      <c r="D175" s="30"/>
      <c r="E175" s="30"/>
      <c r="F175" s="30"/>
      <c r="G175" s="30"/>
    </row>
    <row r="176" spans="1:7" x14ac:dyDescent="0.25">
      <c r="A176" s="30"/>
      <c r="B176" s="30"/>
      <c r="C176" s="30"/>
      <c r="D176" s="30"/>
      <c r="E176" s="30"/>
      <c r="F176" s="30"/>
      <c r="G176" s="30"/>
    </row>
    <row r="177" spans="1:7" x14ac:dyDescent="0.25">
      <c r="A177" s="30"/>
      <c r="B177" s="30"/>
      <c r="C177" s="30"/>
      <c r="D177" s="30"/>
      <c r="E177" s="30"/>
      <c r="F177" s="30"/>
      <c r="G177" s="30"/>
    </row>
    <row r="178" spans="1:7" x14ac:dyDescent="0.25">
      <c r="A178" s="30"/>
      <c r="B178" s="30"/>
      <c r="C178" s="30"/>
      <c r="D178" s="30"/>
      <c r="E178" s="30"/>
      <c r="F178" s="30"/>
      <c r="G178" s="30"/>
    </row>
    <row r="179" spans="1:7" x14ac:dyDescent="0.25">
      <c r="A179" s="30"/>
      <c r="B179" s="30"/>
      <c r="C179" s="30"/>
      <c r="D179" s="30"/>
      <c r="E179" s="30"/>
      <c r="F179" s="30"/>
      <c r="G179" s="30"/>
    </row>
    <row r="180" spans="1:7" x14ac:dyDescent="0.25">
      <c r="A180" s="30"/>
      <c r="B180" s="30"/>
      <c r="C180" s="30"/>
      <c r="D180" s="30"/>
      <c r="E180" s="30"/>
      <c r="F180" s="30"/>
      <c r="G180" s="30"/>
    </row>
    <row r="181" spans="1:7" x14ac:dyDescent="0.25">
      <c r="A181" s="30"/>
      <c r="B181" s="30"/>
      <c r="C181" s="30"/>
      <c r="D181" s="30"/>
      <c r="E181" s="30"/>
      <c r="F181" s="30"/>
      <c r="G181" s="30"/>
    </row>
    <row r="182" spans="1:7" x14ac:dyDescent="0.25">
      <c r="A182" s="30"/>
      <c r="B182" s="30"/>
      <c r="C182" s="30"/>
      <c r="D182" s="30"/>
      <c r="E182" s="30"/>
      <c r="F182" s="30"/>
      <c r="G182" s="30"/>
    </row>
    <row r="183" spans="1:7" x14ac:dyDescent="0.25">
      <c r="A183" s="30"/>
      <c r="B183" s="30"/>
      <c r="C183" s="30"/>
      <c r="D183" s="30"/>
      <c r="E183" s="30"/>
      <c r="F183" s="30"/>
      <c r="G183" s="30"/>
    </row>
    <row r="184" spans="1:7" x14ac:dyDescent="0.25">
      <c r="A184" s="30"/>
      <c r="B184" s="30"/>
      <c r="C184" s="30"/>
      <c r="D184" s="30"/>
      <c r="E184" s="30"/>
      <c r="F184" s="30"/>
      <c r="G184" s="30"/>
    </row>
    <row r="185" spans="1:7" x14ac:dyDescent="0.25">
      <c r="A185" s="30"/>
      <c r="B185" s="30"/>
      <c r="C185" s="30"/>
      <c r="D185" s="30"/>
      <c r="E185" s="30"/>
      <c r="F185" s="30"/>
      <c r="G185" s="30"/>
    </row>
    <row r="186" spans="1:7" x14ac:dyDescent="0.25">
      <c r="A186" s="30"/>
      <c r="B186" s="30"/>
      <c r="C186" s="30"/>
      <c r="D186" s="30"/>
      <c r="E186" s="30"/>
      <c r="F186" s="30"/>
      <c r="G186" s="30"/>
    </row>
    <row r="187" spans="1:7" x14ac:dyDescent="0.25">
      <c r="A187" s="30"/>
      <c r="B187" s="30"/>
      <c r="C187" s="30"/>
      <c r="D187" s="30"/>
      <c r="E187" s="30"/>
      <c r="F187" s="30"/>
      <c r="G187" s="30"/>
    </row>
    <row r="188" spans="1:7" x14ac:dyDescent="0.25">
      <c r="A188" s="30"/>
      <c r="B188" s="30"/>
      <c r="C188" s="30"/>
      <c r="D188" s="30"/>
      <c r="E188" s="30"/>
      <c r="F188" s="30"/>
      <c r="G188" s="30"/>
    </row>
    <row r="189" spans="1:7" x14ac:dyDescent="0.25">
      <c r="A189" s="30"/>
      <c r="B189" s="30"/>
      <c r="C189" s="30"/>
      <c r="D189" s="30"/>
      <c r="E189" s="30"/>
      <c r="F189" s="30"/>
      <c r="G189" s="30"/>
    </row>
    <row r="190" spans="1:7" x14ac:dyDescent="0.25">
      <c r="A190" s="30"/>
      <c r="B190" s="30"/>
      <c r="C190" s="30"/>
      <c r="D190" s="30"/>
      <c r="E190" s="30"/>
      <c r="F190" s="30"/>
      <c r="G190" s="30"/>
    </row>
    <row r="191" spans="1:7" x14ac:dyDescent="0.25">
      <c r="A191" s="30"/>
      <c r="B191" s="30"/>
      <c r="C191" s="30"/>
      <c r="D191" s="30"/>
      <c r="E191" s="30"/>
      <c r="F191" s="30"/>
      <c r="G191" s="30"/>
    </row>
    <row r="192" spans="1:7" x14ac:dyDescent="0.25">
      <c r="A192" s="30"/>
      <c r="B192" s="30"/>
      <c r="C192" s="30"/>
      <c r="D192" s="30"/>
      <c r="E192" s="30"/>
      <c r="F192" s="30"/>
      <c r="G192" s="30"/>
    </row>
    <row r="193" spans="1:7" x14ac:dyDescent="0.25">
      <c r="A193" s="30"/>
      <c r="B193" s="30"/>
      <c r="C193" s="30"/>
      <c r="D193" s="30"/>
      <c r="E193" s="30"/>
      <c r="F193" s="30"/>
      <c r="G193" s="30"/>
    </row>
    <row r="194" spans="1:7" x14ac:dyDescent="0.25">
      <c r="A194" s="30"/>
      <c r="B194" s="30"/>
      <c r="C194" s="30"/>
      <c r="D194" s="30"/>
      <c r="E194" s="30"/>
      <c r="F194" s="30"/>
      <c r="G194" s="30"/>
    </row>
    <row r="195" spans="1:7" x14ac:dyDescent="0.25">
      <c r="A195" s="30"/>
      <c r="B195" s="30"/>
      <c r="C195" s="30"/>
      <c r="D195" s="30"/>
      <c r="E195" s="30"/>
      <c r="F195" s="30"/>
      <c r="G195" s="30"/>
    </row>
    <row r="196" spans="1:7" x14ac:dyDescent="0.25">
      <c r="A196" s="30"/>
      <c r="B196" s="30"/>
      <c r="C196" s="30"/>
      <c r="D196" s="30"/>
      <c r="E196" s="30"/>
      <c r="F196" s="30"/>
      <c r="G196" s="30"/>
    </row>
    <row r="197" spans="1:7" x14ac:dyDescent="0.25">
      <c r="A197" s="30"/>
      <c r="B197" s="30"/>
      <c r="C197" s="30"/>
      <c r="D197" s="30"/>
      <c r="E197" s="30"/>
      <c r="F197" s="30"/>
      <c r="G197" s="30"/>
    </row>
    <row r="198" spans="1:7" x14ac:dyDescent="0.25">
      <c r="A198" s="30"/>
      <c r="B198" s="30"/>
      <c r="C198" s="30"/>
      <c r="D198" s="30"/>
      <c r="E198" s="30"/>
      <c r="F198" s="30"/>
      <c r="G198" s="30"/>
    </row>
    <row r="199" spans="1:7" x14ac:dyDescent="0.25">
      <c r="A199" s="30"/>
      <c r="B199" s="30"/>
      <c r="C199" s="30"/>
      <c r="D199" s="30"/>
      <c r="E199" s="30"/>
      <c r="F199" s="30"/>
      <c r="G199" s="30"/>
    </row>
    <row r="200" spans="1:7" x14ac:dyDescent="0.25">
      <c r="A200" s="30"/>
      <c r="B200" s="30"/>
      <c r="C200" s="30"/>
      <c r="D200" s="30"/>
      <c r="E200" s="30"/>
      <c r="F200" s="30"/>
      <c r="G200" s="30"/>
    </row>
    <row r="201" spans="1:7" x14ac:dyDescent="0.25">
      <c r="A201" s="30"/>
      <c r="B201" s="30"/>
      <c r="C201" s="30"/>
      <c r="D201" s="30"/>
      <c r="E201" s="30"/>
      <c r="F201" s="30"/>
      <c r="G201" s="30"/>
    </row>
    <row r="202" spans="1:7" x14ac:dyDescent="0.25">
      <c r="A202" s="30"/>
      <c r="B202" s="30"/>
      <c r="C202" s="30"/>
      <c r="D202" s="30"/>
      <c r="E202" s="30"/>
      <c r="F202" s="30"/>
      <c r="G202" s="30"/>
    </row>
    <row r="203" spans="1:7" x14ac:dyDescent="0.25">
      <c r="A203" s="30"/>
      <c r="B203" s="30"/>
      <c r="C203" s="30"/>
      <c r="D203" s="30"/>
      <c r="E203" s="30"/>
      <c r="F203" s="30"/>
      <c r="G203" s="30"/>
    </row>
    <row r="204" spans="1:7" x14ac:dyDescent="0.25">
      <c r="A204" s="30"/>
      <c r="B204" s="30"/>
      <c r="C204" s="30"/>
      <c r="D204" s="30"/>
      <c r="E204" s="30"/>
      <c r="F204" s="30"/>
      <c r="G204" s="30"/>
    </row>
    <row r="205" spans="1:7" x14ac:dyDescent="0.25">
      <c r="A205" s="30"/>
      <c r="B205" s="30"/>
      <c r="C205" s="30"/>
      <c r="D205" s="30"/>
      <c r="E205" s="30"/>
      <c r="F205" s="30"/>
      <c r="G205" s="30"/>
    </row>
    <row r="206" spans="1:7" x14ac:dyDescent="0.25">
      <c r="A206" s="30"/>
      <c r="B206" s="30"/>
      <c r="C206" s="30"/>
      <c r="D206" s="30"/>
      <c r="E206" s="30"/>
      <c r="F206" s="30"/>
      <c r="G206" s="30"/>
    </row>
    <row r="207" spans="1:7" x14ac:dyDescent="0.25">
      <c r="A207" s="30"/>
      <c r="B207" s="30"/>
      <c r="C207" s="30"/>
      <c r="D207" s="30"/>
      <c r="E207" s="30"/>
      <c r="F207" s="30"/>
      <c r="G207" s="30"/>
    </row>
    <row r="208" spans="1:7" x14ac:dyDescent="0.25">
      <c r="A208" s="30"/>
      <c r="B208" s="30"/>
      <c r="C208" s="30"/>
      <c r="D208" s="30"/>
      <c r="E208" s="30"/>
      <c r="F208" s="30"/>
      <c r="G208" s="30"/>
    </row>
    <row r="209" spans="1:7" x14ac:dyDescent="0.25">
      <c r="A209" s="30"/>
      <c r="B209" s="30"/>
      <c r="C209" s="30"/>
      <c r="D209" s="30"/>
      <c r="E209" s="30"/>
      <c r="F209" s="30"/>
      <c r="G209" s="30"/>
    </row>
    <row r="210" spans="1:7" x14ac:dyDescent="0.25">
      <c r="A210" s="30"/>
      <c r="B210" s="30"/>
      <c r="C210" s="30"/>
      <c r="D210" s="30"/>
      <c r="E210" s="30"/>
      <c r="F210" s="30"/>
      <c r="G210" s="30"/>
    </row>
    <row r="211" spans="1:7" x14ac:dyDescent="0.25">
      <c r="A211" s="30"/>
      <c r="B211" s="30"/>
      <c r="C211" s="30"/>
      <c r="D211" s="30"/>
      <c r="E211" s="30"/>
      <c r="F211" s="30"/>
      <c r="G211" s="30"/>
    </row>
    <row r="212" spans="1:7" x14ac:dyDescent="0.25">
      <c r="A212" s="30"/>
      <c r="B212" s="30"/>
      <c r="C212" s="30"/>
      <c r="D212" s="30"/>
      <c r="E212" s="30"/>
      <c r="F212" s="30"/>
      <c r="G212" s="30"/>
    </row>
    <row r="213" spans="1:7" x14ac:dyDescent="0.25">
      <c r="A213" s="30"/>
      <c r="B213" s="30"/>
      <c r="C213" s="30"/>
      <c r="D213" s="30"/>
      <c r="E213" s="30"/>
      <c r="F213" s="30"/>
      <c r="G213" s="30"/>
    </row>
    <row r="214" spans="1:7" x14ac:dyDescent="0.25">
      <c r="A214" s="30"/>
      <c r="B214" s="30"/>
      <c r="C214" s="30"/>
      <c r="D214" s="30"/>
      <c r="E214" s="30"/>
      <c r="F214" s="30"/>
      <c r="G214" s="30"/>
    </row>
    <row r="215" spans="1:7" x14ac:dyDescent="0.25">
      <c r="A215" s="30"/>
      <c r="B215" s="30"/>
      <c r="C215" s="30"/>
      <c r="D215" s="30"/>
      <c r="E215" s="30"/>
      <c r="F215" s="30"/>
      <c r="G215" s="30"/>
    </row>
    <row r="216" spans="1:7" x14ac:dyDescent="0.25">
      <c r="A216" s="30"/>
      <c r="B216" s="30"/>
      <c r="C216" s="30"/>
      <c r="D216" s="30"/>
      <c r="E216" s="30"/>
      <c r="F216" s="30"/>
      <c r="G216" s="30"/>
    </row>
    <row r="217" spans="1:7" x14ac:dyDescent="0.25">
      <c r="A217" s="30"/>
      <c r="B217" s="30"/>
      <c r="C217" s="30"/>
      <c r="D217" s="30"/>
      <c r="E217" s="30"/>
      <c r="F217" s="30"/>
      <c r="G217" s="30"/>
    </row>
    <row r="218" spans="1:7" x14ac:dyDescent="0.25">
      <c r="A218" s="30"/>
      <c r="B218" s="30"/>
      <c r="C218" s="30"/>
      <c r="D218" s="30"/>
      <c r="E218" s="30"/>
      <c r="F218" s="30"/>
      <c r="G218" s="30"/>
    </row>
    <row r="219" spans="1:7" x14ac:dyDescent="0.25">
      <c r="A219" s="30"/>
      <c r="B219" s="30"/>
      <c r="C219" s="30"/>
      <c r="D219" s="30"/>
      <c r="E219" s="30"/>
      <c r="F219" s="30"/>
      <c r="G219" s="30"/>
    </row>
    <row r="220" spans="1:7" x14ac:dyDescent="0.25">
      <c r="A220" s="30"/>
      <c r="B220" s="30"/>
      <c r="C220" s="30"/>
      <c r="D220" s="30"/>
      <c r="E220" s="30"/>
      <c r="F220" s="30"/>
      <c r="G220" s="30"/>
    </row>
    <row r="221" spans="1:7" x14ac:dyDescent="0.25">
      <c r="A221" s="30"/>
      <c r="B221" s="30"/>
      <c r="C221" s="30"/>
      <c r="D221" s="30"/>
      <c r="E221" s="30"/>
      <c r="F221" s="30"/>
      <c r="G221" s="30"/>
    </row>
    <row r="222" spans="1:7" x14ac:dyDescent="0.25">
      <c r="A222" s="30"/>
      <c r="B222" s="30"/>
      <c r="C222" s="30"/>
      <c r="D222" s="30"/>
      <c r="E222" s="30"/>
      <c r="F222" s="30"/>
      <c r="G222" s="30"/>
    </row>
    <row r="223" spans="1:7" x14ac:dyDescent="0.25">
      <c r="A223" s="30"/>
      <c r="B223" s="30"/>
      <c r="C223" s="30"/>
      <c r="D223" s="30"/>
      <c r="E223" s="30"/>
      <c r="F223" s="30"/>
      <c r="G223" s="30"/>
    </row>
    <row r="224" spans="1:7" x14ac:dyDescent="0.25">
      <c r="A224" s="30"/>
      <c r="B224" s="30"/>
      <c r="C224" s="30"/>
      <c r="D224" s="30"/>
      <c r="E224" s="30"/>
      <c r="F224" s="30"/>
      <c r="G224" s="30"/>
    </row>
    <row r="225" spans="1:7" x14ac:dyDescent="0.25">
      <c r="A225" s="30"/>
      <c r="B225" s="30"/>
      <c r="C225" s="30"/>
      <c r="D225" s="30"/>
      <c r="E225" s="30"/>
      <c r="F225" s="30"/>
      <c r="G225" s="30"/>
    </row>
    <row r="226" spans="1:7" x14ac:dyDescent="0.25">
      <c r="A226" s="30"/>
      <c r="B226" s="30"/>
      <c r="C226" s="30"/>
      <c r="D226" s="30"/>
      <c r="E226" s="30"/>
      <c r="F226" s="30"/>
      <c r="G226" s="30"/>
    </row>
    <row r="227" spans="1:7" x14ac:dyDescent="0.25">
      <c r="A227" s="30"/>
      <c r="B227" s="30"/>
      <c r="C227" s="30"/>
      <c r="D227" s="30"/>
      <c r="E227" s="30"/>
      <c r="F227" s="30"/>
      <c r="G227" s="30"/>
    </row>
    <row r="228" spans="1:7" x14ac:dyDescent="0.25">
      <c r="A228" s="30"/>
      <c r="B228" s="30"/>
      <c r="C228" s="30"/>
      <c r="D228" s="30"/>
      <c r="E228" s="30"/>
      <c r="F228" s="30"/>
      <c r="G228" s="30"/>
    </row>
    <row r="229" spans="1:7" x14ac:dyDescent="0.25">
      <c r="A229" s="30"/>
      <c r="B229" s="30"/>
      <c r="C229" s="30"/>
      <c r="D229" s="30"/>
      <c r="E229" s="30"/>
      <c r="F229" s="30"/>
      <c r="G229" s="30"/>
    </row>
    <row r="230" spans="1:7" x14ac:dyDescent="0.25">
      <c r="A230" s="30"/>
      <c r="B230" s="30"/>
      <c r="C230" s="30"/>
      <c r="D230" s="30"/>
      <c r="E230" s="30"/>
      <c r="F230" s="30"/>
      <c r="G230" s="30"/>
    </row>
    <row r="231" spans="1:7" x14ac:dyDescent="0.25">
      <c r="A231" s="30"/>
      <c r="B231" s="30"/>
      <c r="C231" s="30"/>
      <c r="D231" s="30"/>
      <c r="E231" s="30"/>
      <c r="F231" s="30"/>
      <c r="G231" s="30"/>
    </row>
    <row r="232" spans="1:7" x14ac:dyDescent="0.25">
      <c r="A232" s="30"/>
      <c r="B232" s="30"/>
      <c r="C232" s="30"/>
      <c r="D232" s="30"/>
      <c r="E232" s="30"/>
      <c r="F232" s="30"/>
      <c r="G232" s="30"/>
    </row>
    <row r="233" spans="1:7" x14ac:dyDescent="0.25">
      <c r="A233" s="30"/>
      <c r="B233" s="30"/>
      <c r="C233" s="30"/>
      <c r="D233" s="30"/>
      <c r="E233" s="30"/>
      <c r="F233" s="30"/>
      <c r="G233" s="30"/>
    </row>
    <row r="234" spans="1:7" x14ac:dyDescent="0.25">
      <c r="A234" s="30"/>
      <c r="B234" s="30"/>
      <c r="C234" s="30"/>
      <c r="D234" s="30"/>
      <c r="E234" s="30"/>
      <c r="F234" s="30"/>
      <c r="G234" s="30"/>
    </row>
    <row r="235" spans="1:7" x14ac:dyDescent="0.25">
      <c r="A235" s="30"/>
      <c r="B235" s="30"/>
      <c r="C235" s="30"/>
      <c r="D235" s="30"/>
      <c r="E235" s="30"/>
      <c r="F235" s="30"/>
      <c r="G235" s="30"/>
    </row>
    <row r="236" spans="1:7" x14ac:dyDescent="0.25">
      <c r="A236" s="30"/>
      <c r="B236" s="30"/>
      <c r="C236" s="30"/>
      <c r="D236" s="30"/>
      <c r="E236" s="30"/>
      <c r="F236" s="30"/>
      <c r="G236" s="30"/>
    </row>
    <row r="237" spans="1:7" x14ac:dyDescent="0.25">
      <c r="A237" s="30"/>
      <c r="B237" s="30"/>
      <c r="C237" s="30"/>
      <c r="D237" s="30"/>
      <c r="E237" s="30"/>
      <c r="F237" s="30"/>
      <c r="G237" s="30"/>
    </row>
    <row r="238" spans="1:7" x14ac:dyDescent="0.25">
      <c r="A238" s="30"/>
      <c r="B238" s="30"/>
      <c r="C238" s="30"/>
      <c r="D238" s="30"/>
      <c r="E238" s="30"/>
      <c r="F238" s="30"/>
      <c r="G238" s="30"/>
    </row>
    <row r="239" spans="1:7" x14ac:dyDescent="0.25">
      <c r="A239" s="30"/>
      <c r="B239" s="30"/>
      <c r="C239" s="30"/>
      <c r="D239" s="30"/>
      <c r="E239" s="30"/>
      <c r="F239" s="30"/>
      <c r="G239" s="30"/>
    </row>
    <row r="240" spans="1:7" x14ac:dyDescent="0.25">
      <c r="A240" s="30"/>
      <c r="B240" s="30"/>
      <c r="C240" s="30"/>
      <c r="D240" s="30"/>
      <c r="E240" s="30"/>
      <c r="F240" s="30"/>
      <c r="G240" s="30"/>
    </row>
    <row r="241" spans="1:7" x14ac:dyDescent="0.25">
      <c r="A241" s="30"/>
      <c r="B241" s="30"/>
      <c r="C241" s="30"/>
      <c r="D241" s="30"/>
      <c r="E241" s="30"/>
      <c r="F241" s="30"/>
      <c r="G241" s="30"/>
    </row>
    <row r="242" spans="1:7" x14ac:dyDescent="0.25">
      <c r="A242" s="30"/>
      <c r="B242" s="30"/>
      <c r="C242" s="30"/>
      <c r="D242" s="30"/>
      <c r="E242" s="30"/>
      <c r="F242" s="30"/>
      <c r="G242" s="30"/>
    </row>
    <row r="243" spans="1:7" x14ac:dyDescent="0.25">
      <c r="A243" s="30"/>
      <c r="B243" s="30"/>
      <c r="C243" s="30"/>
      <c r="D243" s="30"/>
      <c r="E243" s="30"/>
      <c r="F243" s="30"/>
      <c r="G243" s="30"/>
    </row>
    <row r="244" spans="1:7" x14ac:dyDescent="0.25">
      <c r="A244" s="30"/>
      <c r="B244" s="30"/>
      <c r="C244" s="30"/>
      <c r="D244" s="30"/>
      <c r="E244" s="30"/>
      <c r="F244" s="30"/>
      <c r="G244" s="30"/>
    </row>
    <row r="245" spans="1:7" x14ac:dyDescent="0.25">
      <c r="A245" s="30"/>
      <c r="B245" s="30"/>
      <c r="C245" s="30"/>
      <c r="D245" s="30"/>
      <c r="E245" s="30"/>
      <c r="F245" s="30"/>
      <c r="G245" s="30"/>
    </row>
    <row r="246" spans="1:7" x14ac:dyDescent="0.25">
      <c r="A246" s="30"/>
      <c r="B246" s="30"/>
      <c r="C246" s="30"/>
      <c r="D246" s="30"/>
      <c r="E246" s="30"/>
      <c r="F246" s="30"/>
      <c r="G246" s="30"/>
    </row>
    <row r="247" spans="1:7" x14ac:dyDescent="0.25">
      <c r="A247" s="30"/>
      <c r="B247" s="30"/>
      <c r="C247" s="30"/>
      <c r="D247" s="30"/>
      <c r="E247" s="30"/>
      <c r="F247" s="30"/>
      <c r="G247" s="30"/>
    </row>
    <row r="248" spans="1:7" x14ac:dyDescent="0.25">
      <c r="A248" s="30"/>
      <c r="B248" s="30"/>
      <c r="C248" s="30"/>
      <c r="D248" s="30"/>
      <c r="E248" s="30"/>
      <c r="F248" s="30"/>
      <c r="G248" s="30"/>
    </row>
    <row r="249" spans="1:7" x14ac:dyDescent="0.25">
      <c r="A249" s="30"/>
      <c r="B249" s="30"/>
      <c r="C249" s="30"/>
      <c r="D249" s="30"/>
      <c r="E249" s="30"/>
      <c r="F249" s="30"/>
      <c r="G249" s="30"/>
    </row>
    <row r="250" spans="1:7" x14ac:dyDescent="0.25">
      <c r="A250" s="30"/>
      <c r="B250" s="30"/>
      <c r="C250" s="30"/>
      <c r="D250" s="30"/>
      <c r="E250" s="30"/>
      <c r="F250" s="30"/>
      <c r="G250" s="30"/>
    </row>
    <row r="251" spans="1:7" x14ac:dyDescent="0.25">
      <c r="A251" s="30"/>
      <c r="B251" s="30"/>
      <c r="C251" s="30"/>
      <c r="D251" s="30"/>
      <c r="E251" s="30"/>
      <c r="F251" s="30"/>
      <c r="G251" s="30"/>
    </row>
    <row r="252" spans="1:7" x14ac:dyDescent="0.25">
      <c r="A252" s="30"/>
      <c r="B252" s="30"/>
      <c r="C252" s="30"/>
      <c r="D252" s="30"/>
      <c r="E252" s="30"/>
      <c r="F252" s="30"/>
      <c r="G252" s="30"/>
    </row>
    <row r="253" spans="1:7" x14ac:dyDescent="0.25">
      <c r="A253" s="30"/>
      <c r="B253" s="30"/>
      <c r="C253" s="30"/>
      <c r="D253" s="30"/>
      <c r="E253" s="30"/>
      <c r="F253" s="30"/>
      <c r="G253" s="30"/>
    </row>
    <row r="254" spans="1:7" x14ac:dyDescent="0.25">
      <c r="A254" s="30"/>
      <c r="B254" s="30"/>
      <c r="C254" s="30"/>
      <c r="D254" s="30"/>
      <c r="E254" s="30"/>
      <c r="F254" s="30"/>
      <c r="G254" s="30"/>
    </row>
    <row r="255" spans="1:7" x14ac:dyDescent="0.25">
      <c r="A255" s="30"/>
      <c r="B255" s="30"/>
      <c r="C255" s="30"/>
      <c r="D255" s="30"/>
      <c r="E255" s="30"/>
      <c r="F255" s="30"/>
      <c r="G255" s="30"/>
    </row>
    <row r="256" spans="1:7" x14ac:dyDescent="0.25">
      <c r="A256" s="30"/>
      <c r="B256" s="30"/>
      <c r="C256" s="30"/>
      <c r="D256" s="30"/>
      <c r="E256" s="30"/>
      <c r="F256" s="30"/>
      <c r="G256" s="30"/>
    </row>
    <row r="257" spans="1:7" x14ac:dyDescent="0.25">
      <c r="A257" s="30"/>
      <c r="B257" s="30"/>
      <c r="C257" s="30"/>
      <c r="D257" s="30"/>
      <c r="E257" s="30"/>
      <c r="F257" s="30"/>
      <c r="G257" s="30"/>
    </row>
    <row r="258" spans="1:7" x14ac:dyDescent="0.25">
      <c r="A258" s="30"/>
      <c r="B258" s="30"/>
      <c r="C258" s="30"/>
      <c r="D258" s="30"/>
      <c r="E258" s="30"/>
      <c r="F258" s="30"/>
      <c r="G258" s="30"/>
    </row>
    <row r="259" spans="1:7" x14ac:dyDescent="0.25">
      <c r="A259" s="30"/>
      <c r="B259" s="30"/>
      <c r="C259" s="30"/>
      <c r="D259" s="30"/>
      <c r="E259" s="30"/>
      <c r="F259" s="30"/>
      <c r="G259" s="30"/>
    </row>
    <row r="260" spans="1:7" x14ac:dyDescent="0.25">
      <c r="A260" s="30"/>
      <c r="B260" s="30"/>
      <c r="C260" s="30"/>
      <c r="D260" s="30"/>
      <c r="E260" s="30"/>
      <c r="F260" s="30"/>
      <c r="G260" s="30"/>
    </row>
    <row r="261" spans="1:7" x14ac:dyDescent="0.25">
      <c r="A261" s="30"/>
      <c r="B261" s="30"/>
      <c r="C261" s="30"/>
      <c r="D261" s="30"/>
      <c r="E261" s="30"/>
      <c r="F261" s="30"/>
      <c r="G261" s="30"/>
    </row>
    <row r="262" spans="1:7" x14ac:dyDescent="0.25">
      <c r="A262" s="30"/>
      <c r="B262" s="30"/>
      <c r="C262" s="30"/>
      <c r="D262" s="30"/>
      <c r="E262" s="30"/>
      <c r="F262" s="30"/>
      <c r="G262" s="30"/>
    </row>
    <row r="263" spans="1:7" x14ac:dyDescent="0.25">
      <c r="A263" s="30"/>
      <c r="B263" s="30"/>
      <c r="C263" s="30"/>
      <c r="D263" s="30"/>
      <c r="E263" s="30"/>
      <c r="F263" s="30"/>
      <c r="G263" s="30"/>
    </row>
    <row r="264" spans="1:7" x14ac:dyDescent="0.25">
      <c r="A264" s="30"/>
      <c r="B264" s="30"/>
      <c r="C264" s="30"/>
      <c r="D264" s="30"/>
      <c r="E264" s="30"/>
      <c r="F264" s="30"/>
      <c r="G264" s="30"/>
    </row>
    <row r="265" spans="1:7" x14ac:dyDescent="0.25">
      <c r="A265" s="30"/>
      <c r="B265" s="30"/>
      <c r="C265" s="30"/>
      <c r="D265" s="30"/>
      <c r="E265" s="30"/>
      <c r="F265" s="30"/>
      <c r="G265" s="30"/>
    </row>
    <row r="266" spans="1:7" x14ac:dyDescent="0.25">
      <c r="A266" s="30"/>
      <c r="B266" s="30"/>
      <c r="C266" s="30"/>
      <c r="D266" s="30"/>
      <c r="E266" s="30"/>
      <c r="F266" s="30"/>
      <c r="G266" s="30"/>
    </row>
    <row r="267" spans="1:7" x14ac:dyDescent="0.25">
      <c r="A267" s="30"/>
      <c r="B267" s="30"/>
      <c r="C267" s="30"/>
      <c r="D267" s="30"/>
      <c r="E267" s="30"/>
      <c r="F267" s="30"/>
      <c r="G267" s="30"/>
    </row>
    <row r="268" spans="1:7" x14ac:dyDescent="0.25">
      <c r="A268" s="30"/>
      <c r="B268" s="30"/>
      <c r="C268" s="30"/>
      <c r="D268" s="30"/>
      <c r="E268" s="30"/>
      <c r="F268" s="30"/>
      <c r="G268" s="30"/>
    </row>
    <row r="269" spans="1:7" x14ac:dyDescent="0.25">
      <c r="A269" s="30"/>
      <c r="B269" s="30"/>
      <c r="C269" s="30"/>
      <c r="D269" s="30"/>
      <c r="E269" s="30"/>
      <c r="F269" s="30"/>
      <c r="G269" s="30"/>
    </row>
    <row r="270" spans="1:7" x14ac:dyDescent="0.25">
      <c r="A270" s="30"/>
      <c r="B270" s="30"/>
      <c r="C270" s="30"/>
      <c r="D270" s="30"/>
      <c r="E270" s="30"/>
      <c r="F270" s="30"/>
      <c r="G270" s="30"/>
    </row>
    <row r="271" spans="1:7" x14ac:dyDescent="0.25">
      <c r="A271" s="30"/>
      <c r="B271" s="30"/>
      <c r="C271" s="30"/>
      <c r="D271" s="30"/>
      <c r="E271" s="30"/>
      <c r="F271" s="30"/>
      <c r="G271" s="30"/>
    </row>
    <row r="272" spans="1:7" x14ac:dyDescent="0.25">
      <c r="A272" s="30"/>
      <c r="B272" s="30"/>
      <c r="C272" s="30"/>
      <c r="D272" s="30"/>
      <c r="E272" s="30"/>
      <c r="F272" s="30"/>
      <c r="G272" s="30"/>
    </row>
    <row r="273" spans="1:7" x14ac:dyDescent="0.25">
      <c r="A273" s="30"/>
      <c r="B273" s="30"/>
      <c r="C273" s="30"/>
      <c r="D273" s="30"/>
      <c r="E273" s="30"/>
      <c r="F273" s="30"/>
      <c r="G273" s="30"/>
    </row>
    <row r="274" spans="1:7" x14ac:dyDescent="0.25">
      <c r="A274" s="30"/>
      <c r="B274" s="30"/>
      <c r="C274" s="30"/>
      <c r="D274" s="30"/>
      <c r="E274" s="30"/>
      <c r="F274" s="30"/>
      <c r="G274" s="30"/>
    </row>
    <row r="275" spans="1:7" x14ac:dyDescent="0.25">
      <c r="A275" s="30"/>
      <c r="B275" s="30"/>
      <c r="C275" s="30"/>
      <c r="D275" s="30"/>
      <c r="E275" s="30"/>
      <c r="F275" s="30"/>
      <c r="G275" s="30"/>
    </row>
    <row r="276" spans="1:7" x14ac:dyDescent="0.25">
      <c r="A276" s="30"/>
      <c r="B276" s="30"/>
      <c r="C276" s="30"/>
      <c r="D276" s="30"/>
      <c r="E276" s="30"/>
      <c r="F276" s="30"/>
      <c r="G276" s="30"/>
    </row>
    <row r="277" spans="1:7" x14ac:dyDescent="0.25">
      <c r="A277" s="30"/>
      <c r="B277" s="30"/>
      <c r="C277" s="30"/>
      <c r="D277" s="30"/>
      <c r="E277" s="30"/>
      <c r="F277" s="30"/>
      <c r="G277" s="30"/>
    </row>
    <row r="278" spans="1:7" x14ac:dyDescent="0.25">
      <c r="A278" s="30"/>
      <c r="B278" s="30"/>
      <c r="C278" s="30"/>
      <c r="D278" s="30"/>
      <c r="E278" s="30"/>
      <c r="F278" s="30"/>
      <c r="G278" s="30"/>
    </row>
    <row r="279" spans="1:7" x14ac:dyDescent="0.25">
      <c r="A279" s="30"/>
      <c r="B279" s="30"/>
      <c r="C279" s="30"/>
      <c r="D279" s="30"/>
      <c r="E279" s="30"/>
      <c r="F279" s="30"/>
      <c r="G279" s="30"/>
    </row>
    <row r="280" spans="1:7" x14ac:dyDescent="0.25">
      <c r="A280" s="30"/>
      <c r="B280" s="30"/>
      <c r="C280" s="30"/>
      <c r="D280" s="30"/>
      <c r="E280" s="30"/>
      <c r="F280" s="30"/>
      <c r="G280" s="30"/>
    </row>
    <row r="281" spans="1:7" x14ac:dyDescent="0.25">
      <c r="A281" s="30"/>
      <c r="B281" s="30"/>
      <c r="C281" s="30"/>
      <c r="D281" s="30"/>
      <c r="E281" s="30"/>
      <c r="F281" s="30"/>
      <c r="G281" s="30"/>
    </row>
    <row r="282" spans="1:7" x14ac:dyDescent="0.25">
      <c r="A282" s="30"/>
      <c r="B282" s="30"/>
      <c r="C282" s="30"/>
      <c r="D282" s="30"/>
      <c r="E282" s="30"/>
      <c r="F282" s="30"/>
      <c r="G282" s="30"/>
    </row>
    <row r="283" spans="1:7" x14ac:dyDescent="0.25">
      <c r="A283" s="30"/>
      <c r="B283" s="30"/>
      <c r="C283" s="30"/>
      <c r="D283" s="30"/>
      <c r="E283" s="30"/>
      <c r="F283" s="30"/>
      <c r="G283" s="30"/>
    </row>
    <row r="284" spans="1:7" x14ac:dyDescent="0.25">
      <c r="A284" s="30"/>
      <c r="B284" s="30"/>
      <c r="C284" s="30"/>
      <c r="D284" s="30"/>
      <c r="E284" s="30"/>
      <c r="F284" s="30"/>
      <c r="G284" s="30"/>
    </row>
    <row r="285" spans="1:7" x14ac:dyDescent="0.25">
      <c r="A285" s="30"/>
      <c r="B285" s="30"/>
      <c r="C285" s="30"/>
      <c r="D285" s="30"/>
      <c r="E285" s="30"/>
      <c r="F285" s="30"/>
      <c r="G285" s="30"/>
    </row>
    <row r="286" spans="1:7" x14ac:dyDescent="0.25">
      <c r="A286" s="30"/>
      <c r="B286" s="30"/>
      <c r="C286" s="30"/>
      <c r="D286" s="30"/>
      <c r="E286" s="30"/>
      <c r="F286" s="30"/>
      <c r="G286" s="30"/>
    </row>
    <row r="287" spans="1:7" x14ac:dyDescent="0.25">
      <c r="A287" s="30"/>
      <c r="B287" s="30"/>
      <c r="C287" s="30"/>
      <c r="D287" s="30"/>
      <c r="E287" s="30"/>
      <c r="F287" s="30"/>
      <c r="G287" s="30"/>
    </row>
    <row r="288" spans="1:7" x14ac:dyDescent="0.25">
      <c r="A288" s="30"/>
      <c r="B288" s="30"/>
      <c r="C288" s="30"/>
      <c r="D288" s="30"/>
      <c r="E288" s="30"/>
      <c r="F288" s="30"/>
      <c r="G288" s="30"/>
    </row>
    <row r="289" spans="1:7" x14ac:dyDescent="0.25">
      <c r="A289" s="30"/>
      <c r="B289" s="30"/>
      <c r="C289" s="30"/>
      <c r="D289" s="30"/>
      <c r="E289" s="30"/>
      <c r="F289" s="30"/>
      <c r="G289" s="30"/>
    </row>
    <row r="290" spans="1:7" x14ac:dyDescent="0.25">
      <c r="A290" s="30"/>
      <c r="B290" s="30"/>
      <c r="C290" s="30"/>
      <c r="D290" s="30"/>
      <c r="E290" s="30"/>
      <c r="F290" s="30"/>
      <c r="G290" s="30"/>
    </row>
    <row r="291" spans="1:7" x14ac:dyDescent="0.25">
      <c r="A291" s="30"/>
      <c r="B291" s="30"/>
      <c r="C291" s="30"/>
      <c r="D291" s="30"/>
      <c r="E291" s="30"/>
      <c r="F291" s="30"/>
      <c r="G291" s="30"/>
    </row>
    <row r="292" spans="1:7" x14ac:dyDescent="0.25">
      <c r="A292" s="30"/>
      <c r="B292" s="30"/>
      <c r="C292" s="30"/>
      <c r="D292" s="30"/>
      <c r="E292" s="30"/>
      <c r="F292" s="30"/>
      <c r="G292" s="30"/>
    </row>
    <row r="293" spans="1:7" x14ac:dyDescent="0.25">
      <c r="A293" s="30"/>
      <c r="B293" s="30"/>
      <c r="C293" s="30"/>
      <c r="D293" s="30"/>
      <c r="E293" s="30"/>
      <c r="F293" s="30"/>
      <c r="G293" s="30"/>
    </row>
    <row r="294" spans="1:7" x14ac:dyDescent="0.25">
      <c r="A294" s="30"/>
      <c r="B294" s="30"/>
      <c r="C294" s="30"/>
      <c r="D294" s="30"/>
      <c r="E294" s="30"/>
      <c r="F294" s="30"/>
      <c r="G294" s="30"/>
    </row>
    <row r="295" spans="1:7" x14ac:dyDescent="0.25">
      <c r="A295" s="30"/>
      <c r="B295" s="30"/>
      <c r="C295" s="30"/>
      <c r="D295" s="30"/>
      <c r="E295" s="30"/>
      <c r="F295" s="30"/>
      <c r="G295" s="30"/>
    </row>
    <row r="296" spans="1:7" x14ac:dyDescent="0.25">
      <c r="A296" s="30"/>
      <c r="B296" s="30"/>
      <c r="C296" s="30"/>
      <c r="D296" s="30"/>
      <c r="E296" s="30"/>
      <c r="F296" s="30"/>
      <c r="G296" s="30"/>
    </row>
    <row r="297" spans="1:7" x14ac:dyDescent="0.25">
      <c r="A297" s="30"/>
      <c r="B297" s="30"/>
      <c r="C297" s="30"/>
      <c r="D297" s="30"/>
      <c r="E297" s="30"/>
      <c r="F297" s="30"/>
      <c r="G297" s="30"/>
    </row>
    <row r="298" spans="1:7" x14ac:dyDescent="0.25">
      <c r="A298" s="30"/>
      <c r="B298" s="30"/>
      <c r="C298" s="30"/>
      <c r="D298" s="30"/>
      <c r="E298" s="30"/>
      <c r="F298" s="30"/>
      <c r="G298" s="30"/>
    </row>
    <row r="299" spans="1:7" x14ac:dyDescent="0.25">
      <c r="A299" s="30"/>
      <c r="B299" s="30"/>
      <c r="C299" s="30"/>
      <c r="D299" s="30"/>
      <c r="E299" s="30"/>
      <c r="F299" s="30"/>
      <c r="G299" s="30"/>
    </row>
    <row r="300" spans="1:7" x14ac:dyDescent="0.25">
      <c r="A300" s="30"/>
      <c r="B300" s="30"/>
      <c r="C300" s="30"/>
      <c r="D300" s="30"/>
      <c r="E300" s="30"/>
      <c r="F300" s="30"/>
      <c r="G300" s="30"/>
    </row>
    <row r="301" spans="1:7" x14ac:dyDescent="0.25">
      <c r="A301" s="30"/>
      <c r="B301" s="30"/>
      <c r="C301" s="30"/>
      <c r="D301" s="30"/>
      <c r="E301" s="30"/>
      <c r="F301" s="30"/>
      <c r="G301" s="30"/>
    </row>
    <row r="302" spans="1:7" x14ac:dyDescent="0.25">
      <c r="A302" s="30"/>
      <c r="B302" s="30"/>
      <c r="C302" s="30"/>
      <c r="D302" s="30"/>
      <c r="E302" s="30"/>
      <c r="F302" s="30"/>
      <c r="G302" s="30"/>
    </row>
    <row r="303" spans="1:7" x14ac:dyDescent="0.25">
      <c r="A303" s="30"/>
      <c r="B303" s="30"/>
      <c r="C303" s="30"/>
      <c r="D303" s="30"/>
      <c r="E303" s="30"/>
      <c r="F303" s="30"/>
      <c r="G303" s="30"/>
    </row>
    <row r="304" spans="1:7" x14ac:dyDescent="0.25">
      <c r="A304" s="30"/>
      <c r="B304" s="30"/>
      <c r="C304" s="30"/>
      <c r="D304" s="30"/>
      <c r="E304" s="30"/>
      <c r="F304" s="30"/>
      <c r="G304" s="30"/>
    </row>
    <row r="305" spans="1:7" x14ac:dyDescent="0.25">
      <c r="A305" s="30"/>
      <c r="B305" s="30"/>
      <c r="C305" s="30"/>
      <c r="D305" s="30"/>
      <c r="E305" s="30"/>
      <c r="F305" s="30"/>
      <c r="G305" s="30"/>
    </row>
    <row r="306" spans="1:7" x14ac:dyDescent="0.25">
      <c r="A306" s="30"/>
      <c r="B306" s="30"/>
      <c r="C306" s="30"/>
      <c r="D306" s="30"/>
      <c r="E306" s="30"/>
      <c r="F306" s="30"/>
      <c r="G306" s="30"/>
    </row>
    <row r="307" spans="1:7" x14ac:dyDescent="0.25">
      <c r="A307" s="30"/>
      <c r="B307" s="30"/>
      <c r="C307" s="30"/>
      <c r="D307" s="30"/>
      <c r="E307" s="30"/>
      <c r="F307" s="30"/>
      <c r="G307" s="30"/>
    </row>
    <row r="308" spans="1:7" x14ac:dyDescent="0.25">
      <c r="A308" s="30"/>
      <c r="B308" s="30"/>
      <c r="C308" s="30"/>
      <c r="D308" s="30"/>
      <c r="E308" s="30"/>
      <c r="F308" s="30"/>
      <c r="G308" s="30"/>
    </row>
    <row r="309" spans="1:7" x14ac:dyDescent="0.25">
      <c r="A309" s="30"/>
      <c r="B309" s="30"/>
      <c r="C309" s="30"/>
      <c r="D309" s="30"/>
      <c r="E309" s="30"/>
      <c r="F309" s="30"/>
      <c r="G309" s="30"/>
    </row>
    <row r="310" spans="1:7" x14ac:dyDescent="0.25">
      <c r="A310" s="30"/>
      <c r="B310" s="30"/>
      <c r="C310" s="30"/>
      <c r="D310" s="30"/>
      <c r="E310" s="30"/>
      <c r="F310" s="30"/>
      <c r="G310" s="30"/>
    </row>
    <row r="311" spans="1:7" x14ac:dyDescent="0.25">
      <c r="A311" s="30"/>
      <c r="B311" s="30"/>
      <c r="C311" s="30"/>
      <c r="D311" s="30"/>
      <c r="E311" s="30"/>
      <c r="F311" s="30"/>
      <c r="G311" s="30"/>
    </row>
    <row r="312" spans="1:7" x14ac:dyDescent="0.25">
      <c r="A312" s="30"/>
      <c r="B312" s="30"/>
      <c r="C312" s="30"/>
      <c r="D312" s="30"/>
      <c r="E312" s="30"/>
      <c r="F312" s="30"/>
      <c r="G312" s="30"/>
    </row>
    <row r="313" spans="1:7" x14ac:dyDescent="0.25">
      <c r="A313" s="30"/>
      <c r="B313" s="30"/>
      <c r="C313" s="30"/>
      <c r="D313" s="30"/>
      <c r="E313" s="30"/>
      <c r="F313" s="30"/>
      <c r="G313" s="30"/>
    </row>
    <row r="314" spans="1:7" x14ac:dyDescent="0.25">
      <c r="A314" s="30"/>
      <c r="B314" s="30"/>
      <c r="C314" s="30"/>
      <c r="D314" s="30"/>
      <c r="E314" s="30"/>
      <c r="F314" s="30"/>
      <c r="G314" s="30"/>
    </row>
    <row r="315" spans="1:7" x14ac:dyDescent="0.25">
      <c r="A315" s="30"/>
      <c r="B315" s="30"/>
      <c r="C315" s="30"/>
      <c r="D315" s="30"/>
      <c r="E315" s="30"/>
      <c r="F315" s="30"/>
      <c r="G315" s="30"/>
    </row>
    <row r="316" spans="1:7" x14ac:dyDescent="0.25">
      <c r="A316" s="30"/>
      <c r="B316" s="30"/>
      <c r="C316" s="30"/>
      <c r="D316" s="30"/>
      <c r="E316" s="30"/>
      <c r="F316" s="30"/>
      <c r="G316" s="30"/>
    </row>
    <row r="317" spans="1:7" x14ac:dyDescent="0.25">
      <c r="A317" s="30"/>
      <c r="B317" s="30"/>
      <c r="C317" s="30"/>
      <c r="D317" s="30"/>
      <c r="E317" s="30"/>
      <c r="F317" s="30"/>
      <c r="G317" s="30"/>
    </row>
    <row r="318" spans="1:7" x14ac:dyDescent="0.25">
      <c r="A318" s="30"/>
      <c r="B318" s="30"/>
      <c r="C318" s="30"/>
      <c r="D318" s="30"/>
      <c r="E318" s="30"/>
      <c r="F318" s="30"/>
      <c r="G318" s="30"/>
    </row>
    <row r="319" spans="1:7" x14ac:dyDescent="0.25">
      <c r="A319" s="30"/>
      <c r="B319" s="30"/>
      <c r="C319" s="30"/>
      <c r="D319" s="30"/>
      <c r="E319" s="30"/>
      <c r="F319" s="30"/>
      <c r="G319" s="30"/>
    </row>
    <row r="320" spans="1:7" x14ac:dyDescent="0.25">
      <c r="A320" s="30"/>
      <c r="B320" s="30"/>
      <c r="C320" s="30"/>
      <c r="D320" s="30"/>
      <c r="E320" s="30"/>
      <c r="F320" s="30"/>
      <c r="G320" s="30"/>
    </row>
    <row r="321" spans="1:7" x14ac:dyDescent="0.25">
      <c r="A321" s="30"/>
      <c r="B321" s="30"/>
      <c r="C321" s="30"/>
      <c r="D321" s="30"/>
      <c r="E321" s="30"/>
      <c r="F321" s="30"/>
      <c r="G321" s="30"/>
    </row>
    <row r="322" spans="1:7" x14ac:dyDescent="0.25">
      <c r="A322" s="30"/>
      <c r="B322" s="30"/>
      <c r="C322" s="30"/>
      <c r="D322" s="30"/>
      <c r="E322" s="30"/>
      <c r="F322" s="30"/>
      <c r="G322" s="30"/>
    </row>
    <row r="323" spans="1:7" x14ac:dyDescent="0.25">
      <c r="A323" s="30"/>
      <c r="B323" s="30"/>
      <c r="C323" s="30"/>
      <c r="D323" s="30"/>
      <c r="E323" s="30"/>
      <c r="F323" s="30"/>
      <c r="G323" s="30"/>
    </row>
    <row r="324" spans="1:7" x14ac:dyDescent="0.25">
      <c r="A324" s="30"/>
      <c r="B324" s="30"/>
      <c r="C324" s="30"/>
      <c r="D324" s="30"/>
      <c r="E324" s="30"/>
      <c r="F324" s="30"/>
      <c r="G324" s="30"/>
    </row>
    <row r="325" spans="1:7" x14ac:dyDescent="0.25">
      <c r="A325" s="30"/>
      <c r="B325" s="30"/>
      <c r="C325" s="30"/>
      <c r="D325" s="30"/>
      <c r="E325" s="30"/>
      <c r="F325" s="30"/>
      <c r="G325" s="30"/>
    </row>
    <row r="326" spans="1:7" x14ac:dyDescent="0.25">
      <c r="A326" s="30"/>
      <c r="B326" s="30"/>
      <c r="C326" s="30"/>
      <c r="D326" s="30"/>
      <c r="E326" s="30"/>
      <c r="F326" s="30"/>
      <c r="G326" s="30"/>
    </row>
    <row r="327" spans="1:7" x14ac:dyDescent="0.25">
      <c r="A327" s="30"/>
      <c r="B327" s="30"/>
      <c r="C327" s="30"/>
      <c r="D327" s="30"/>
      <c r="E327" s="30"/>
      <c r="F327" s="30"/>
      <c r="G327" s="30"/>
    </row>
    <row r="328" spans="1:7" x14ac:dyDescent="0.25">
      <c r="A328" s="30"/>
      <c r="B328" s="30"/>
      <c r="C328" s="30"/>
      <c r="D328" s="30"/>
      <c r="E328" s="30"/>
      <c r="F328" s="30"/>
      <c r="G328" s="30"/>
    </row>
    <row r="329" spans="1:7" x14ac:dyDescent="0.25">
      <c r="A329" s="30"/>
      <c r="B329" s="30"/>
      <c r="C329" s="30"/>
      <c r="D329" s="30"/>
      <c r="E329" s="30"/>
      <c r="F329" s="30"/>
      <c r="G329" s="30"/>
    </row>
    <row r="330" spans="1:7" x14ac:dyDescent="0.25">
      <c r="A330" s="30"/>
      <c r="B330" s="30"/>
      <c r="C330" s="30"/>
      <c r="D330" s="30"/>
      <c r="E330" s="30"/>
      <c r="F330" s="30"/>
      <c r="G330" s="30"/>
    </row>
    <row r="331" spans="1:7" x14ac:dyDescent="0.25">
      <c r="A331" s="30"/>
      <c r="B331" s="30"/>
      <c r="C331" s="30"/>
      <c r="D331" s="30"/>
      <c r="E331" s="30"/>
      <c r="F331" s="30"/>
      <c r="G331" s="30"/>
    </row>
    <row r="332" spans="1:7" x14ac:dyDescent="0.25">
      <c r="A332" s="30"/>
      <c r="B332" s="30"/>
      <c r="C332" s="30"/>
      <c r="D332" s="30"/>
      <c r="E332" s="30"/>
      <c r="F332" s="30"/>
      <c r="G332" s="30"/>
    </row>
    <row r="333" spans="1:7" x14ac:dyDescent="0.25">
      <c r="A333" s="30"/>
      <c r="B333" s="30"/>
      <c r="C333" s="30"/>
      <c r="D333" s="30"/>
      <c r="E333" s="30"/>
      <c r="F333" s="30"/>
      <c r="G333" s="30"/>
    </row>
    <row r="334" spans="1:7" x14ac:dyDescent="0.25">
      <c r="A334" s="30"/>
      <c r="B334" s="30"/>
      <c r="C334" s="30"/>
      <c r="D334" s="30"/>
      <c r="E334" s="30"/>
      <c r="F334" s="30"/>
      <c r="G334" s="30"/>
    </row>
    <row r="335" spans="1:7" x14ac:dyDescent="0.25">
      <c r="A335" s="30"/>
      <c r="B335" s="30"/>
      <c r="C335" s="30"/>
      <c r="D335" s="30"/>
      <c r="E335" s="30"/>
      <c r="F335" s="30"/>
      <c r="G335" s="30"/>
    </row>
    <row r="336" spans="1:7" x14ac:dyDescent="0.25">
      <c r="A336" s="30"/>
      <c r="B336" s="30"/>
      <c r="C336" s="30"/>
      <c r="D336" s="30"/>
      <c r="E336" s="30"/>
      <c r="F336" s="30"/>
      <c r="G336" s="30"/>
    </row>
    <row r="337" spans="1:7" x14ac:dyDescent="0.25">
      <c r="A337" s="30"/>
      <c r="B337" s="30"/>
      <c r="C337" s="30"/>
      <c r="D337" s="30"/>
      <c r="E337" s="30"/>
      <c r="F337" s="30"/>
      <c r="G337" s="30"/>
    </row>
    <row r="338" spans="1:7" x14ac:dyDescent="0.25">
      <c r="A338" s="30"/>
      <c r="B338" s="30"/>
      <c r="C338" s="30"/>
      <c r="D338" s="30"/>
      <c r="E338" s="30"/>
      <c r="F338" s="30"/>
      <c r="G338" s="30"/>
    </row>
    <row r="339" spans="1:7" x14ac:dyDescent="0.25">
      <c r="A339" s="30"/>
      <c r="B339" s="30"/>
      <c r="C339" s="30"/>
      <c r="D339" s="30"/>
      <c r="E339" s="30"/>
      <c r="F339" s="30"/>
      <c r="G339" s="30"/>
    </row>
    <row r="340" spans="1:7" x14ac:dyDescent="0.25">
      <c r="A340" s="30"/>
      <c r="B340" s="30"/>
      <c r="C340" s="30"/>
      <c r="D340" s="30"/>
      <c r="E340" s="30"/>
      <c r="F340" s="30"/>
      <c r="G340" s="30"/>
    </row>
    <row r="341" spans="1:7" x14ac:dyDescent="0.25">
      <c r="A341" s="30"/>
      <c r="B341" s="30"/>
      <c r="C341" s="30"/>
      <c r="D341" s="30"/>
      <c r="E341" s="30"/>
      <c r="F341" s="30"/>
      <c r="G341" s="30"/>
    </row>
    <row r="342" spans="1:7" x14ac:dyDescent="0.25">
      <c r="A342" s="30"/>
      <c r="B342" s="30"/>
      <c r="C342" s="30"/>
      <c r="D342" s="30"/>
      <c r="E342" s="30"/>
      <c r="F342" s="30"/>
      <c r="G342" s="30"/>
    </row>
    <row r="343" spans="1:7" x14ac:dyDescent="0.25">
      <c r="A343" s="30"/>
      <c r="B343" s="30"/>
      <c r="C343" s="30"/>
      <c r="D343" s="30"/>
      <c r="E343" s="30"/>
      <c r="F343" s="30"/>
      <c r="G343" s="30"/>
    </row>
    <row r="344" spans="1:7" x14ac:dyDescent="0.25">
      <c r="A344" s="30"/>
      <c r="B344" s="30"/>
      <c r="C344" s="30"/>
      <c r="D344" s="30"/>
      <c r="E344" s="30"/>
      <c r="F344" s="30"/>
      <c r="G344" s="30"/>
    </row>
    <row r="345" spans="1:7" x14ac:dyDescent="0.25">
      <c r="A345" s="30"/>
      <c r="B345" s="30"/>
      <c r="C345" s="30"/>
      <c r="D345" s="30"/>
      <c r="E345" s="30"/>
      <c r="F345" s="30"/>
      <c r="G345" s="30"/>
    </row>
    <row r="346" spans="1:7" x14ac:dyDescent="0.25">
      <c r="A346" s="30"/>
      <c r="B346" s="30"/>
      <c r="C346" s="30"/>
      <c r="D346" s="30"/>
      <c r="E346" s="30"/>
      <c r="F346" s="30"/>
      <c r="G346" s="30"/>
    </row>
    <row r="347" spans="1:7" x14ac:dyDescent="0.25">
      <c r="A347" s="30"/>
      <c r="B347" s="30"/>
      <c r="C347" s="30"/>
      <c r="D347" s="30"/>
      <c r="E347" s="30"/>
      <c r="F347" s="30"/>
      <c r="G347" s="30"/>
    </row>
    <row r="348" spans="1:7" x14ac:dyDescent="0.25">
      <c r="A348" s="30"/>
      <c r="B348" s="30"/>
      <c r="C348" s="30"/>
      <c r="D348" s="30"/>
      <c r="E348" s="30"/>
      <c r="F348" s="30"/>
      <c r="G348" s="30"/>
    </row>
    <row r="349" spans="1:7" x14ac:dyDescent="0.25">
      <c r="A349" s="30"/>
      <c r="B349" s="30"/>
      <c r="C349" s="30"/>
      <c r="D349" s="30"/>
      <c r="E349" s="30"/>
      <c r="F349" s="30"/>
      <c r="G349" s="30"/>
    </row>
    <row r="350" spans="1:7" x14ac:dyDescent="0.25">
      <c r="A350" s="30"/>
      <c r="B350" s="30"/>
      <c r="C350" s="30"/>
      <c r="D350" s="30"/>
      <c r="E350" s="30"/>
      <c r="F350" s="30"/>
      <c r="G350" s="30"/>
    </row>
    <row r="351" spans="1:7" x14ac:dyDescent="0.25">
      <c r="A351" s="30"/>
      <c r="B351" s="30"/>
      <c r="C351" s="30"/>
      <c r="D351" s="30"/>
      <c r="E351" s="30"/>
      <c r="F351" s="30"/>
      <c r="G351" s="30"/>
    </row>
    <row r="352" spans="1:7" x14ac:dyDescent="0.25">
      <c r="A352" s="30"/>
      <c r="B352" s="30"/>
      <c r="C352" s="30"/>
      <c r="D352" s="30"/>
      <c r="E352" s="30"/>
      <c r="F352" s="30"/>
      <c r="G352" s="30"/>
    </row>
    <row r="353" spans="1:7" x14ac:dyDescent="0.25">
      <c r="A353" s="30"/>
      <c r="B353" s="30"/>
      <c r="C353" s="30"/>
      <c r="D353" s="30"/>
      <c r="E353" s="30"/>
      <c r="F353" s="30"/>
      <c r="G353" s="30"/>
    </row>
    <row r="354" spans="1:7" x14ac:dyDescent="0.25">
      <c r="A354" s="30"/>
      <c r="B354" s="30"/>
      <c r="C354" s="30"/>
      <c r="D354" s="30"/>
      <c r="E354" s="30"/>
      <c r="F354" s="30"/>
      <c r="G354" s="30"/>
    </row>
    <row r="355" spans="1:7" x14ac:dyDescent="0.25">
      <c r="A355" s="30"/>
      <c r="B355" s="30"/>
      <c r="C355" s="30"/>
      <c r="D355" s="30"/>
      <c r="E355" s="30"/>
      <c r="F355" s="30"/>
      <c r="G355" s="30"/>
    </row>
    <row r="356" spans="1:7" x14ac:dyDescent="0.25">
      <c r="A356" s="30"/>
      <c r="B356" s="30"/>
      <c r="C356" s="30"/>
      <c r="D356" s="30"/>
      <c r="E356" s="30"/>
      <c r="F356" s="30"/>
      <c r="G356" s="30"/>
    </row>
    <row r="357" spans="1:7" x14ac:dyDescent="0.25">
      <c r="A357" s="30"/>
      <c r="B357" s="30"/>
      <c r="C357" s="30"/>
      <c r="D357" s="30"/>
      <c r="E357" s="30"/>
      <c r="F357" s="30"/>
      <c r="G357" s="30"/>
    </row>
    <row r="358" spans="1:7" x14ac:dyDescent="0.25">
      <c r="A358" s="30"/>
      <c r="B358" s="30"/>
      <c r="C358" s="30"/>
      <c r="D358" s="30"/>
      <c r="E358" s="30"/>
      <c r="F358" s="30"/>
      <c r="G358" s="30"/>
    </row>
    <row r="359" spans="1:7" x14ac:dyDescent="0.25">
      <c r="A359" s="30"/>
      <c r="B359" s="30"/>
      <c r="C359" s="30"/>
      <c r="D359" s="30"/>
      <c r="E359" s="30"/>
      <c r="F359" s="30"/>
      <c r="G359" s="30"/>
    </row>
    <row r="360" spans="1:7" x14ac:dyDescent="0.25">
      <c r="A360" s="30"/>
      <c r="B360" s="30"/>
      <c r="C360" s="30"/>
      <c r="D360" s="30"/>
      <c r="E360" s="30"/>
      <c r="F360" s="30"/>
      <c r="G360" s="30"/>
    </row>
    <row r="361" spans="1:7" x14ac:dyDescent="0.25">
      <c r="A361" s="30"/>
      <c r="B361" s="30"/>
      <c r="C361" s="30"/>
      <c r="D361" s="30"/>
      <c r="E361" s="30"/>
      <c r="F361" s="30"/>
      <c r="G361" s="30"/>
    </row>
    <row r="362" spans="1:7" x14ac:dyDescent="0.25">
      <c r="A362" s="30"/>
      <c r="B362" s="30"/>
      <c r="C362" s="30"/>
      <c r="D362" s="30"/>
      <c r="E362" s="30"/>
      <c r="F362" s="30"/>
      <c r="G362" s="30"/>
    </row>
    <row r="363" spans="1:7" x14ac:dyDescent="0.25">
      <c r="A363" s="30"/>
      <c r="B363" s="30"/>
      <c r="C363" s="30"/>
      <c r="D363" s="30"/>
      <c r="E363" s="30"/>
      <c r="F363" s="30"/>
      <c r="G363" s="30"/>
    </row>
    <row r="364" spans="1:7" x14ac:dyDescent="0.25">
      <c r="A364" s="30"/>
      <c r="B364" s="30"/>
      <c r="C364" s="30"/>
      <c r="D364" s="30"/>
      <c r="E364" s="30"/>
      <c r="F364" s="30"/>
      <c r="G364" s="30"/>
    </row>
    <row r="365" spans="1:7" x14ac:dyDescent="0.25">
      <c r="A365" s="30"/>
      <c r="B365" s="30"/>
      <c r="C365" s="30"/>
      <c r="D365" s="30"/>
      <c r="E365" s="30"/>
      <c r="F365" s="30"/>
      <c r="G365" s="30"/>
    </row>
    <row r="366" spans="1:7" x14ac:dyDescent="0.25">
      <c r="A366" s="30"/>
      <c r="B366" s="30"/>
      <c r="C366" s="30"/>
      <c r="D366" s="30"/>
      <c r="E366" s="30"/>
      <c r="F366" s="30"/>
      <c r="G366" s="30"/>
    </row>
    <row r="367" spans="1:7" x14ac:dyDescent="0.25">
      <c r="A367" s="30"/>
      <c r="B367" s="30"/>
      <c r="C367" s="30"/>
      <c r="D367" s="30"/>
      <c r="E367" s="30"/>
      <c r="F367" s="30"/>
      <c r="G367" s="30"/>
    </row>
    <row r="368" spans="1:7" x14ac:dyDescent="0.25">
      <c r="A368" s="30"/>
      <c r="B368" s="30"/>
      <c r="C368" s="30"/>
      <c r="D368" s="30"/>
      <c r="E368" s="30"/>
      <c r="F368" s="30"/>
      <c r="G368" s="30"/>
    </row>
    <row r="369" spans="1:7" x14ac:dyDescent="0.25">
      <c r="A369" s="30"/>
      <c r="B369" s="30"/>
      <c r="C369" s="30"/>
      <c r="D369" s="30"/>
      <c r="E369" s="30"/>
      <c r="F369" s="30"/>
      <c r="G369" s="30"/>
    </row>
    <row r="370" spans="1:7" x14ac:dyDescent="0.25">
      <c r="A370" s="30"/>
      <c r="B370" s="30"/>
      <c r="C370" s="30"/>
      <c r="D370" s="30"/>
      <c r="E370" s="30"/>
      <c r="F370" s="30"/>
      <c r="G370" s="30"/>
    </row>
    <row r="371" spans="1:7" x14ac:dyDescent="0.25">
      <c r="A371" s="30"/>
      <c r="B371" s="30"/>
      <c r="C371" s="30"/>
      <c r="D371" s="30"/>
      <c r="E371" s="30"/>
      <c r="F371" s="30"/>
      <c r="G371" s="30"/>
    </row>
    <row r="372" spans="1:7" x14ac:dyDescent="0.25">
      <c r="A372" s="30"/>
      <c r="B372" s="30"/>
      <c r="C372" s="30"/>
      <c r="D372" s="30"/>
      <c r="E372" s="30"/>
      <c r="F372" s="30"/>
      <c r="G372" s="30"/>
    </row>
    <row r="373" spans="1:7" x14ac:dyDescent="0.25">
      <c r="A373" s="30"/>
      <c r="B373" s="30"/>
      <c r="C373" s="30"/>
      <c r="D373" s="30"/>
      <c r="E373" s="30"/>
      <c r="F373" s="30"/>
      <c r="G373" s="30"/>
    </row>
    <row r="374" spans="1:7" x14ac:dyDescent="0.25">
      <c r="A374" s="30"/>
      <c r="B374" s="30"/>
      <c r="C374" s="30"/>
      <c r="D374" s="30"/>
      <c r="E374" s="30"/>
      <c r="F374" s="30"/>
      <c r="G374" s="30"/>
    </row>
    <row r="375" spans="1:7" x14ac:dyDescent="0.25">
      <c r="A375" s="30"/>
      <c r="B375" s="30"/>
      <c r="C375" s="30"/>
      <c r="D375" s="30"/>
      <c r="E375" s="30"/>
      <c r="F375" s="30"/>
      <c r="G375" s="30"/>
    </row>
    <row r="376" spans="1:7" x14ac:dyDescent="0.25">
      <c r="A376" s="30"/>
      <c r="B376" s="30"/>
      <c r="C376" s="30"/>
      <c r="D376" s="30"/>
      <c r="E376" s="30"/>
      <c r="F376" s="30"/>
      <c r="G376" s="30"/>
    </row>
    <row r="377" spans="1:7" x14ac:dyDescent="0.25">
      <c r="A377" s="30"/>
      <c r="B377" s="30"/>
      <c r="C377" s="30"/>
      <c r="D377" s="30"/>
      <c r="E377" s="30"/>
      <c r="F377" s="30"/>
      <c r="G377" s="30"/>
    </row>
    <row r="378" spans="1:7" x14ac:dyDescent="0.25">
      <c r="A378" s="30"/>
      <c r="B378" s="30"/>
      <c r="C378" s="30"/>
      <c r="D378" s="30"/>
      <c r="E378" s="30"/>
      <c r="F378" s="30"/>
      <c r="G378" s="30"/>
    </row>
    <row r="379" spans="1:7" x14ac:dyDescent="0.25">
      <c r="A379" s="30"/>
      <c r="B379" s="30"/>
      <c r="C379" s="30"/>
      <c r="D379" s="30"/>
      <c r="E379" s="30"/>
      <c r="F379" s="30"/>
      <c r="G379" s="30"/>
    </row>
    <row r="380" spans="1:7" x14ac:dyDescent="0.25">
      <c r="A380" s="30"/>
      <c r="B380" s="30"/>
      <c r="C380" s="30"/>
      <c r="D380" s="30"/>
      <c r="E380" s="30"/>
      <c r="F380" s="30"/>
      <c r="G380" s="30"/>
    </row>
    <row r="381" spans="1:7" x14ac:dyDescent="0.25">
      <c r="A381" s="30"/>
      <c r="B381" s="30"/>
      <c r="C381" s="30"/>
      <c r="D381" s="30"/>
      <c r="E381" s="30"/>
      <c r="F381" s="30"/>
      <c r="G381" s="30"/>
    </row>
    <row r="382" spans="1:7" x14ac:dyDescent="0.25">
      <c r="A382" s="30"/>
      <c r="B382" s="30"/>
      <c r="C382" s="30"/>
      <c r="D382" s="30"/>
      <c r="E382" s="30"/>
      <c r="F382" s="30"/>
      <c r="G382" s="30"/>
    </row>
    <row r="383" spans="1:7" x14ac:dyDescent="0.25">
      <c r="A383" s="30"/>
      <c r="B383" s="30"/>
      <c r="C383" s="30"/>
      <c r="D383" s="30"/>
      <c r="E383" s="30"/>
      <c r="F383" s="30"/>
      <c r="G383" s="30"/>
    </row>
    <row r="384" spans="1:7" x14ac:dyDescent="0.25">
      <c r="A384" s="30"/>
      <c r="B384" s="30"/>
      <c r="C384" s="30"/>
      <c r="D384" s="30"/>
      <c r="E384" s="30"/>
      <c r="F384" s="30"/>
      <c r="G384" s="30"/>
    </row>
    <row r="385" spans="1:7" x14ac:dyDescent="0.25">
      <c r="A385" s="30"/>
      <c r="B385" s="30"/>
      <c r="C385" s="30"/>
      <c r="D385" s="30"/>
      <c r="E385" s="30"/>
      <c r="F385" s="30"/>
      <c r="G385" s="30"/>
    </row>
    <row r="386" spans="1:7" x14ac:dyDescent="0.25">
      <c r="A386" s="30"/>
      <c r="B386" s="30"/>
      <c r="C386" s="30"/>
      <c r="D386" s="30"/>
      <c r="E386" s="30"/>
      <c r="F386" s="30"/>
      <c r="G386" s="30"/>
    </row>
    <row r="387" spans="1:7" x14ac:dyDescent="0.25">
      <c r="A387" s="30"/>
      <c r="B387" s="30"/>
      <c r="C387" s="30"/>
      <c r="D387" s="30"/>
      <c r="E387" s="30"/>
      <c r="F387" s="30"/>
      <c r="G387" s="30"/>
    </row>
    <row r="388" spans="1:7" x14ac:dyDescent="0.25">
      <c r="A388" s="30"/>
      <c r="B388" s="30"/>
      <c r="C388" s="30"/>
      <c r="D388" s="30"/>
      <c r="E388" s="30"/>
      <c r="F388" s="30"/>
      <c r="G388" s="30"/>
    </row>
    <row r="389" spans="1:7" x14ac:dyDescent="0.25">
      <c r="A389" s="30"/>
      <c r="B389" s="30"/>
      <c r="C389" s="30"/>
      <c r="D389" s="30"/>
      <c r="E389" s="30"/>
      <c r="F389" s="30"/>
      <c r="G389" s="30"/>
    </row>
    <row r="390" spans="1:7" x14ac:dyDescent="0.25">
      <c r="A390" s="30"/>
      <c r="B390" s="30"/>
      <c r="C390" s="30"/>
      <c r="D390" s="30"/>
      <c r="E390" s="30"/>
      <c r="F390" s="30"/>
      <c r="G390" s="30"/>
    </row>
    <row r="391" spans="1:7" x14ac:dyDescent="0.25">
      <c r="A391" s="30"/>
      <c r="B391" s="30"/>
      <c r="C391" s="30"/>
      <c r="D391" s="30"/>
      <c r="E391" s="30"/>
      <c r="F391" s="30"/>
      <c r="G391" s="30"/>
    </row>
    <row r="392" spans="1:7" x14ac:dyDescent="0.25">
      <c r="A392" s="30"/>
      <c r="B392" s="30"/>
      <c r="C392" s="30"/>
      <c r="D392" s="30"/>
      <c r="E392" s="30"/>
      <c r="F392" s="30"/>
      <c r="G392" s="30"/>
    </row>
    <row r="393" spans="1:7" x14ac:dyDescent="0.25">
      <c r="A393" s="30"/>
      <c r="B393" s="30"/>
      <c r="C393" s="30"/>
      <c r="D393" s="30"/>
      <c r="E393" s="30"/>
      <c r="F393" s="30"/>
      <c r="G393" s="30"/>
    </row>
    <row r="394" spans="1:7" x14ac:dyDescent="0.25">
      <c r="A394" s="30"/>
      <c r="B394" s="30"/>
      <c r="C394" s="30"/>
      <c r="D394" s="30"/>
      <c r="E394" s="30"/>
      <c r="F394" s="30"/>
      <c r="G394" s="30"/>
    </row>
    <row r="395" spans="1:7" x14ac:dyDescent="0.25">
      <c r="A395" s="30"/>
      <c r="B395" s="30"/>
      <c r="C395" s="30"/>
      <c r="D395" s="30"/>
      <c r="E395" s="30"/>
      <c r="F395" s="30"/>
      <c r="G395" s="30"/>
    </row>
    <row r="396" spans="1:7" x14ac:dyDescent="0.25">
      <c r="A396" s="30"/>
      <c r="B396" s="30"/>
      <c r="C396" s="30"/>
      <c r="D396" s="30"/>
      <c r="E396" s="30"/>
      <c r="F396" s="30"/>
      <c r="G396" s="30"/>
    </row>
    <row r="397" spans="1:7" x14ac:dyDescent="0.25">
      <c r="A397" s="30"/>
      <c r="B397" s="30"/>
      <c r="C397" s="30"/>
      <c r="D397" s="30"/>
      <c r="E397" s="30"/>
      <c r="F397" s="30"/>
      <c r="G397" s="30"/>
    </row>
    <row r="398" spans="1:7" x14ac:dyDescent="0.25">
      <c r="A398" s="30"/>
      <c r="B398" s="30"/>
      <c r="C398" s="30"/>
      <c r="D398" s="30"/>
      <c r="E398" s="30"/>
      <c r="F398" s="30"/>
      <c r="G398" s="30"/>
    </row>
    <row r="399" spans="1:7" x14ac:dyDescent="0.25">
      <c r="A399" s="30"/>
      <c r="B399" s="30"/>
      <c r="C399" s="30"/>
      <c r="D399" s="30"/>
      <c r="E399" s="30"/>
      <c r="F399" s="30"/>
      <c r="G399" s="30"/>
    </row>
    <row r="400" spans="1:7" x14ac:dyDescent="0.25">
      <c r="A400" s="30"/>
      <c r="B400" s="30"/>
      <c r="C400" s="30"/>
      <c r="D400" s="30"/>
      <c r="E400" s="30"/>
      <c r="F400" s="30"/>
      <c r="G400" s="30"/>
    </row>
    <row r="401" spans="1:7" x14ac:dyDescent="0.25">
      <c r="A401" s="30"/>
      <c r="B401" s="30"/>
      <c r="C401" s="30"/>
      <c r="D401" s="30"/>
      <c r="E401" s="30"/>
      <c r="F401" s="30"/>
      <c r="G401" s="30"/>
    </row>
    <row r="402" spans="1:7" x14ac:dyDescent="0.25">
      <c r="A402" s="30"/>
      <c r="B402" s="30"/>
      <c r="C402" s="30"/>
      <c r="D402" s="30"/>
      <c r="E402" s="30"/>
      <c r="F402" s="30"/>
      <c r="G402" s="30"/>
    </row>
    <row r="403" spans="1:7" x14ac:dyDescent="0.25">
      <c r="A403" s="30"/>
      <c r="B403" s="30"/>
      <c r="C403" s="30"/>
      <c r="D403" s="30"/>
      <c r="E403" s="30"/>
      <c r="F403" s="30"/>
      <c r="G403" s="30"/>
    </row>
    <row r="404" spans="1:7" x14ac:dyDescent="0.25">
      <c r="A404" s="30"/>
      <c r="B404" s="30"/>
      <c r="C404" s="30"/>
      <c r="D404" s="30"/>
      <c r="E404" s="30"/>
      <c r="F404" s="30"/>
      <c r="G404" s="30"/>
    </row>
    <row r="405" spans="1:7" x14ac:dyDescent="0.25">
      <c r="A405" s="30"/>
      <c r="B405" s="30"/>
      <c r="C405" s="30"/>
      <c r="D405" s="30"/>
      <c r="E405" s="30"/>
      <c r="F405" s="30"/>
      <c r="G405" s="30"/>
    </row>
    <row r="406" spans="1:7" x14ac:dyDescent="0.25">
      <c r="A406" s="30"/>
      <c r="B406" s="30"/>
      <c r="C406" s="30"/>
      <c r="D406" s="30"/>
      <c r="E406" s="30"/>
      <c r="F406" s="30"/>
      <c r="G406" s="30"/>
    </row>
    <row r="407" spans="1:7" x14ac:dyDescent="0.25">
      <c r="A407" s="30"/>
      <c r="B407" s="30"/>
      <c r="C407" s="30"/>
      <c r="D407" s="30"/>
      <c r="E407" s="30"/>
      <c r="F407" s="30"/>
      <c r="G407" s="30"/>
    </row>
    <row r="408" spans="1:7" x14ac:dyDescent="0.25">
      <c r="A408" s="30"/>
      <c r="B408" s="30"/>
      <c r="C408" s="30"/>
      <c r="D408" s="30"/>
      <c r="E408" s="30"/>
      <c r="F408" s="30"/>
      <c r="G408" s="30"/>
    </row>
    <row r="409" spans="1:7" x14ac:dyDescent="0.25">
      <c r="A409" s="30"/>
      <c r="B409" s="30"/>
      <c r="C409" s="30"/>
      <c r="D409" s="30"/>
      <c r="E409" s="30"/>
      <c r="F409" s="30"/>
      <c r="G409" s="30"/>
    </row>
    <row r="410" spans="1:7" x14ac:dyDescent="0.25">
      <c r="A410" s="30"/>
      <c r="B410" s="30"/>
      <c r="C410" s="30"/>
      <c r="D410" s="30"/>
      <c r="E410" s="30"/>
      <c r="F410" s="30"/>
      <c r="G410" s="30"/>
    </row>
    <row r="411" spans="1:7" x14ac:dyDescent="0.25">
      <c r="A411" s="30"/>
      <c r="B411" s="30"/>
      <c r="C411" s="30"/>
      <c r="D411" s="30"/>
      <c r="E411" s="30"/>
      <c r="F411" s="30"/>
      <c r="G411" s="30"/>
    </row>
    <row r="412" spans="1:7" x14ac:dyDescent="0.25">
      <c r="A412" s="30"/>
      <c r="B412" s="30"/>
      <c r="C412" s="30"/>
      <c r="D412" s="30"/>
      <c r="E412" s="30"/>
      <c r="F412" s="30"/>
      <c r="G412" s="30"/>
    </row>
    <row r="413" spans="1:7" x14ac:dyDescent="0.25">
      <c r="A413" s="30"/>
      <c r="B413" s="30"/>
      <c r="C413" s="30"/>
      <c r="D413" s="30"/>
      <c r="E413" s="30"/>
      <c r="F413" s="30"/>
      <c r="G413" s="30"/>
    </row>
    <row r="414" spans="1:7" x14ac:dyDescent="0.25">
      <c r="A414" s="30"/>
      <c r="B414" s="30"/>
      <c r="C414" s="30"/>
      <c r="D414" s="30"/>
      <c r="E414" s="30"/>
      <c r="F414" s="30"/>
      <c r="G414" s="30"/>
    </row>
    <row r="415" spans="1:7" x14ac:dyDescent="0.25">
      <c r="A415" s="30"/>
      <c r="B415" s="30"/>
      <c r="C415" s="30"/>
      <c r="D415" s="30"/>
      <c r="E415" s="30"/>
      <c r="F415" s="30"/>
      <c r="G415" s="30"/>
    </row>
    <row r="416" spans="1:7" x14ac:dyDescent="0.25">
      <c r="A416" s="30"/>
      <c r="B416" s="30"/>
      <c r="C416" s="30"/>
      <c r="D416" s="30"/>
      <c r="E416" s="30"/>
      <c r="F416" s="30"/>
      <c r="G416" s="30"/>
    </row>
    <row r="417" spans="1:7" x14ac:dyDescent="0.25">
      <c r="A417" s="30"/>
      <c r="B417" s="30"/>
      <c r="C417" s="30"/>
      <c r="D417" s="30"/>
      <c r="E417" s="30"/>
      <c r="F417" s="30"/>
      <c r="G417" s="30"/>
    </row>
    <row r="418" spans="1:7" x14ac:dyDescent="0.25">
      <c r="A418" s="30"/>
      <c r="B418" s="30"/>
      <c r="C418" s="30"/>
      <c r="D418" s="30"/>
      <c r="E418" s="30"/>
      <c r="F418" s="30"/>
      <c r="G418" s="30"/>
    </row>
    <row r="419" spans="1:7" x14ac:dyDescent="0.25">
      <c r="A419" s="30"/>
      <c r="B419" s="30"/>
      <c r="C419" s="30"/>
      <c r="D419" s="30"/>
      <c r="E419" s="30"/>
      <c r="F419" s="30"/>
      <c r="G419" s="30"/>
    </row>
    <row r="420" spans="1:7" x14ac:dyDescent="0.25">
      <c r="A420" s="30"/>
      <c r="B420" s="30"/>
      <c r="C420" s="30"/>
      <c r="D420" s="30"/>
      <c r="E420" s="30"/>
      <c r="F420" s="30"/>
      <c r="G420" s="30"/>
    </row>
    <row r="421" spans="1:7" x14ac:dyDescent="0.25">
      <c r="A421" s="30"/>
      <c r="B421" s="30"/>
      <c r="C421" s="30"/>
      <c r="D421" s="30"/>
      <c r="E421" s="30"/>
      <c r="F421" s="30"/>
      <c r="G421" s="30"/>
    </row>
    <row r="422" spans="1:7" x14ac:dyDescent="0.25">
      <c r="A422" s="30"/>
      <c r="B422" s="30"/>
      <c r="C422" s="30"/>
      <c r="D422" s="30"/>
      <c r="E422" s="30"/>
      <c r="F422" s="30"/>
      <c r="G422" s="30"/>
    </row>
    <row r="423" spans="1:7" x14ac:dyDescent="0.25">
      <c r="A423" s="30"/>
      <c r="B423" s="30"/>
      <c r="C423" s="30"/>
      <c r="D423" s="30"/>
      <c r="E423" s="30"/>
      <c r="F423" s="30"/>
      <c r="G423" s="30"/>
    </row>
    <row r="424" spans="1:7" x14ac:dyDescent="0.25">
      <c r="A424" s="30"/>
      <c r="B424" s="30"/>
      <c r="C424" s="30"/>
      <c r="D424" s="30"/>
      <c r="E424" s="30"/>
      <c r="F424" s="30"/>
      <c r="G424" s="30"/>
    </row>
    <row r="425" spans="1:7" x14ac:dyDescent="0.25">
      <c r="A425" s="30"/>
      <c r="B425" s="30"/>
      <c r="C425" s="30"/>
      <c r="D425" s="30"/>
      <c r="E425" s="30"/>
      <c r="F425" s="30"/>
      <c r="G425" s="30"/>
    </row>
    <row r="426" spans="1:7" x14ac:dyDescent="0.25">
      <c r="A426" s="30"/>
      <c r="B426" s="30"/>
      <c r="C426" s="30"/>
      <c r="D426" s="30"/>
      <c r="E426" s="30"/>
      <c r="F426" s="30"/>
      <c r="G426" s="30"/>
    </row>
    <row r="427" spans="1:7" x14ac:dyDescent="0.25">
      <c r="A427" s="30"/>
      <c r="B427" s="30"/>
      <c r="C427" s="30"/>
      <c r="D427" s="30"/>
      <c r="E427" s="30"/>
      <c r="F427" s="30"/>
      <c r="G427" s="30"/>
    </row>
    <row r="428" spans="1:7" x14ac:dyDescent="0.25">
      <c r="A428" s="30"/>
      <c r="B428" s="30"/>
      <c r="C428" s="30"/>
      <c r="D428" s="30"/>
      <c r="E428" s="30"/>
      <c r="F428" s="30"/>
      <c r="G428" s="30"/>
    </row>
    <row r="429" spans="1:7" x14ac:dyDescent="0.25">
      <c r="A429" s="30"/>
      <c r="B429" s="30"/>
      <c r="C429" s="30"/>
      <c r="D429" s="30"/>
      <c r="E429" s="30"/>
      <c r="F429" s="30"/>
      <c r="G429" s="30"/>
    </row>
    <row r="430" spans="1:7" x14ac:dyDescent="0.25">
      <c r="A430" s="30"/>
      <c r="B430" s="30"/>
      <c r="C430" s="30"/>
      <c r="D430" s="30"/>
      <c r="E430" s="30"/>
      <c r="F430" s="30"/>
      <c r="G430" s="30"/>
    </row>
    <row r="431" spans="1:7" x14ac:dyDescent="0.25">
      <c r="A431" s="30"/>
      <c r="B431" s="30"/>
      <c r="C431" s="30"/>
      <c r="D431" s="30"/>
      <c r="E431" s="30"/>
      <c r="F431" s="30"/>
      <c r="G431" s="30"/>
    </row>
    <row r="432" spans="1:7" x14ac:dyDescent="0.25">
      <c r="A432" s="30"/>
      <c r="B432" s="30"/>
      <c r="C432" s="30"/>
      <c r="D432" s="30"/>
      <c r="E432" s="30"/>
      <c r="F432" s="30"/>
      <c r="G432" s="30"/>
    </row>
    <row r="433" spans="1:7" x14ac:dyDescent="0.25">
      <c r="A433" s="30"/>
      <c r="B433" s="30"/>
      <c r="C433" s="30"/>
      <c r="D433" s="30"/>
      <c r="E433" s="30"/>
      <c r="F433" s="30"/>
      <c r="G433" s="30"/>
    </row>
    <row r="434" spans="1:7" x14ac:dyDescent="0.25">
      <c r="A434" s="30"/>
      <c r="B434" s="30"/>
      <c r="C434" s="30"/>
      <c r="D434" s="30"/>
      <c r="E434" s="30"/>
      <c r="F434" s="30"/>
      <c r="G434" s="30"/>
    </row>
    <row r="435" spans="1:7" x14ac:dyDescent="0.25">
      <c r="A435" s="30"/>
      <c r="B435" s="30"/>
      <c r="C435" s="30"/>
      <c r="D435" s="30"/>
      <c r="E435" s="30"/>
      <c r="F435" s="30"/>
      <c r="G435" s="30"/>
    </row>
    <row r="436" spans="1:7" x14ac:dyDescent="0.25">
      <c r="A436" s="30"/>
      <c r="B436" s="30"/>
      <c r="C436" s="30"/>
      <c r="D436" s="30"/>
      <c r="E436" s="30"/>
      <c r="F436" s="30"/>
      <c r="G436" s="30"/>
    </row>
    <row r="437" spans="1:7" x14ac:dyDescent="0.25">
      <c r="A437" s="30"/>
      <c r="B437" s="30"/>
      <c r="C437" s="30"/>
      <c r="D437" s="30"/>
      <c r="E437" s="30"/>
      <c r="F437" s="30"/>
      <c r="G437" s="30"/>
    </row>
    <row r="438" spans="1:7" x14ac:dyDescent="0.25">
      <c r="A438" s="30"/>
      <c r="B438" s="30"/>
      <c r="C438" s="30"/>
      <c r="D438" s="30"/>
      <c r="E438" s="30"/>
      <c r="F438" s="30"/>
      <c r="G438" s="30"/>
    </row>
    <row r="439" spans="1:7" x14ac:dyDescent="0.25">
      <c r="A439" s="30"/>
      <c r="B439" s="30"/>
      <c r="C439" s="30"/>
      <c r="D439" s="30"/>
      <c r="E439" s="30"/>
      <c r="F439" s="30"/>
      <c r="G439" s="30"/>
    </row>
    <row r="440" spans="1:7" x14ac:dyDescent="0.25">
      <c r="A440" s="30"/>
      <c r="B440" s="30"/>
      <c r="C440" s="30"/>
      <c r="D440" s="30"/>
      <c r="E440" s="30"/>
      <c r="F440" s="30"/>
      <c r="G440" s="30"/>
    </row>
    <row r="441" spans="1:7" x14ac:dyDescent="0.25">
      <c r="A441" s="30"/>
      <c r="B441" s="30"/>
      <c r="C441" s="30"/>
      <c r="D441" s="30"/>
      <c r="E441" s="30"/>
      <c r="F441" s="30"/>
      <c r="G441" s="30"/>
    </row>
    <row r="442" spans="1:7" x14ac:dyDescent="0.25">
      <c r="A442" s="30"/>
      <c r="B442" s="30"/>
      <c r="C442" s="30"/>
      <c r="D442" s="30"/>
      <c r="E442" s="30"/>
      <c r="F442" s="30"/>
      <c r="G442" s="30"/>
    </row>
    <row r="443" spans="1:7" x14ac:dyDescent="0.25">
      <c r="A443" s="30"/>
      <c r="B443" s="30"/>
      <c r="C443" s="30"/>
      <c r="D443" s="30"/>
      <c r="E443" s="30"/>
      <c r="F443" s="30"/>
      <c r="G443" s="30"/>
    </row>
    <row r="444" spans="1:7" x14ac:dyDescent="0.25">
      <c r="A444" s="30"/>
      <c r="B444" s="30"/>
      <c r="C444" s="30"/>
      <c r="D444" s="30"/>
      <c r="E444" s="30"/>
      <c r="F444" s="30"/>
      <c r="G444" s="30"/>
    </row>
    <row r="445" spans="1:7" x14ac:dyDescent="0.25">
      <c r="A445" s="30"/>
      <c r="B445" s="30"/>
      <c r="C445" s="30"/>
      <c r="D445" s="30"/>
      <c r="E445" s="30"/>
      <c r="F445" s="30"/>
      <c r="G445" s="30"/>
    </row>
    <row r="446" spans="1:7" x14ac:dyDescent="0.25">
      <c r="A446" s="30"/>
      <c r="B446" s="30"/>
      <c r="C446" s="30"/>
      <c r="D446" s="30"/>
      <c r="E446" s="30"/>
      <c r="F446" s="30"/>
      <c r="G446" s="30"/>
    </row>
    <row r="447" spans="1:7" x14ac:dyDescent="0.25">
      <c r="A447" s="30"/>
      <c r="B447" s="30"/>
      <c r="C447" s="30"/>
      <c r="D447" s="30"/>
      <c r="E447" s="30"/>
      <c r="F447" s="30"/>
      <c r="G447" s="30"/>
    </row>
    <row r="448" spans="1:7" x14ac:dyDescent="0.25">
      <c r="A448" s="30"/>
      <c r="B448" s="30"/>
      <c r="C448" s="30"/>
      <c r="D448" s="30"/>
      <c r="E448" s="30"/>
      <c r="F448" s="30"/>
      <c r="G448" s="30"/>
    </row>
    <row r="449" spans="1:7" x14ac:dyDescent="0.25">
      <c r="A449" s="30"/>
      <c r="B449" s="30"/>
      <c r="C449" s="30"/>
      <c r="D449" s="30"/>
      <c r="E449" s="30"/>
      <c r="F449" s="30"/>
      <c r="G449" s="30"/>
    </row>
    <row r="450" spans="1:7" x14ac:dyDescent="0.25">
      <c r="A450" s="30"/>
      <c r="B450" s="30"/>
      <c r="C450" s="30"/>
      <c r="D450" s="30"/>
      <c r="E450" s="30"/>
      <c r="F450" s="30"/>
      <c r="G450" s="30"/>
    </row>
    <row r="451" spans="1:7" x14ac:dyDescent="0.25">
      <c r="A451" s="30"/>
      <c r="B451" s="30"/>
      <c r="C451" s="30"/>
      <c r="D451" s="30"/>
      <c r="E451" s="30"/>
      <c r="F451" s="30"/>
      <c r="G451" s="30"/>
    </row>
    <row r="452" spans="1:7" x14ac:dyDescent="0.25">
      <c r="A452" s="30"/>
      <c r="B452" s="30"/>
      <c r="C452" s="30"/>
      <c r="D452" s="30"/>
      <c r="E452" s="30"/>
      <c r="F452" s="30"/>
      <c r="G452" s="30"/>
    </row>
    <row r="453" spans="1:7" x14ac:dyDescent="0.25">
      <c r="A453" s="30"/>
      <c r="B453" s="30"/>
      <c r="C453" s="30"/>
      <c r="D453" s="30"/>
      <c r="E453" s="30"/>
      <c r="F453" s="30"/>
      <c r="G453" s="30"/>
    </row>
    <row r="454" spans="1:7" x14ac:dyDescent="0.25">
      <c r="A454" s="30"/>
      <c r="B454" s="30"/>
      <c r="C454" s="30"/>
      <c r="D454" s="30"/>
      <c r="E454" s="30"/>
      <c r="F454" s="30"/>
      <c r="G454" s="30"/>
    </row>
    <row r="455" spans="1:7" x14ac:dyDescent="0.25">
      <c r="A455" s="30"/>
      <c r="B455" s="30"/>
      <c r="C455" s="30"/>
      <c r="D455" s="30"/>
      <c r="E455" s="30"/>
      <c r="F455" s="30"/>
      <c r="G455" s="30"/>
    </row>
    <row r="456" spans="1:7" x14ac:dyDescent="0.25">
      <c r="A456" s="30"/>
      <c r="B456" s="30"/>
      <c r="C456" s="30"/>
      <c r="D456" s="30"/>
      <c r="E456" s="30"/>
      <c r="F456" s="30"/>
      <c r="G456" s="30"/>
    </row>
    <row r="457" spans="1:7" x14ac:dyDescent="0.25">
      <c r="A457" s="30"/>
      <c r="B457" s="30"/>
      <c r="C457" s="30"/>
      <c r="D457" s="30"/>
      <c r="E457" s="30"/>
      <c r="F457" s="30"/>
      <c r="G457" s="30"/>
    </row>
    <row r="458" spans="1:7" x14ac:dyDescent="0.25">
      <c r="A458" s="30"/>
      <c r="B458" s="30"/>
      <c r="C458" s="30"/>
      <c r="D458" s="30"/>
      <c r="E458" s="30"/>
      <c r="F458" s="30"/>
      <c r="G458" s="30"/>
    </row>
    <row r="459" spans="1:7" x14ac:dyDescent="0.25">
      <c r="A459" s="30"/>
      <c r="B459" s="30"/>
      <c r="C459" s="30"/>
      <c r="D459" s="30"/>
      <c r="E459" s="30"/>
      <c r="F459" s="30"/>
      <c r="G459" s="30"/>
    </row>
    <row r="460" spans="1:7" x14ac:dyDescent="0.25">
      <c r="A460" s="30"/>
      <c r="B460" s="30"/>
      <c r="C460" s="30"/>
      <c r="D460" s="30"/>
      <c r="E460" s="30"/>
      <c r="F460" s="30"/>
      <c r="G460" s="30"/>
    </row>
    <row r="461" spans="1:7" x14ac:dyDescent="0.25">
      <c r="A461" s="30"/>
      <c r="B461" s="30"/>
      <c r="C461" s="30"/>
      <c r="D461" s="30"/>
      <c r="E461" s="30"/>
      <c r="F461" s="30"/>
      <c r="G461" s="30"/>
    </row>
    <row r="462" spans="1:7" x14ac:dyDescent="0.25">
      <c r="A462" s="30"/>
      <c r="B462" s="30"/>
      <c r="C462" s="30"/>
      <c r="D462" s="30"/>
      <c r="E462" s="30"/>
      <c r="F462" s="30"/>
      <c r="G462" s="30"/>
    </row>
    <row r="463" spans="1:7" x14ac:dyDescent="0.25">
      <c r="A463" s="30"/>
      <c r="B463" s="30"/>
      <c r="C463" s="30"/>
      <c r="D463" s="30"/>
      <c r="E463" s="30"/>
      <c r="F463" s="30"/>
      <c r="G463" s="30"/>
    </row>
    <row r="464" spans="1:7" x14ac:dyDescent="0.25">
      <c r="A464" s="30"/>
      <c r="B464" s="30"/>
      <c r="C464" s="30"/>
      <c r="D464" s="30"/>
      <c r="E464" s="30"/>
      <c r="F464" s="30"/>
      <c r="G464" s="30"/>
    </row>
    <row r="465" spans="1:7" x14ac:dyDescent="0.25">
      <c r="A465" s="30"/>
      <c r="B465" s="30"/>
      <c r="C465" s="30"/>
      <c r="D465" s="30"/>
      <c r="E465" s="30"/>
      <c r="F465" s="30"/>
      <c r="G465" s="30"/>
    </row>
    <row r="466" spans="1:7" x14ac:dyDescent="0.25">
      <c r="A466" s="30"/>
      <c r="B466" s="30"/>
      <c r="C466" s="30"/>
      <c r="D466" s="30"/>
      <c r="E466" s="30"/>
      <c r="F466" s="30"/>
      <c r="G466" s="30"/>
    </row>
    <row r="467" spans="1:7" x14ac:dyDescent="0.25">
      <c r="A467" s="30"/>
      <c r="B467" s="30"/>
      <c r="C467" s="30"/>
      <c r="D467" s="30"/>
      <c r="E467" s="30"/>
      <c r="F467" s="30"/>
      <c r="G467" s="30"/>
    </row>
    <row r="468" spans="1:7" x14ac:dyDescent="0.25">
      <c r="A468" s="30"/>
      <c r="B468" s="30"/>
      <c r="C468" s="30"/>
      <c r="D468" s="30"/>
      <c r="E468" s="30"/>
      <c r="F468" s="30"/>
      <c r="G468" s="30"/>
    </row>
    <row r="469" spans="1:7" x14ac:dyDescent="0.25">
      <c r="A469" s="30"/>
      <c r="B469" s="30"/>
      <c r="C469" s="30"/>
      <c r="D469" s="30"/>
      <c r="E469" s="30"/>
      <c r="F469" s="30"/>
      <c r="G469" s="30"/>
    </row>
    <row r="470" spans="1:7" x14ac:dyDescent="0.25">
      <c r="A470" s="30"/>
      <c r="B470" s="30"/>
      <c r="C470" s="30"/>
      <c r="D470" s="30"/>
      <c r="E470" s="30"/>
      <c r="F470" s="30"/>
      <c r="G470" s="30"/>
    </row>
    <row r="471" spans="1:7" x14ac:dyDescent="0.25">
      <c r="A471" s="30"/>
      <c r="B471" s="30"/>
      <c r="C471" s="30"/>
      <c r="D471" s="30"/>
      <c r="E471" s="30"/>
      <c r="F471" s="30"/>
      <c r="G471" s="30"/>
    </row>
    <row r="472" spans="1:7" x14ac:dyDescent="0.25">
      <c r="A472" s="30"/>
      <c r="B472" s="30"/>
      <c r="C472" s="30"/>
      <c r="D472" s="30"/>
      <c r="E472" s="30"/>
      <c r="F472" s="30"/>
      <c r="G472" s="30"/>
    </row>
    <row r="473" spans="1:7" x14ac:dyDescent="0.25">
      <c r="A473" s="30"/>
      <c r="B473" s="30"/>
      <c r="C473" s="30"/>
      <c r="D473" s="30"/>
      <c r="E473" s="30"/>
      <c r="F473" s="30"/>
      <c r="G473" s="30"/>
    </row>
    <row r="474" spans="1:7" x14ac:dyDescent="0.25">
      <c r="A474" s="30"/>
      <c r="B474" s="30"/>
      <c r="C474" s="30"/>
      <c r="D474" s="30"/>
      <c r="E474" s="30"/>
      <c r="F474" s="30"/>
      <c r="G474" s="30"/>
    </row>
    <row r="475" spans="1:7" x14ac:dyDescent="0.25">
      <c r="A475" s="30"/>
      <c r="B475" s="30"/>
      <c r="C475" s="30"/>
      <c r="D475" s="30"/>
      <c r="E475" s="30"/>
      <c r="F475" s="30"/>
      <c r="G475" s="30"/>
    </row>
    <row r="476" spans="1:7" x14ac:dyDescent="0.25">
      <c r="A476" s="30"/>
      <c r="B476" s="30"/>
      <c r="C476" s="30"/>
      <c r="D476" s="30"/>
      <c r="E476" s="30"/>
      <c r="F476" s="30"/>
      <c r="G476" s="30"/>
    </row>
    <row r="477" spans="1:7" x14ac:dyDescent="0.25">
      <c r="A477" s="30"/>
      <c r="B477" s="30"/>
      <c r="C477" s="30"/>
      <c r="D477" s="30"/>
      <c r="E477" s="30"/>
      <c r="F477" s="30"/>
      <c r="G477" s="30"/>
    </row>
    <row r="478" spans="1:7" x14ac:dyDescent="0.25">
      <c r="A478" s="30"/>
      <c r="B478" s="30"/>
      <c r="C478" s="30"/>
      <c r="D478" s="30"/>
      <c r="E478" s="30"/>
      <c r="F478" s="30"/>
      <c r="G478" s="30"/>
    </row>
    <row r="479" spans="1:7" x14ac:dyDescent="0.25">
      <c r="A479" s="30"/>
      <c r="B479" s="30"/>
      <c r="C479" s="30"/>
      <c r="D479" s="30"/>
      <c r="E479" s="30"/>
      <c r="F479" s="30"/>
      <c r="G479" s="30"/>
    </row>
    <row r="480" spans="1:7" x14ac:dyDescent="0.25">
      <c r="A480" s="30"/>
      <c r="B480" s="30"/>
      <c r="C480" s="30"/>
      <c r="D480" s="30"/>
      <c r="E480" s="30"/>
      <c r="F480" s="30"/>
      <c r="G480" s="30"/>
    </row>
    <row r="481" spans="1:7" x14ac:dyDescent="0.25">
      <c r="A481" s="30"/>
      <c r="B481" s="30"/>
      <c r="C481" s="30"/>
      <c r="D481" s="30"/>
      <c r="E481" s="30"/>
      <c r="F481" s="30"/>
      <c r="G481" s="30"/>
    </row>
    <row r="482" spans="1:7" x14ac:dyDescent="0.25">
      <c r="A482" s="30"/>
      <c r="B482" s="30"/>
      <c r="C482" s="30"/>
      <c r="D482" s="30"/>
      <c r="E482" s="30"/>
      <c r="F482" s="30"/>
      <c r="G482" s="30"/>
    </row>
    <row r="483" spans="1:7" x14ac:dyDescent="0.25">
      <c r="A483" s="30"/>
      <c r="B483" s="30"/>
      <c r="C483" s="30"/>
      <c r="D483" s="30"/>
      <c r="E483" s="30"/>
      <c r="F483" s="30"/>
      <c r="G483" s="30"/>
    </row>
    <row r="484" spans="1:7" x14ac:dyDescent="0.25">
      <c r="A484" s="30"/>
      <c r="B484" s="30"/>
      <c r="C484" s="30"/>
      <c r="D484" s="30"/>
      <c r="E484" s="30"/>
      <c r="F484" s="30"/>
      <c r="G484" s="30"/>
    </row>
    <row r="485" spans="1:7" x14ac:dyDescent="0.25">
      <c r="A485" s="30"/>
      <c r="B485" s="30"/>
      <c r="C485" s="30"/>
      <c r="D485" s="30"/>
      <c r="E485" s="30"/>
      <c r="F485" s="30"/>
      <c r="G485" s="30"/>
    </row>
    <row r="486" spans="1:7" x14ac:dyDescent="0.25">
      <c r="A486" s="30"/>
      <c r="B486" s="30"/>
      <c r="C486" s="30"/>
      <c r="D486" s="30"/>
      <c r="E486" s="30"/>
      <c r="F486" s="30"/>
      <c r="G486" s="30"/>
    </row>
    <row r="487" spans="1:7" x14ac:dyDescent="0.25">
      <c r="A487" s="30"/>
      <c r="B487" s="30"/>
      <c r="C487" s="30"/>
      <c r="D487" s="30"/>
      <c r="E487" s="30"/>
      <c r="F487" s="30"/>
      <c r="G487" s="30"/>
    </row>
    <row r="488" spans="1:7" x14ac:dyDescent="0.25">
      <c r="A488" s="30"/>
      <c r="B488" s="30"/>
      <c r="C488" s="30"/>
      <c r="D488" s="30"/>
      <c r="E488" s="30"/>
      <c r="F488" s="30"/>
      <c r="G488" s="30"/>
    </row>
    <row r="489" spans="1:7" x14ac:dyDescent="0.25">
      <c r="A489" s="30"/>
      <c r="B489" s="30"/>
      <c r="C489" s="30"/>
      <c r="D489" s="30"/>
      <c r="E489" s="30"/>
      <c r="F489" s="30"/>
      <c r="G489" s="30"/>
    </row>
    <row r="490" spans="1:7" x14ac:dyDescent="0.25">
      <c r="A490" s="30"/>
      <c r="B490" s="30"/>
      <c r="C490" s="30"/>
      <c r="D490" s="30"/>
      <c r="E490" s="30"/>
      <c r="F490" s="30"/>
      <c r="G490" s="30"/>
    </row>
    <row r="491" spans="1:7" x14ac:dyDescent="0.25">
      <c r="A491" s="30"/>
      <c r="B491" s="30"/>
      <c r="C491" s="30"/>
      <c r="D491" s="30"/>
      <c r="E491" s="30"/>
      <c r="F491" s="30"/>
      <c r="G491" s="30"/>
    </row>
    <row r="492" spans="1:7" x14ac:dyDescent="0.25">
      <c r="A492" s="30"/>
      <c r="B492" s="30"/>
      <c r="C492" s="30"/>
      <c r="D492" s="30"/>
      <c r="E492" s="30"/>
      <c r="F492" s="30"/>
      <c r="G492" s="30"/>
    </row>
    <row r="493" spans="1:7" x14ac:dyDescent="0.25">
      <c r="A493" s="30"/>
      <c r="B493" s="30"/>
      <c r="C493" s="30"/>
      <c r="D493" s="30"/>
      <c r="E493" s="30"/>
      <c r="F493" s="30"/>
      <c r="G493" s="30"/>
    </row>
    <row r="494" spans="1:7" x14ac:dyDescent="0.25">
      <c r="A494" s="30"/>
      <c r="B494" s="30"/>
      <c r="C494" s="30"/>
      <c r="D494" s="30"/>
      <c r="E494" s="30"/>
      <c r="F494" s="30"/>
      <c r="G494" s="30"/>
    </row>
    <row r="495" spans="1:7" x14ac:dyDescent="0.25">
      <c r="A495" s="30"/>
      <c r="B495" s="30"/>
      <c r="C495" s="30"/>
      <c r="D495" s="30"/>
      <c r="E495" s="30"/>
      <c r="F495" s="30"/>
      <c r="G495" s="30"/>
    </row>
    <row r="496" spans="1:7" x14ac:dyDescent="0.25">
      <c r="A496" s="30"/>
      <c r="B496" s="30"/>
      <c r="C496" s="30"/>
      <c r="D496" s="30"/>
      <c r="E496" s="30"/>
      <c r="F496" s="30"/>
      <c r="G496" s="30"/>
    </row>
    <row r="497" spans="1:7" x14ac:dyDescent="0.25">
      <c r="A497" s="30"/>
      <c r="B497" s="30"/>
      <c r="C497" s="30"/>
      <c r="D497" s="30"/>
      <c r="E497" s="30"/>
      <c r="F497" s="30"/>
      <c r="G497" s="30"/>
    </row>
    <row r="498" spans="1:7" x14ac:dyDescent="0.25">
      <c r="A498" s="30"/>
      <c r="B498" s="30"/>
      <c r="C498" s="30"/>
      <c r="D498" s="30"/>
      <c r="E498" s="30"/>
      <c r="F498" s="30"/>
      <c r="G498" s="30"/>
    </row>
    <row r="499" spans="1:7" x14ac:dyDescent="0.25">
      <c r="A499" s="30"/>
      <c r="B499" s="30"/>
      <c r="C499" s="30"/>
      <c r="D499" s="30"/>
      <c r="E499" s="30"/>
      <c r="F499" s="30"/>
      <c r="G499" s="30"/>
    </row>
    <row r="500" spans="1:7" x14ac:dyDescent="0.25">
      <c r="A500" s="30"/>
      <c r="B500" s="30"/>
      <c r="C500" s="30"/>
      <c r="D500" s="30"/>
      <c r="E500" s="30"/>
      <c r="F500" s="30"/>
      <c r="G500" s="30"/>
    </row>
    <row r="501" spans="1:7" x14ac:dyDescent="0.25">
      <c r="A501" s="30"/>
      <c r="B501" s="30"/>
      <c r="C501" s="30"/>
      <c r="D501" s="30"/>
      <c r="E501" s="30"/>
      <c r="F501" s="30"/>
      <c r="G501" s="30"/>
    </row>
    <row r="502" spans="1:7" x14ac:dyDescent="0.25">
      <c r="A502" s="30"/>
      <c r="B502" s="30"/>
      <c r="C502" s="30"/>
      <c r="D502" s="30"/>
      <c r="E502" s="30"/>
      <c r="F502" s="30"/>
      <c r="G502" s="30"/>
    </row>
    <row r="503" spans="1:7" x14ac:dyDescent="0.25">
      <c r="A503" s="30"/>
      <c r="B503" s="30"/>
      <c r="C503" s="30"/>
      <c r="D503" s="30"/>
      <c r="E503" s="30"/>
      <c r="F503" s="30"/>
      <c r="G503" s="30"/>
    </row>
    <row r="504" spans="1:7" x14ac:dyDescent="0.25">
      <c r="A504" s="30"/>
      <c r="B504" s="30"/>
      <c r="C504" s="30"/>
      <c r="D504" s="30"/>
      <c r="E504" s="30"/>
      <c r="F504" s="30"/>
      <c r="G504" s="30"/>
    </row>
    <row r="505" spans="1:7" x14ac:dyDescent="0.25">
      <c r="A505" s="30"/>
      <c r="B505" s="30"/>
      <c r="C505" s="30"/>
      <c r="D505" s="30"/>
      <c r="E505" s="30"/>
      <c r="F505" s="30"/>
      <c r="G505" s="30"/>
    </row>
    <row r="506" spans="1:7" x14ac:dyDescent="0.25">
      <c r="A506" s="30"/>
      <c r="B506" s="30"/>
      <c r="C506" s="30"/>
      <c r="D506" s="30"/>
      <c r="E506" s="30"/>
      <c r="F506" s="30"/>
      <c r="G506" s="30"/>
    </row>
    <row r="507" spans="1:7" x14ac:dyDescent="0.25">
      <c r="A507" s="30"/>
      <c r="B507" s="30"/>
      <c r="C507" s="30"/>
      <c r="D507" s="30"/>
      <c r="E507" s="30"/>
      <c r="F507" s="30"/>
      <c r="G507" s="30"/>
    </row>
    <row r="508" spans="1:7" x14ac:dyDescent="0.25">
      <c r="A508" s="30"/>
      <c r="B508" s="30"/>
      <c r="C508" s="30"/>
      <c r="D508" s="30"/>
      <c r="E508" s="30"/>
      <c r="F508" s="30"/>
      <c r="G508" s="30"/>
    </row>
    <row r="509" spans="1:7" x14ac:dyDescent="0.25">
      <c r="A509" s="30"/>
      <c r="B509" s="30"/>
      <c r="C509" s="30"/>
      <c r="D509" s="30"/>
      <c r="E509" s="30"/>
      <c r="F509" s="30"/>
      <c r="G509" s="30"/>
    </row>
    <row r="510" spans="1:7" x14ac:dyDescent="0.25">
      <c r="A510" s="30"/>
      <c r="B510" s="30"/>
      <c r="C510" s="30"/>
      <c r="D510" s="30"/>
      <c r="E510" s="30"/>
      <c r="F510" s="30"/>
      <c r="G510" s="30"/>
    </row>
    <row r="511" spans="1:7" x14ac:dyDescent="0.25">
      <c r="A511" s="30"/>
      <c r="B511" s="30"/>
      <c r="C511" s="30"/>
      <c r="D511" s="30"/>
      <c r="E511" s="30"/>
      <c r="F511" s="30"/>
      <c r="G511" s="30"/>
    </row>
    <row r="512" spans="1:7" x14ac:dyDescent="0.25">
      <c r="A512" s="30"/>
      <c r="B512" s="30"/>
      <c r="C512" s="30"/>
      <c r="D512" s="30"/>
      <c r="E512" s="30"/>
      <c r="F512" s="30"/>
      <c r="G512" s="30"/>
    </row>
    <row r="513" spans="1:7" x14ac:dyDescent="0.25">
      <c r="A513" s="30"/>
      <c r="B513" s="30"/>
      <c r="C513" s="30"/>
      <c r="D513" s="30"/>
      <c r="E513" s="30"/>
      <c r="F513" s="30"/>
      <c r="G513" s="30"/>
    </row>
    <row r="514" spans="1:7" x14ac:dyDescent="0.25">
      <c r="A514" s="30"/>
      <c r="B514" s="30"/>
      <c r="C514" s="30"/>
      <c r="D514" s="30"/>
      <c r="E514" s="30"/>
      <c r="F514" s="30"/>
      <c r="G514" s="30"/>
    </row>
    <row r="515" spans="1:7" x14ac:dyDescent="0.25">
      <c r="A515" s="30"/>
      <c r="B515" s="30"/>
      <c r="C515" s="30"/>
      <c r="D515" s="30"/>
      <c r="E515" s="30"/>
      <c r="F515" s="30"/>
      <c r="G515" s="30"/>
    </row>
    <row r="516" spans="1:7" x14ac:dyDescent="0.25">
      <c r="A516" s="30"/>
      <c r="B516" s="30"/>
      <c r="C516" s="30"/>
      <c r="D516" s="30"/>
      <c r="E516" s="30"/>
      <c r="F516" s="30"/>
      <c r="G516" s="30"/>
    </row>
    <row r="517" spans="1:7" x14ac:dyDescent="0.25">
      <c r="A517" s="30"/>
      <c r="B517" s="30"/>
      <c r="C517" s="30"/>
      <c r="D517" s="30"/>
      <c r="E517" s="30"/>
      <c r="F517" s="30"/>
      <c r="G517" s="30"/>
    </row>
    <row r="518" spans="1:7" x14ac:dyDescent="0.25">
      <c r="A518" s="30"/>
      <c r="B518" s="30"/>
      <c r="C518" s="30"/>
      <c r="D518" s="30"/>
      <c r="E518" s="30"/>
      <c r="F518" s="30"/>
      <c r="G518" s="30"/>
    </row>
    <row r="519" spans="1:7" x14ac:dyDescent="0.25">
      <c r="A519" s="30"/>
      <c r="B519" s="30"/>
      <c r="C519" s="30"/>
      <c r="D519" s="30"/>
      <c r="E519" s="30"/>
      <c r="F519" s="30"/>
      <c r="G519" s="30"/>
    </row>
    <row r="520" spans="1:7" x14ac:dyDescent="0.25">
      <c r="A520" s="30"/>
      <c r="B520" s="30"/>
      <c r="C520" s="30"/>
      <c r="D520" s="30"/>
      <c r="E520" s="30"/>
      <c r="F520" s="30"/>
      <c r="G520" s="30"/>
    </row>
    <row r="521" spans="1:7" x14ac:dyDescent="0.25">
      <c r="A521" s="30"/>
      <c r="B521" s="30"/>
      <c r="C521" s="30"/>
      <c r="D521" s="30"/>
      <c r="E521" s="30"/>
      <c r="F521" s="30"/>
      <c r="G521" s="30"/>
    </row>
    <row r="522" spans="1:7" x14ac:dyDescent="0.25">
      <c r="A522" s="30"/>
      <c r="B522" s="30"/>
      <c r="C522" s="30"/>
      <c r="D522" s="30"/>
      <c r="E522" s="30"/>
      <c r="F522" s="30"/>
      <c r="G522" s="30"/>
    </row>
    <row r="523" spans="1:7" x14ac:dyDescent="0.25">
      <c r="A523" s="30"/>
      <c r="B523" s="30"/>
      <c r="C523" s="30"/>
      <c r="D523" s="30"/>
      <c r="E523" s="30"/>
      <c r="F523" s="30"/>
      <c r="G523" s="30"/>
    </row>
    <row r="524" spans="1:7" x14ac:dyDescent="0.25">
      <c r="A524" s="30"/>
      <c r="B524" s="30"/>
      <c r="C524" s="30"/>
      <c r="D524" s="30"/>
      <c r="E524" s="30"/>
      <c r="F524" s="30"/>
      <c r="G524" s="30"/>
    </row>
    <row r="525" spans="1:7" x14ac:dyDescent="0.25">
      <c r="A525" s="30"/>
      <c r="B525" s="30"/>
      <c r="C525" s="30"/>
      <c r="D525" s="30"/>
      <c r="E525" s="30"/>
      <c r="F525" s="30"/>
      <c r="G525" s="30"/>
    </row>
    <row r="526" spans="1:7" x14ac:dyDescent="0.25">
      <c r="A526" s="30"/>
      <c r="B526" s="30"/>
      <c r="C526" s="30"/>
      <c r="D526" s="30"/>
      <c r="E526" s="30"/>
      <c r="F526" s="30"/>
      <c r="G526" s="30"/>
    </row>
    <row r="527" spans="1:7" x14ac:dyDescent="0.25">
      <c r="A527" s="30"/>
      <c r="B527" s="30"/>
      <c r="C527" s="30"/>
      <c r="D527" s="30"/>
      <c r="E527" s="30"/>
      <c r="F527" s="30"/>
      <c r="G527" s="30"/>
    </row>
    <row r="528" spans="1:7" x14ac:dyDescent="0.25">
      <c r="A528" s="30"/>
      <c r="B528" s="30"/>
      <c r="C528" s="30"/>
      <c r="D528" s="30"/>
      <c r="E528" s="30"/>
      <c r="F528" s="30"/>
      <c r="G528" s="30"/>
    </row>
    <row r="529" spans="1:7" x14ac:dyDescent="0.25">
      <c r="A529" s="30"/>
      <c r="B529" s="30"/>
      <c r="C529" s="30"/>
      <c r="D529" s="30"/>
      <c r="E529" s="30"/>
      <c r="F529" s="30"/>
      <c r="G529" s="30"/>
    </row>
    <row r="530" spans="1:7" x14ac:dyDescent="0.25">
      <c r="A530" s="30"/>
      <c r="B530" s="30"/>
      <c r="C530" s="30"/>
      <c r="D530" s="30"/>
      <c r="E530" s="30"/>
      <c r="F530" s="30"/>
      <c r="G530" s="30"/>
    </row>
    <row r="531" spans="1:7" x14ac:dyDescent="0.25">
      <c r="A531" s="30"/>
      <c r="B531" s="30"/>
      <c r="C531" s="30"/>
      <c r="D531" s="30"/>
      <c r="E531" s="30"/>
      <c r="F531" s="30"/>
      <c r="G531" s="30"/>
    </row>
    <row r="532" spans="1:7" x14ac:dyDescent="0.25">
      <c r="A532" s="30"/>
      <c r="B532" s="30"/>
      <c r="C532" s="30"/>
      <c r="D532" s="30"/>
      <c r="E532" s="30"/>
      <c r="F532" s="30"/>
      <c r="G532" s="30"/>
    </row>
    <row r="533" spans="1:7" x14ac:dyDescent="0.25">
      <c r="A533" s="30"/>
      <c r="B533" s="30"/>
      <c r="C533" s="30"/>
      <c r="D533" s="30"/>
      <c r="E533" s="30"/>
      <c r="F533" s="30"/>
      <c r="G533" s="30"/>
    </row>
    <row r="534" spans="1:7" x14ac:dyDescent="0.25">
      <c r="A534" s="30"/>
      <c r="B534" s="30"/>
      <c r="C534" s="30"/>
      <c r="D534" s="30"/>
      <c r="E534" s="30"/>
      <c r="F534" s="30"/>
      <c r="G534" s="30"/>
    </row>
    <row r="535" spans="1:7" x14ac:dyDescent="0.25">
      <c r="A535" s="30"/>
      <c r="B535" s="30"/>
      <c r="C535" s="30"/>
      <c r="D535" s="30"/>
      <c r="E535" s="30"/>
      <c r="F535" s="30"/>
      <c r="G535" s="30"/>
    </row>
    <row r="536" spans="1:7" x14ac:dyDescent="0.25">
      <c r="A536" s="30"/>
      <c r="B536" s="30"/>
      <c r="C536" s="30"/>
      <c r="D536" s="30"/>
      <c r="E536" s="30"/>
      <c r="F536" s="30"/>
      <c r="G536" s="30"/>
    </row>
    <row r="537" spans="1:7" x14ac:dyDescent="0.25">
      <c r="A537" s="30"/>
      <c r="B537" s="30"/>
      <c r="C537" s="30"/>
      <c r="D537" s="30"/>
      <c r="E537" s="30"/>
      <c r="F537" s="30"/>
      <c r="G537" s="30"/>
    </row>
    <row r="538" spans="1:7" x14ac:dyDescent="0.25">
      <c r="A538" s="30"/>
      <c r="B538" s="30"/>
      <c r="C538" s="30"/>
      <c r="D538" s="30"/>
      <c r="E538" s="30"/>
      <c r="F538" s="30"/>
      <c r="G538" s="30"/>
    </row>
    <row r="539" spans="1:7" x14ac:dyDescent="0.25">
      <c r="A539" s="30"/>
      <c r="B539" s="30"/>
      <c r="C539" s="30"/>
      <c r="D539" s="30"/>
      <c r="E539" s="30"/>
      <c r="F539" s="30"/>
      <c r="G539" s="30"/>
    </row>
    <row r="540" spans="1:7" x14ac:dyDescent="0.25">
      <c r="A540" s="30"/>
      <c r="B540" s="30"/>
      <c r="C540" s="30"/>
      <c r="D540" s="30"/>
      <c r="E540" s="30"/>
      <c r="F540" s="30"/>
      <c r="G540" s="30"/>
    </row>
    <row r="541" spans="1:7" x14ac:dyDescent="0.25">
      <c r="A541" s="30"/>
      <c r="B541" s="30"/>
      <c r="C541" s="30"/>
      <c r="D541" s="30"/>
      <c r="E541" s="30"/>
      <c r="F541" s="30"/>
      <c r="G541" s="30"/>
    </row>
    <row r="542" spans="1:7" x14ac:dyDescent="0.25">
      <c r="A542" s="30"/>
      <c r="B542" s="30"/>
      <c r="C542" s="30"/>
      <c r="D542" s="30"/>
      <c r="E542" s="30"/>
      <c r="F542" s="30"/>
      <c r="G542" s="30"/>
    </row>
    <row r="543" spans="1:7" x14ac:dyDescent="0.25">
      <c r="A543" s="30"/>
      <c r="B543" s="30"/>
      <c r="C543" s="30"/>
      <c r="D543" s="30"/>
      <c r="E543" s="30"/>
      <c r="F543" s="30"/>
      <c r="G543" s="30"/>
    </row>
    <row r="544" spans="1:7" x14ac:dyDescent="0.25">
      <c r="A544" s="30"/>
      <c r="B544" s="30"/>
      <c r="C544" s="30"/>
      <c r="D544" s="30"/>
      <c r="E544" s="30"/>
      <c r="F544" s="30"/>
      <c r="G544" s="30"/>
    </row>
    <row r="545" spans="1:7" x14ac:dyDescent="0.25">
      <c r="A545" s="30"/>
      <c r="B545" s="30"/>
      <c r="C545" s="30"/>
      <c r="D545" s="30"/>
      <c r="E545" s="30"/>
      <c r="F545" s="30"/>
      <c r="G545" s="30"/>
    </row>
    <row r="546" spans="1:7" x14ac:dyDescent="0.25">
      <c r="A546" s="30"/>
      <c r="B546" s="30"/>
      <c r="C546" s="30"/>
      <c r="D546" s="30"/>
      <c r="E546" s="30"/>
      <c r="F546" s="30"/>
      <c r="G546" s="30"/>
    </row>
    <row r="547" spans="1:7" x14ac:dyDescent="0.25">
      <c r="A547" s="30"/>
      <c r="B547" s="30"/>
      <c r="C547" s="30"/>
      <c r="D547" s="30"/>
      <c r="E547" s="30"/>
      <c r="F547" s="30"/>
      <c r="G547" s="30"/>
    </row>
    <row r="548" spans="1:7" x14ac:dyDescent="0.25">
      <c r="A548" s="30"/>
      <c r="B548" s="30"/>
      <c r="C548" s="30"/>
      <c r="D548" s="30"/>
      <c r="E548" s="30"/>
      <c r="F548" s="30"/>
      <c r="G548" s="30"/>
    </row>
    <row r="549" spans="1:7" x14ac:dyDescent="0.25">
      <c r="A549" s="30"/>
      <c r="B549" s="30"/>
      <c r="C549" s="30"/>
      <c r="D549" s="30"/>
      <c r="E549" s="30"/>
      <c r="F549" s="30"/>
      <c r="G549" s="30"/>
    </row>
    <row r="550" spans="1:7" x14ac:dyDescent="0.25">
      <c r="A550" s="30"/>
      <c r="B550" s="30"/>
      <c r="C550" s="30"/>
      <c r="D550" s="30"/>
      <c r="E550" s="30"/>
      <c r="F550" s="30"/>
      <c r="G550" s="30"/>
    </row>
    <row r="551" spans="1:7" x14ac:dyDescent="0.25">
      <c r="A551" s="30"/>
      <c r="B551" s="30"/>
      <c r="C551" s="30"/>
      <c r="D551" s="30"/>
      <c r="E551" s="30"/>
      <c r="F551" s="30"/>
      <c r="G551" s="30"/>
    </row>
    <row r="552" spans="1:7" x14ac:dyDescent="0.25">
      <c r="A552" s="30"/>
      <c r="B552" s="30"/>
      <c r="C552" s="30"/>
      <c r="D552" s="30"/>
      <c r="E552" s="30"/>
      <c r="F552" s="30"/>
      <c r="G552" s="30"/>
    </row>
    <row r="553" spans="1:7" x14ac:dyDescent="0.25">
      <c r="A553" s="30"/>
      <c r="B553" s="30"/>
      <c r="C553" s="30"/>
      <c r="D553" s="30"/>
      <c r="E553" s="30"/>
      <c r="F553" s="30"/>
      <c r="G553" s="30"/>
    </row>
    <row r="554" spans="1:7" x14ac:dyDescent="0.25">
      <c r="A554" s="30"/>
      <c r="B554" s="30"/>
      <c r="C554" s="30"/>
      <c r="D554" s="30"/>
      <c r="E554" s="30"/>
      <c r="F554" s="30"/>
      <c r="G554" s="30"/>
    </row>
    <row r="555" spans="1:7" x14ac:dyDescent="0.25">
      <c r="A555" s="30"/>
      <c r="B555" s="30"/>
      <c r="C555" s="30"/>
      <c r="D555" s="30"/>
      <c r="E555" s="30"/>
      <c r="F555" s="30"/>
      <c r="G555" s="30"/>
    </row>
    <row r="556" spans="1:7" x14ac:dyDescent="0.25">
      <c r="A556" s="30"/>
      <c r="B556" s="30"/>
      <c r="C556" s="30"/>
      <c r="D556" s="30"/>
      <c r="E556" s="30"/>
      <c r="F556" s="30"/>
      <c r="G556" s="30"/>
    </row>
    <row r="557" spans="1:7" x14ac:dyDescent="0.25">
      <c r="A557" s="30"/>
      <c r="B557" s="30"/>
      <c r="C557" s="30"/>
      <c r="D557" s="30"/>
      <c r="E557" s="30"/>
      <c r="F557" s="30"/>
      <c r="G557" s="30"/>
    </row>
    <row r="558" spans="1:7" x14ac:dyDescent="0.25">
      <c r="A558" s="30"/>
      <c r="B558" s="30"/>
      <c r="C558" s="30"/>
      <c r="D558" s="30"/>
      <c r="E558" s="30"/>
      <c r="F558" s="30"/>
      <c r="G558" s="30"/>
    </row>
    <row r="559" spans="1:7" x14ac:dyDescent="0.25">
      <c r="A559" s="30"/>
      <c r="B559" s="30"/>
      <c r="C559" s="30"/>
      <c r="D559" s="30"/>
      <c r="E559" s="30"/>
      <c r="F559" s="30"/>
      <c r="G559" s="30"/>
    </row>
    <row r="560" spans="1:7" x14ac:dyDescent="0.25">
      <c r="A560" s="30"/>
      <c r="B560" s="30"/>
      <c r="C560" s="30"/>
      <c r="D560" s="30"/>
      <c r="E560" s="30"/>
      <c r="F560" s="30"/>
      <c r="G560" s="30"/>
    </row>
    <row r="561" spans="1:7" x14ac:dyDescent="0.25">
      <c r="A561" s="30"/>
      <c r="B561" s="30"/>
      <c r="C561" s="30"/>
      <c r="D561" s="30"/>
      <c r="E561" s="30"/>
      <c r="F561" s="30"/>
      <c r="G561" s="30"/>
    </row>
    <row r="562" spans="1:7" x14ac:dyDescent="0.25">
      <c r="A562" s="30"/>
      <c r="B562" s="30"/>
      <c r="C562" s="30"/>
      <c r="D562" s="30"/>
      <c r="E562" s="30"/>
      <c r="F562" s="30"/>
      <c r="G562" s="30"/>
    </row>
    <row r="563" spans="1:7" x14ac:dyDescent="0.25">
      <c r="A563" s="30"/>
      <c r="B563" s="30"/>
      <c r="C563" s="30"/>
      <c r="D563" s="30"/>
      <c r="E563" s="30"/>
      <c r="F563" s="30"/>
      <c r="G563" s="30"/>
    </row>
    <row r="564" spans="1:7" x14ac:dyDescent="0.25">
      <c r="A564" s="30"/>
      <c r="B564" s="30"/>
      <c r="C564" s="30"/>
      <c r="D564" s="30"/>
      <c r="E564" s="30"/>
      <c r="F564" s="30"/>
      <c r="G564" s="30"/>
    </row>
    <row r="565" spans="1:7" x14ac:dyDescent="0.25">
      <c r="A565" s="30"/>
      <c r="B565" s="30"/>
      <c r="C565" s="30"/>
      <c r="D565" s="30"/>
      <c r="E565" s="30"/>
      <c r="F565" s="30"/>
      <c r="G565" s="30"/>
    </row>
    <row r="566" spans="1:7" x14ac:dyDescent="0.25">
      <c r="A566" s="30"/>
      <c r="B566" s="30"/>
      <c r="C566" s="30"/>
      <c r="D566" s="30"/>
      <c r="E566" s="30"/>
      <c r="F566" s="30"/>
      <c r="G566" s="30"/>
    </row>
    <row r="567" spans="1:7" x14ac:dyDescent="0.25">
      <c r="A567" s="30"/>
      <c r="B567" s="30"/>
      <c r="C567" s="30"/>
      <c r="D567" s="30"/>
      <c r="E567" s="30"/>
      <c r="F567" s="30"/>
      <c r="G567" s="30"/>
    </row>
    <row r="568" spans="1:7" x14ac:dyDescent="0.25">
      <c r="A568" s="30"/>
      <c r="B568" s="30"/>
      <c r="C568" s="30"/>
      <c r="D568" s="30"/>
      <c r="E568" s="30"/>
      <c r="F568" s="30"/>
      <c r="G568" s="30"/>
    </row>
    <row r="569" spans="1:7" x14ac:dyDescent="0.25">
      <c r="A569" s="30"/>
      <c r="B569" s="30"/>
      <c r="C569" s="30"/>
      <c r="D569" s="30"/>
      <c r="E569" s="30"/>
      <c r="F569" s="30"/>
      <c r="G569" s="30"/>
    </row>
    <row r="570" spans="1:7" x14ac:dyDescent="0.25">
      <c r="A570" s="30"/>
      <c r="B570" s="30"/>
      <c r="C570" s="30"/>
      <c r="D570" s="30"/>
      <c r="E570" s="30"/>
      <c r="F570" s="30"/>
      <c r="G570" s="30"/>
    </row>
    <row r="571" spans="1:7" x14ac:dyDescent="0.25">
      <c r="A571" s="30"/>
      <c r="B571" s="30"/>
      <c r="C571" s="30"/>
      <c r="D571" s="30"/>
      <c r="E571" s="30"/>
      <c r="F571" s="30"/>
      <c r="G571" s="30"/>
    </row>
    <row r="572" spans="1:7" x14ac:dyDescent="0.25">
      <c r="A572" s="30"/>
      <c r="B572" s="30"/>
      <c r="C572" s="30"/>
      <c r="D572" s="30"/>
      <c r="E572" s="30"/>
      <c r="F572" s="30"/>
      <c r="G572" s="30"/>
    </row>
    <row r="573" spans="1:7" x14ac:dyDescent="0.25">
      <c r="A573" s="30"/>
      <c r="B573" s="30"/>
      <c r="C573" s="30"/>
      <c r="D573" s="30"/>
      <c r="E573" s="30"/>
      <c r="F573" s="30"/>
      <c r="G573" s="30"/>
    </row>
    <row r="574" spans="1:7" x14ac:dyDescent="0.25">
      <c r="A574" s="30"/>
      <c r="B574" s="30"/>
      <c r="C574" s="30"/>
      <c r="D574" s="30"/>
      <c r="E574" s="30"/>
      <c r="F574" s="30"/>
      <c r="G574" s="30"/>
    </row>
    <row r="575" spans="1:7" x14ac:dyDescent="0.25">
      <c r="A575" s="30"/>
      <c r="B575" s="30"/>
      <c r="C575" s="30"/>
      <c r="D575" s="30"/>
      <c r="E575" s="30"/>
      <c r="F575" s="30"/>
      <c r="G575" s="30"/>
    </row>
    <row r="576" spans="1:7" x14ac:dyDescent="0.25">
      <c r="A576" s="30"/>
      <c r="B576" s="30"/>
      <c r="C576" s="30"/>
      <c r="D576" s="30"/>
      <c r="E576" s="30"/>
      <c r="F576" s="30"/>
      <c r="G576" s="30"/>
    </row>
    <row r="577" spans="1:7" x14ac:dyDescent="0.25">
      <c r="A577" s="30"/>
      <c r="B577" s="30"/>
      <c r="C577" s="30"/>
      <c r="D577" s="30"/>
      <c r="E577" s="30"/>
      <c r="F577" s="30"/>
      <c r="G577" s="30"/>
    </row>
    <row r="578" spans="1:7" x14ac:dyDescent="0.25">
      <c r="A578" s="30"/>
      <c r="B578" s="30"/>
      <c r="C578" s="30"/>
      <c r="D578" s="30"/>
      <c r="E578" s="30"/>
      <c r="F578" s="30"/>
      <c r="G578" s="30"/>
    </row>
    <row r="579" spans="1:7" x14ac:dyDescent="0.25">
      <c r="A579" s="30"/>
      <c r="B579" s="30"/>
      <c r="C579" s="30"/>
      <c r="D579" s="30"/>
      <c r="E579" s="30"/>
      <c r="F579" s="30"/>
      <c r="G579" s="30"/>
    </row>
    <row r="580" spans="1:7" x14ac:dyDescent="0.25">
      <c r="A580" s="30"/>
      <c r="B580" s="30"/>
      <c r="C580" s="30"/>
      <c r="D580" s="30"/>
      <c r="E580" s="30"/>
      <c r="F580" s="30"/>
      <c r="G580" s="30"/>
    </row>
    <row r="581" spans="1:7" x14ac:dyDescent="0.25">
      <c r="A581" s="30"/>
      <c r="B581" s="30"/>
      <c r="C581" s="30"/>
      <c r="D581" s="30"/>
      <c r="E581" s="30"/>
      <c r="F581" s="30"/>
      <c r="G581" s="30"/>
    </row>
    <row r="582" spans="1:7" x14ac:dyDescent="0.25">
      <c r="A582" s="30"/>
      <c r="B582" s="30"/>
      <c r="C582" s="30"/>
      <c r="D582" s="30"/>
      <c r="E582" s="30"/>
      <c r="F582" s="30"/>
      <c r="G582" s="30"/>
    </row>
    <row r="583" spans="1:7" x14ac:dyDescent="0.25">
      <c r="A583" s="30"/>
      <c r="B583" s="30"/>
      <c r="C583" s="30"/>
      <c r="D583" s="30"/>
      <c r="E583" s="30"/>
      <c r="F583" s="30"/>
      <c r="G583" s="30"/>
    </row>
    <row r="584" spans="1:7" x14ac:dyDescent="0.25">
      <c r="A584" s="30"/>
      <c r="B584" s="30"/>
      <c r="C584" s="30"/>
      <c r="D584" s="30"/>
      <c r="E584" s="30"/>
      <c r="F584" s="30"/>
      <c r="G584" s="30"/>
    </row>
    <row r="585" spans="1:7" x14ac:dyDescent="0.25">
      <c r="A585" s="30"/>
      <c r="B585" s="30"/>
      <c r="C585" s="30"/>
      <c r="D585" s="30"/>
      <c r="E585" s="30"/>
      <c r="F585" s="30"/>
      <c r="G585" s="30"/>
    </row>
    <row r="586" spans="1:7" x14ac:dyDescent="0.25">
      <c r="A586" s="30"/>
      <c r="B586" s="30"/>
      <c r="C586" s="30"/>
      <c r="D586" s="30"/>
      <c r="E586" s="30"/>
      <c r="F586" s="30"/>
      <c r="G586" s="30"/>
    </row>
    <row r="587" spans="1:7" x14ac:dyDescent="0.25">
      <c r="A587" s="30"/>
      <c r="B587" s="30"/>
      <c r="C587" s="30"/>
      <c r="D587" s="30"/>
      <c r="E587" s="30"/>
      <c r="F587" s="30"/>
      <c r="G587" s="30"/>
    </row>
    <row r="588" spans="1:7" x14ac:dyDescent="0.25">
      <c r="A588" s="30"/>
      <c r="B588" s="30"/>
      <c r="C588" s="30"/>
      <c r="D588" s="30"/>
      <c r="E588" s="30"/>
      <c r="F588" s="30"/>
      <c r="G588" s="30"/>
    </row>
    <row r="589" spans="1:7" x14ac:dyDescent="0.25">
      <c r="A589" s="30"/>
      <c r="B589" s="30"/>
      <c r="C589" s="30"/>
      <c r="D589" s="30"/>
      <c r="E589" s="30"/>
      <c r="F589" s="30"/>
      <c r="G589" s="30"/>
    </row>
    <row r="590" spans="1:7" x14ac:dyDescent="0.25">
      <c r="A590" s="30"/>
      <c r="B590" s="30"/>
      <c r="C590" s="30"/>
      <c r="D590" s="30"/>
      <c r="E590" s="30"/>
      <c r="F590" s="30"/>
      <c r="G590" s="30"/>
    </row>
    <row r="591" spans="1:7" x14ac:dyDescent="0.25">
      <c r="A591" s="30"/>
      <c r="B591" s="30"/>
      <c r="C591" s="30"/>
      <c r="D591" s="30"/>
      <c r="E591" s="30"/>
      <c r="F591" s="30"/>
      <c r="G591" s="30"/>
    </row>
    <row r="592" spans="1:7" x14ac:dyDescent="0.25">
      <c r="A592" s="30"/>
      <c r="B592" s="30"/>
      <c r="C592" s="30"/>
      <c r="D592" s="30"/>
      <c r="E592" s="30"/>
      <c r="F592" s="30"/>
      <c r="G592" s="30"/>
    </row>
    <row r="593" spans="1:7" x14ac:dyDescent="0.25">
      <c r="A593" s="30"/>
      <c r="B593" s="30"/>
      <c r="C593" s="30"/>
      <c r="D593" s="30"/>
      <c r="E593" s="30"/>
      <c r="F593" s="30"/>
      <c r="G593" s="30"/>
    </row>
    <row r="594" spans="1:7" x14ac:dyDescent="0.25">
      <c r="A594" s="30"/>
      <c r="B594" s="30"/>
      <c r="C594" s="30"/>
      <c r="D594" s="30"/>
      <c r="E594" s="30"/>
      <c r="F594" s="30"/>
      <c r="G594" s="30"/>
    </row>
    <row r="595" spans="1:7" x14ac:dyDescent="0.25">
      <c r="A595" s="30"/>
      <c r="B595" s="30"/>
      <c r="C595" s="30"/>
      <c r="D595" s="30"/>
      <c r="E595" s="30"/>
      <c r="F595" s="30"/>
      <c r="G595" s="30"/>
    </row>
    <row r="596" spans="1:7" x14ac:dyDescent="0.25">
      <c r="A596" s="30"/>
      <c r="B596" s="30"/>
      <c r="C596" s="30"/>
      <c r="D596" s="30"/>
      <c r="E596" s="30"/>
      <c r="F596" s="30"/>
      <c r="G596" s="30"/>
    </row>
    <row r="597" spans="1:7" x14ac:dyDescent="0.25">
      <c r="A597" s="30"/>
      <c r="B597" s="30"/>
      <c r="C597" s="30"/>
      <c r="D597" s="30"/>
      <c r="E597" s="30"/>
      <c r="F597" s="30"/>
      <c r="G597" s="30"/>
    </row>
    <row r="598" spans="1:7" x14ac:dyDescent="0.25">
      <c r="A598" s="30"/>
      <c r="B598" s="30"/>
      <c r="C598" s="30"/>
      <c r="D598" s="30"/>
      <c r="E598" s="30"/>
      <c r="F598" s="30"/>
      <c r="G598" s="30"/>
    </row>
    <row r="599" spans="1:7" x14ac:dyDescent="0.25">
      <c r="A599" s="30"/>
      <c r="B599" s="30"/>
      <c r="C599" s="30"/>
      <c r="D599" s="30"/>
      <c r="E599" s="30"/>
      <c r="F599" s="30"/>
      <c r="G599" s="30"/>
    </row>
    <row r="600" spans="1:7" x14ac:dyDescent="0.25">
      <c r="A600" s="30"/>
      <c r="B600" s="30"/>
      <c r="C600" s="30"/>
      <c r="D600" s="30"/>
      <c r="E600" s="30"/>
      <c r="F600" s="30"/>
      <c r="G600" s="30"/>
    </row>
    <row r="601" spans="1:7" x14ac:dyDescent="0.25">
      <c r="A601" s="30"/>
      <c r="B601" s="30"/>
      <c r="C601" s="30"/>
      <c r="D601" s="30"/>
      <c r="E601" s="30"/>
      <c r="F601" s="30"/>
      <c r="G601" s="30"/>
    </row>
    <row r="602" spans="1:7" x14ac:dyDescent="0.25">
      <c r="A602" s="30"/>
      <c r="B602" s="30"/>
      <c r="C602" s="30"/>
      <c r="D602" s="30"/>
      <c r="E602" s="30"/>
      <c r="F602" s="30"/>
      <c r="G602" s="30"/>
    </row>
    <row r="603" spans="1:7" x14ac:dyDescent="0.25">
      <c r="A603" s="30"/>
      <c r="B603" s="30"/>
      <c r="C603" s="30"/>
      <c r="D603" s="30"/>
      <c r="E603" s="30"/>
      <c r="F603" s="30"/>
      <c r="G603" s="30"/>
    </row>
    <row r="604" spans="1:7" x14ac:dyDescent="0.25">
      <c r="A604" s="30"/>
      <c r="B604" s="30"/>
      <c r="C604" s="30"/>
      <c r="D604" s="30"/>
      <c r="E604" s="30"/>
      <c r="F604" s="30"/>
      <c r="G604" s="30"/>
    </row>
    <row r="605" spans="1:7" x14ac:dyDescent="0.25">
      <c r="A605" s="30"/>
      <c r="B605" s="30"/>
      <c r="C605" s="30"/>
      <c r="D605" s="30"/>
      <c r="E605" s="30"/>
      <c r="F605" s="30"/>
      <c r="G605" s="30"/>
    </row>
    <row r="606" spans="1:7" x14ac:dyDescent="0.25">
      <c r="A606" s="30"/>
      <c r="B606" s="30"/>
      <c r="C606" s="30"/>
      <c r="D606" s="30"/>
      <c r="E606" s="30"/>
      <c r="F606" s="30"/>
      <c r="G606" s="30"/>
    </row>
    <row r="607" spans="1:7" x14ac:dyDescent="0.25">
      <c r="A607" s="30"/>
      <c r="B607" s="30"/>
      <c r="C607" s="30"/>
      <c r="D607" s="30"/>
      <c r="E607" s="30"/>
      <c r="F607" s="30"/>
      <c r="G607" s="30"/>
    </row>
    <row r="608" spans="1:7" x14ac:dyDescent="0.25">
      <c r="A608" s="30"/>
      <c r="B608" s="30"/>
      <c r="C608" s="30"/>
      <c r="D608" s="30"/>
      <c r="E608" s="30"/>
      <c r="F608" s="30"/>
      <c r="G608" s="30"/>
    </row>
    <row r="609" spans="1:7" x14ac:dyDescent="0.25">
      <c r="A609" s="30"/>
      <c r="B609" s="30"/>
      <c r="C609" s="30"/>
      <c r="D609" s="30"/>
      <c r="E609" s="30"/>
      <c r="F609" s="30"/>
      <c r="G609" s="30"/>
    </row>
    <row r="610" spans="1:7" x14ac:dyDescent="0.25">
      <c r="A610" s="30"/>
      <c r="B610" s="30"/>
      <c r="C610" s="30"/>
      <c r="D610" s="30"/>
      <c r="E610" s="30"/>
      <c r="F610" s="30"/>
      <c r="G610" s="30"/>
    </row>
    <row r="611" spans="1:7" x14ac:dyDescent="0.25">
      <c r="A611" s="30"/>
      <c r="B611" s="30"/>
      <c r="C611" s="30"/>
      <c r="D611" s="30"/>
      <c r="E611" s="30"/>
      <c r="F611" s="30"/>
      <c r="G611" s="30"/>
    </row>
    <row r="612" spans="1:7" x14ac:dyDescent="0.25">
      <c r="A612" s="30"/>
      <c r="B612" s="30"/>
      <c r="C612" s="30"/>
      <c r="D612" s="30"/>
      <c r="E612" s="30"/>
      <c r="F612" s="30"/>
      <c r="G612" s="30"/>
    </row>
    <row r="613" spans="1:7" x14ac:dyDescent="0.25">
      <c r="A613" s="30"/>
      <c r="B613" s="30"/>
      <c r="C613" s="30"/>
      <c r="D613" s="30"/>
      <c r="E613" s="30"/>
      <c r="F613" s="30"/>
      <c r="G613" s="30"/>
    </row>
    <row r="614" spans="1:7" x14ac:dyDescent="0.25">
      <c r="A614" s="30"/>
      <c r="B614" s="30"/>
      <c r="C614" s="30"/>
      <c r="D614" s="30"/>
      <c r="E614" s="30"/>
      <c r="F614" s="30"/>
      <c r="G614" s="30"/>
    </row>
    <row r="615" spans="1:7" x14ac:dyDescent="0.25">
      <c r="A615" s="30"/>
      <c r="B615" s="30"/>
      <c r="C615" s="30"/>
      <c r="D615" s="30"/>
      <c r="E615" s="30"/>
      <c r="F615" s="30"/>
      <c r="G615" s="30"/>
    </row>
    <row r="616" spans="1:7" x14ac:dyDescent="0.25">
      <c r="A616" s="30"/>
      <c r="B616" s="30"/>
      <c r="C616" s="30"/>
      <c r="D616" s="30"/>
      <c r="E616" s="30"/>
      <c r="F616" s="30"/>
      <c r="G616" s="30"/>
    </row>
    <row r="617" spans="1:7" x14ac:dyDescent="0.25">
      <c r="A617" s="30"/>
      <c r="B617" s="30"/>
      <c r="C617" s="30"/>
      <c r="D617" s="30"/>
      <c r="E617" s="30"/>
      <c r="F617" s="30"/>
      <c r="G617" s="30"/>
    </row>
    <row r="618" spans="1:7" x14ac:dyDescent="0.25">
      <c r="A618" s="30"/>
      <c r="B618" s="30"/>
      <c r="C618" s="30"/>
      <c r="D618" s="30"/>
      <c r="E618" s="30"/>
      <c r="F618" s="30"/>
      <c r="G618" s="30"/>
    </row>
    <row r="619" spans="1:7" x14ac:dyDescent="0.25">
      <c r="A619" s="30"/>
      <c r="B619" s="30"/>
      <c r="C619" s="30"/>
      <c r="D619" s="30"/>
      <c r="E619" s="30"/>
      <c r="F619" s="30"/>
      <c r="G619" s="30"/>
    </row>
    <row r="620" spans="1:7" x14ac:dyDescent="0.25">
      <c r="A620" s="30"/>
      <c r="B620" s="30"/>
      <c r="C620" s="30"/>
      <c r="D620" s="30"/>
      <c r="E620" s="30"/>
      <c r="F620" s="30"/>
      <c r="G620" s="30"/>
    </row>
    <row r="621" spans="1:7" x14ac:dyDescent="0.25">
      <c r="A621" s="30"/>
      <c r="B621" s="30"/>
      <c r="C621" s="30"/>
      <c r="D621" s="30"/>
      <c r="E621" s="30"/>
      <c r="F621" s="30"/>
      <c r="G621" s="30"/>
    </row>
    <row r="622" spans="1:7" x14ac:dyDescent="0.25">
      <c r="A622" s="30"/>
      <c r="B622" s="30"/>
      <c r="C622" s="30"/>
      <c r="D622" s="30"/>
      <c r="E622" s="30"/>
      <c r="F622" s="30"/>
      <c r="G622" s="30"/>
    </row>
    <row r="623" spans="1:7" x14ac:dyDescent="0.25">
      <c r="A623" s="30"/>
      <c r="B623" s="30"/>
      <c r="C623" s="30"/>
      <c r="D623" s="30"/>
      <c r="E623" s="30"/>
      <c r="F623" s="30"/>
      <c r="G623" s="30"/>
    </row>
    <row r="624" spans="1:7" x14ac:dyDescent="0.25">
      <c r="A624" s="30"/>
      <c r="B624" s="30"/>
      <c r="C624" s="30"/>
      <c r="D624" s="30"/>
      <c r="E624" s="30"/>
      <c r="F624" s="30"/>
      <c r="G624" s="30"/>
    </row>
    <row r="625" spans="1:7" x14ac:dyDescent="0.25">
      <c r="A625" s="30"/>
      <c r="B625" s="30"/>
      <c r="C625" s="30"/>
      <c r="D625" s="30"/>
      <c r="E625" s="30"/>
      <c r="F625" s="30"/>
      <c r="G625" s="30"/>
    </row>
    <row r="626" spans="1:7" x14ac:dyDescent="0.25">
      <c r="A626" s="30"/>
      <c r="B626" s="30"/>
      <c r="C626" s="30"/>
      <c r="D626" s="30"/>
      <c r="E626" s="30"/>
      <c r="F626" s="30"/>
      <c r="G626" s="30"/>
    </row>
    <row r="627" spans="1:7" x14ac:dyDescent="0.25">
      <c r="A627" s="30"/>
      <c r="B627" s="30"/>
      <c r="C627" s="30"/>
      <c r="D627" s="30"/>
      <c r="E627" s="30"/>
      <c r="F627" s="30"/>
      <c r="G627" s="30"/>
    </row>
    <row r="628" spans="1:7" x14ac:dyDescent="0.25">
      <c r="A628" s="30"/>
      <c r="B628" s="30"/>
      <c r="C628" s="30"/>
      <c r="D628" s="30"/>
      <c r="E628" s="30"/>
      <c r="F628" s="30"/>
      <c r="G628" s="30"/>
    </row>
    <row r="629" spans="1:7" x14ac:dyDescent="0.25">
      <c r="A629" s="30"/>
      <c r="B629" s="30"/>
      <c r="C629" s="30"/>
      <c r="D629" s="30"/>
      <c r="E629" s="30"/>
      <c r="F629" s="30"/>
      <c r="G629" s="30"/>
    </row>
    <row r="630" spans="1:7" x14ac:dyDescent="0.25">
      <c r="A630" s="30"/>
      <c r="B630" s="30"/>
      <c r="C630" s="30"/>
      <c r="D630" s="30"/>
      <c r="E630" s="30"/>
      <c r="F630" s="30"/>
      <c r="G630" s="30"/>
    </row>
    <row r="631" spans="1:7" x14ac:dyDescent="0.25">
      <c r="A631" s="30"/>
      <c r="B631" s="30"/>
      <c r="C631" s="30"/>
      <c r="D631" s="30"/>
      <c r="E631" s="30"/>
      <c r="F631" s="30"/>
      <c r="G631" s="30"/>
    </row>
    <row r="632" spans="1:7" x14ac:dyDescent="0.25">
      <c r="A632" s="30"/>
      <c r="B632" s="30"/>
      <c r="C632" s="30"/>
      <c r="D632" s="30"/>
      <c r="E632" s="30"/>
      <c r="F632" s="30"/>
      <c r="G632" s="30"/>
    </row>
    <row r="633" spans="1:7" x14ac:dyDescent="0.25">
      <c r="A633" s="30"/>
      <c r="B633" s="30"/>
      <c r="C633" s="30"/>
      <c r="D633" s="30"/>
      <c r="E633" s="30"/>
      <c r="F633" s="30"/>
      <c r="G633" s="30"/>
    </row>
    <row r="634" spans="1:7" x14ac:dyDescent="0.25">
      <c r="A634" s="30"/>
      <c r="B634" s="30"/>
      <c r="C634" s="30"/>
      <c r="D634" s="30"/>
      <c r="E634" s="30"/>
      <c r="F634" s="30"/>
      <c r="G634" s="30"/>
    </row>
    <row r="635" spans="1:7" x14ac:dyDescent="0.25">
      <c r="A635" s="30"/>
      <c r="B635" s="30"/>
      <c r="C635" s="30"/>
      <c r="D635" s="30"/>
      <c r="E635" s="30"/>
      <c r="F635" s="30"/>
      <c r="G635" s="30"/>
    </row>
    <row r="636" spans="1:7" x14ac:dyDescent="0.25">
      <c r="A636" s="30"/>
      <c r="B636" s="30"/>
      <c r="C636" s="30"/>
      <c r="D636" s="30"/>
      <c r="E636" s="30"/>
      <c r="F636" s="30"/>
      <c r="G636" s="30"/>
    </row>
    <row r="637" spans="1:7" x14ac:dyDescent="0.25">
      <c r="A637" s="30"/>
      <c r="B637" s="30"/>
      <c r="C637" s="30"/>
      <c r="D637" s="30"/>
      <c r="E637" s="30"/>
      <c r="F637" s="30"/>
      <c r="G637" s="30"/>
    </row>
    <row r="638" spans="1:7" x14ac:dyDescent="0.25">
      <c r="A638" s="30"/>
      <c r="B638" s="30"/>
      <c r="C638" s="30"/>
      <c r="D638" s="30"/>
      <c r="E638" s="30"/>
      <c r="F638" s="30"/>
      <c r="G638" s="30"/>
    </row>
    <row r="639" spans="1:7" x14ac:dyDescent="0.25">
      <c r="A639" s="30"/>
      <c r="B639" s="30"/>
      <c r="C639" s="30"/>
      <c r="D639" s="30"/>
      <c r="E639" s="30"/>
      <c r="F639" s="30"/>
      <c r="G639" s="30"/>
    </row>
    <row r="640" spans="1:7" x14ac:dyDescent="0.25">
      <c r="A640" s="30"/>
      <c r="B640" s="30"/>
      <c r="C640" s="30"/>
      <c r="D640" s="30"/>
      <c r="E640" s="30"/>
      <c r="F640" s="30"/>
      <c r="G640" s="30"/>
    </row>
    <row r="641" spans="1:7" x14ac:dyDescent="0.25">
      <c r="A641" s="30"/>
      <c r="B641" s="30"/>
      <c r="C641" s="30"/>
      <c r="D641" s="30"/>
      <c r="E641" s="30"/>
      <c r="F641" s="30"/>
      <c r="G641" s="30"/>
    </row>
    <row r="642" spans="1:7" x14ac:dyDescent="0.25">
      <c r="A642" s="30"/>
      <c r="B642" s="30"/>
      <c r="C642" s="30"/>
      <c r="D642" s="30"/>
      <c r="E642" s="30"/>
      <c r="F642" s="30"/>
      <c r="G642" s="30"/>
    </row>
    <row r="643" spans="1:7" x14ac:dyDescent="0.25">
      <c r="A643" s="30"/>
      <c r="B643" s="30"/>
      <c r="C643" s="30"/>
      <c r="D643" s="30"/>
      <c r="E643" s="30"/>
      <c r="F643" s="30"/>
      <c r="G643" s="30"/>
    </row>
    <row r="644" spans="1:7" x14ac:dyDescent="0.25">
      <c r="A644" s="30"/>
      <c r="B644" s="30"/>
      <c r="C644" s="30"/>
      <c r="D644" s="30"/>
      <c r="E644" s="30"/>
      <c r="F644" s="30"/>
      <c r="G644" s="30"/>
    </row>
    <row r="645" spans="1:7" x14ac:dyDescent="0.25">
      <c r="A645" s="30"/>
      <c r="B645" s="30"/>
      <c r="C645" s="30"/>
      <c r="D645" s="30"/>
      <c r="E645" s="30"/>
      <c r="F645" s="30"/>
      <c r="G645" s="30"/>
    </row>
    <row r="646" spans="1:7" x14ac:dyDescent="0.25">
      <c r="A646" s="30"/>
      <c r="B646" s="30"/>
      <c r="C646" s="30"/>
      <c r="D646" s="30"/>
      <c r="E646" s="30"/>
      <c r="F646" s="30"/>
      <c r="G646" s="30"/>
    </row>
    <row r="647" spans="1:7" x14ac:dyDescent="0.25">
      <c r="A647" s="30"/>
      <c r="B647" s="30"/>
      <c r="C647" s="30"/>
      <c r="D647" s="30"/>
      <c r="E647" s="30"/>
      <c r="F647" s="30"/>
      <c r="G647" s="30"/>
    </row>
    <row r="648" spans="1:7" x14ac:dyDescent="0.25">
      <c r="A648" s="30"/>
      <c r="B648" s="30"/>
      <c r="C648" s="30"/>
      <c r="D648" s="30"/>
      <c r="E648" s="30"/>
      <c r="F648" s="30"/>
      <c r="G648" s="30"/>
    </row>
    <row r="649" spans="1:7" x14ac:dyDescent="0.25">
      <c r="A649" s="30"/>
      <c r="B649" s="30"/>
      <c r="C649" s="30"/>
      <c r="D649" s="30"/>
      <c r="E649" s="30"/>
      <c r="F649" s="30"/>
      <c r="G649" s="30"/>
    </row>
    <row r="650" spans="1:7" x14ac:dyDescent="0.25">
      <c r="A650" s="30"/>
      <c r="B650" s="30"/>
      <c r="C650" s="30"/>
      <c r="D650" s="30"/>
      <c r="E650" s="30"/>
      <c r="F650" s="30"/>
      <c r="G650" s="30"/>
    </row>
    <row r="651" spans="1:7" x14ac:dyDescent="0.25">
      <c r="A651" s="30"/>
      <c r="B651" s="30"/>
      <c r="C651" s="30"/>
      <c r="D651" s="30"/>
      <c r="E651" s="30"/>
      <c r="F651" s="30"/>
      <c r="G651" s="30"/>
    </row>
    <row r="652" spans="1:7" x14ac:dyDescent="0.25">
      <c r="A652" s="30"/>
      <c r="B652" s="30"/>
      <c r="C652" s="30"/>
      <c r="D652" s="30"/>
      <c r="E652" s="30"/>
      <c r="F652" s="30"/>
      <c r="G652" s="30"/>
    </row>
    <row r="653" spans="1:7" x14ac:dyDescent="0.25">
      <c r="A653" s="30"/>
      <c r="B653" s="30"/>
      <c r="C653" s="30"/>
      <c r="D653" s="30"/>
      <c r="E653" s="30"/>
      <c r="F653" s="30"/>
      <c r="G653" s="30"/>
    </row>
    <row r="654" spans="1:7" x14ac:dyDescent="0.25">
      <c r="A654" s="30"/>
      <c r="B654" s="30"/>
      <c r="C654" s="30"/>
      <c r="D654" s="30"/>
      <c r="E654" s="30"/>
      <c r="F654" s="30"/>
      <c r="G654" s="30"/>
    </row>
    <row r="655" spans="1:7" x14ac:dyDescent="0.25">
      <c r="A655" s="30"/>
      <c r="B655" s="30"/>
      <c r="C655" s="30"/>
      <c r="D655" s="30"/>
      <c r="E655" s="30"/>
      <c r="F655" s="30"/>
      <c r="G655" s="30"/>
    </row>
    <row r="656" spans="1:7" x14ac:dyDescent="0.25">
      <c r="A656" s="30"/>
      <c r="B656" s="30"/>
      <c r="C656" s="30"/>
      <c r="D656" s="30"/>
      <c r="E656" s="30"/>
      <c r="F656" s="30"/>
      <c r="G656" s="30"/>
    </row>
    <row r="657" spans="1:7" x14ac:dyDescent="0.25">
      <c r="A657" s="30"/>
      <c r="B657" s="30"/>
      <c r="C657" s="30"/>
      <c r="D657" s="30"/>
      <c r="E657" s="30"/>
      <c r="F657" s="30"/>
      <c r="G657" s="30"/>
    </row>
    <row r="658" spans="1:7" x14ac:dyDescent="0.25">
      <c r="A658" s="30"/>
      <c r="B658" s="30"/>
      <c r="C658" s="30"/>
      <c r="D658" s="30"/>
      <c r="E658" s="30"/>
      <c r="F658" s="30"/>
      <c r="G658" s="30"/>
    </row>
    <row r="659" spans="1:7" x14ac:dyDescent="0.25">
      <c r="A659" s="30"/>
      <c r="B659" s="30"/>
      <c r="C659" s="30"/>
      <c r="D659" s="30"/>
      <c r="E659" s="30"/>
      <c r="F659" s="30"/>
      <c r="G659" s="30"/>
    </row>
    <row r="660" spans="1:7" x14ac:dyDescent="0.25">
      <c r="A660" s="30"/>
      <c r="B660" s="30"/>
      <c r="C660" s="30"/>
      <c r="D660" s="30"/>
      <c r="E660" s="30"/>
      <c r="F660" s="30"/>
      <c r="G660" s="30"/>
    </row>
    <row r="661" spans="1:7" x14ac:dyDescent="0.25">
      <c r="A661" s="30"/>
      <c r="B661" s="30"/>
      <c r="C661" s="30"/>
      <c r="D661" s="30"/>
      <c r="E661" s="30"/>
      <c r="F661" s="30"/>
      <c r="G661" s="30"/>
    </row>
    <row r="662" spans="1:7" x14ac:dyDescent="0.25">
      <c r="A662" s="30"/>
      <c r="B662" s="30"/>
      <c r="C662" s="30"/>
      <c r="D662" s="30"/>
      <c r="E662" s="30"/>
      <c r="F662" s="30"/>
      <c r="G662" s="30"/>
    </row>
    <row r="663" spans="1:7" x14ac:dyDescent="0.25">
      <c r="A663" s="30"/>
      <c r="B663" s="30"/>
      <c r="C663" s="30"/>
      <c r="D663" s="30"/>
      <c r="E663" s="30"/>
      <c r="F663" s="30"/>
      <c r="G663" s="30"/>
    </row>
    <row r="664" spans="1:7" x14ac:dyDescent="0.25">
      <c r="A664" s="30"/>
      <c r="B664" s="30"/>
      <c r="C664" s="30"/>
      <c r="D664" s="30"/>
      <c r="E664" s="30"/>
      <c r="F664" s="30"/>
      <c r="G664" s="30"/>
    </row>
    <row r="665" spans="1:7" x14ac:dyDescent="0.25">
      <c r="A665" s="30"/>
      <c r="B665" s="30"/>
      <c r="C665" s="30"/>
      <c r="D665" s="30"/>
      <c r="E665" s="30"/>
      <c r="F665" s="30"/>
      <c r="G665" s="30"/>
    </row>
    <row r="666" spans="1:7" x14ac:dyDescent="0.25">
      <c r="A666" s="30"/>
      <c r="B666" s="30"/>
      <c r="C666" s="30"/>
      <c r="D666" s="30"/>
      <c r="E666" s="30"/>
      <c r="F666" s="30"/>
      <c r="G666" s="30"/>
    </row>
    <row r="667" spans="1:7" x14ac:dyDescent="0.25">
      <c r="A667" s="30"/>
      <c r="B667" s="30"/>
      <c r="C667" s="30"/>
      <c r="D667" s="30"/>
      <c r="E667" s="30"/>
      <c r="F667" s="30"/>
      <c r="G667" s="30"/>
    </row>
    <row r="668" spans="1:7" x14ac:dyDescent="0.25">
      <c r="A668" s="30"/>
      <c r="B668" s="30"/>
      <c r="C668" s="30"/>
      <c r="D668" s="30"/>
      <c r="E668" s="30"/>
      <c r="F668" s="30"/>
      <c r="G668" s="30"/>
    </row>
    <row r="669" spans="1:7" x14ac:dyDescent="0.25">
      <c r="A669" s="30"/>
      <c r="B669" s="30"/>
      <c r="C669" s="30"/>
      <c r="D669" s="30"/>
      <c r="E669" s="30"/>
      <c r="F669" s="30"/>
      <c r="G669" s="30"/>
    </row>
    <row r="670" spans="1:7" x14ac:dyDescent="0.25">
      <c r="A670" s="30"/>
      <c r="B670" s="30"/>
      <c r="C670" s="30"/>
      <c r="D670" s="30"/>
      <c r="E670" s="30"/>
      <c r="F670" s="30"/>
      <c r="G670" s="30"/>
    </row>
    <row r="671" spans="1:7" x14ac:dyDescent="0.25">
      <c r="A671" s="30"/>
      <c r="B671" s="30"/>
      <c r="C671" s="30"/>
      <c r="D671" s="30"/>
      <c r="E671" s="30"/>
      <c r="F671" s="30"/>
      <c r="G671" s="30"/>
    </row>
    <row r="672" spans="1:7" x14ac:dyDescent="0.25">
      <c r="A672" s="30"/>
      <c r="B672" s="30"/>
      <c r="C672" s="30"/>
      <c r="D672" s="30"/>
      <c r="E672" s="30"/>
      <c r="F672" s="30"/>
      <c r="G672" s="30"/>
    </row>
    <row r="673" spans="1:7" x14ac:dyDescent="0.25">
      <c r="A673" s="30"/>
      <c r="B673" s="30"/>
      <c r="C673" s="30"/>
      <c r="D673" s="30"/>
      <c r="E673" s="30"/>
      <c r="F673" s="30"/>
      <c r="G673" s="30"/>
    </row>
    <row r="674" spans="1:7" x14ac:dyDescent="0.25">
      <c r="A674" s="30"/>
      <c r="B674" s="30"/>
      <c r="C674" s="30"/>
      <c r="D674" s="30"/>
      <c r="E674" s="30"/>
      <c r="F674" s="30"/>
      <c r="G674" s="30"/>
    </row>
    <row r="675" spans="1:7" x14ac:dyDescent="0.25">
      <c r="A675" s="30"/>
      <c r="B675" s="30"/>
      <c r="C675" s="30"/>
      <c r="D675" s="30"/>
      <c r="E675" s="30"/>
      <c r="F675" s="30"/>
      <c r="G675" s="30"/>
    </row>
    <row r="676" spans="1:7" x14ac:dyDescent="0.25">
      <c r="A676" s="30"/>
      <c r="B676" s="30"/>
      <c r="C676" s="30"/>
      <c r="D676" s="30"/>
      <c r="E676" s="30"/>
      <c r="F676" s="30"/>
      <c r="G676" s="30"/>
    </row>
    <row r="677" spans="1:7" x14ac:dyDescent="0.25">
      <c r="A677" s="30"/>
      <c r="B677" s="30"/>
      <c r="C677" s="30"/>
      <c r="D677" s="30"/>
      <c r="E677" s="30"/>
      <c r="F677" s="30"/>
      <c r="G677" s="30"/>
    </row>
    <row r="678" spans="1:7" x14ac:dyDescent="0.25">
      <c r="A678" s="30"/>
      <c r="B678" s="30"/>
      <c r="C678" s="30"/>
      <c r="D678" s="30"/>
      <c r="E678" s="30"/>
      <c r="F678" s="30"/>
      <c r="G678" s="30"/>
    </row>
    <row r="679" spans="1:7" x14ac:dyDescent="0.25">
      <c r="A679" s="30"/>
      <c r="B679" s="30"/>
      <c r="C679" s="30"/>
      <c r="D679" s="30"/>
      <c r="E679" s="30"/>
      <c r="F679" s="30"/>
      <c r="G679" s="30"/>
    </row>
    <row r="680" spans="1:7" x14ac:dyDescent="0.25">
      <c r="A680" s="30"/>
      <c r="B680" s="30"/>
      <c r="C680" s="30"/>
      <c r="D680" s="30"/>
      <c r="E680" s="30"/>
      <c r="F680" s="30"/>
      <c r="G680" s="30"/>
    </row>
    <row r="681" spans="1:7" x14ac:dyDescent="0.25">
      <c r="A681" s="30"/>
      <c r="B681" s="30"/>
      <c r="C681" s="30"/>
      <c r="D681" s="30"/>
      <c r="E681" s="30"/>
      <c r="F681" s="30"/>
      <c r="G681" s="30"/>
    </row>
    <row r="682" spans="1:7" x14ac:dyDescent="0.25">
      <c r="A682" s="30"/>
      <c r="B682" s="30"/>
      <c r="C682" s="30"/>
      <c r="D682" s="30"/>
      <c r="E682" s="30"/>
      <c r="F682" s="30"/>
      <c r="G682" s="30"/>
    </row>
    <row r="683" spans="1:7" x14ac:dyDescent="0.25">
      <c r="A683" s="30"/>
      <c r="B683" s="30"/>
      <c r="C683" s="30"/>
      <c r="D683" s="30"/>
      <c r="E683" s="30"/>
      <c r="F683" s="30"/>
      <c r="G683" s="30"/>
    </row>
    <row r="684" spans="1:7" x14ac:dyDescent="0.25">
      <c r="A684" s="30"/>
      <c r="B684" s="30"/>
      <c r="C684" s="30"/>
      <c r="D684" s="30"/>
      <c r="E684" s="30"/>
      <c r="F684" s="30"/>
      <c r="G684" s="30"/>
    </row>
    <row r="685" spans="1:7" x14ac:dyDescent="0.25">
      <c r="A685" s="30"/>
      <c r="B685" s="30"/>
      <c r="C685" s="30"/>
      <c r="D685" s="30"/>
      <c r="E685" s="30"/>
      <c r="F685" s="30"/>
      <c r="G685" s="30"/>
    </row>
    <row r="686" spans="1:7" x14ac:dyDescent="0.25">
      <c r="A686" s="30"/>
      <c r="B686" s="30"/>
      <c r="C686" s="30"/>
      <c r="D686" s="30"/>
      <c r="E686" s="30"/>
      <c r="F686" s="30"/>
      <c r="G686" s="30"/>
    </row>
    <row r="687" spans="1:7" x14ac:dyDescent="0.25">
      <c r="A687" s="30"/>
      <c r="B687" s="30"/>
      <c r="C687" s="30"/>
      <c r="D687" s="30"/>
      <c r="E687" s="30"/>
      <c r="F687" s="30"/>
      <c r="G687" s="30"/>
    </row>
    <row r="688" spans="1:7" x14ac:dyDescent="0.25">
      <c r="A688" s="30"/>
      <c r="B688" s="30"/>
      <c r="C688" s="30"/>
      <c r="D688" s="30"/>
      <c r="E688" s="30"/>
      <c r="F688" s="30"/>
      <c r="G688" s="30"/>
    </row>
    <row r="689" spans="1:7" x14ac:dyDescent="0.25">
      <c r="A689" s="30"/>
      <c r="B689" s="30"/>
      <c r="C689" s="30"/>
      <c r="D689" s="30"/>
      <c r="E689" s="30"/>
      <c r="F689" s="30"/>
      <c r="G689" s="30"/>
    </row>
    <row r="690" spans="1:7" x14ac:dyDescent="0.25">
      <c r="A690" s="30"/>
      <c r="B690" s="30"/>
      <c r="C690" s="30"/>
      <c r="D690" s="30"/>
      <c r="E690" s="30"/>
      <c r="F690" s="30"/>
      <c r="G690" s="30"/>
    </row>
    <row r="691" spans="1:7" x14ac:dyDescent="0.25">
      <c r="A691" s="30"/>
      <c r="B691" s="30"/>
      <c r="C691" s="30"/>
      <c r="D691" s="30"/>
      <c r="E691" s="30"/>
      <c r="F691" s="30"/>
      <c r="G691" s="30"/>
    </row>
    <row r="692" spans="1:7" x14ac:dyDescent="0.25">
      <c r="A692" s="30"/>
      <c r="B692" s="30"/>
      <c r="C692" s="30"/>
      <c r="D692" s="30"/>
      <c r="E692" s="30"/>
      <c r="F692" s="30"/>
      <c r="G692" s="30"/>
    </row>
    <row r="693" spans="1:7" x14ac:dyDescent="0.25">
      <c r="A693" s="30"/>
      <c r="B693" s="30"/>
      <c r="C693" s="30"/>
      <c r="D693" s="30"/>
      <c r="E693" s="30"/>
      <c r="F693" s="30"/>
      <c r="G693" s="30"/>
    </row>
    <row r="694" spans="1:7" x14ac:dyDescent="0.25">
      <c r="A694" s="30"/>
      <c r="B694" s="30"/>
      <c r="C694" s="30"/>
      <c r="D694" s="30"/>
      <c r="E694" s="30"/>
      <c r="F694" s="30"/>
      <c r="G694" s="30"/>
    </row>
    <row r="695" spans="1:7" x14ac:dyDescent="0.25">
      <c r="A695" s="30"/>
      <c r="B695" s="30"/>
      <c r="C695" s="30"/>
      <c r="D695" s="30"/>
      <c r="E695" s="30"/>
      <c r="F695" s="30"/>
      <c r="G695" s="30"/>
    </row>
    <row r="696" spans="1:7" x14ac:dyDescent="0.25">
      <c r="A696" s="30"/>
      <c r="B696" s="30"/>
      <c r="C696" s="30"/>
      <c r="D696" s="30"/>
      <c r="E696" s="30"/>
      <c r="F696" s="30"/>
      <c r="G696" s="30"/>
    </row>
    <row r="697" spans="1:7" x14ac:dyDescent="0.25">
      <c r="A697" s="30"/>
      <c r="B697" s="30"/>
      <c r="C697" s="30"/>
      <c r="D697" s="30"/>
      <c r="E697" s="30"/>
      <c r="F697" s="30"/>
      <c r="G697" s="30"/>
    </row>
    <row r="698" spans="1:7" x14ac:dyDescent="0.25">
      <c r="A698" s="30"/>
      <c r="B698" s="30"/>
      <c r="C698" s="30"/>
      <c r="D698" s="30"/>
      <c r="E698" s="30"/>
      <c r="F698" s="30"/>
      <c r="G698" s="30"/>
    </row>
    <row r="699" spans="1:7" x14ac:dyDescent="0.25">
      <c r="A699" s="30"/>
      <c r="B699" s="30"/>
      <c r="C699" s="30"/>
      <c r="D699" s="30"/>
      <c r="E699" s="30"/>
      <c r="F699" s="30"/>
      <c r="G699" s="30"/>
    </row>
    <row r="700" spans="1:7" x14ac:dyDescent="0.25">
      <c r="A700" s="30"/>
      <c r="B700" s="30"/>
      <c r="C700" s="30"/>
      <c r="D700" s="30"/>
      <c r="E700" s="30"/>
      <c r="F700" s="30"/>
      <c r="G700" s="30"/>
    </row>
    <row r="701" spans="1:7" x14ac:dyDescent="0.25">
      <c r="A701" s="30"/>
      <c r="B701" s="30"/>
      <c r="C701" s="30"/>
      <c r="D701" s="30"/>
      <c r="E701" s="30"/>
      <c r="F701" s="30"/>
      <c r="G701" s="30"/>
    </row>
    <row r="702" spans="1:7" x14ac:dyDescent="0.25">
      <c r="A702" s="30"/>
      <c r="B702" s="30"/>
      <c r="C702" s="30"/>
      <c r="D702" s="30"/>
      <c r="E702" s="30"/>
      <c r="F702" s="30"/>
      <c r="G702" s="30"/>
    </row>
    <row r="703" spans="1:7" x14ac:dyDescent="0.25">
      <c r="A703" s="30"/>
      <c r="B703" s="30"/>
      <c r="C703" s="30"/>
      <c r="D703" s="30"/>
      <c r="E703" s="30"/>
      <c r="F703" s="30"/>
      <c r="G703" s="30"/>
    </row>
    <row r="704" spans="1:7" x14ac:dyDescent="0.25">
      <c r="A704" s="30"/>
      <c r="B704" s="30"/>
      <c r="C704" s="30"/>
      <c r="D704" s="30"/>
      <c r="E704" s="30"/>
      <c r="F704" s="30"/>
      <c r="G704" s="30"/>
    </row>
    <row r="705" spans="1:7" x14ac:dyDescent="0.25">
      <c r="A705" s="30"/>
      <c r="B705" s="30"/>
      <c r="C705" s="30"/>
      <c r="D705" s="30"/>
      <c r="E705" s="30"/>
      <c r="F705" s="30"/>
      <c r="G705" s="30"/>
    </row>
    <row r="706" spans="1:7" x14ac:dyDescent="0.25">
      <c r="A706" s="30"/>
      <c r="B706" s="30"/>
      <c r="C706" s="30"/>
      <c r="D706" s="30"/>
      <c r="E706" s="30"/>
      <c r="F706" s="30"/>
      <c r="G706" s="30"/>
    </row>
    <row r="707" spans="1:7" x14ac:dyDescent="0.25">
      <c r="A707" s="30"/>
      <c r="B707" s="30"/>
      <c r="C707" s="30"/>
      <c r="D707" s="30"/>
      <c r="E707" s="30"/>
      <c r="F707" s="30"/>
      <c r="G707" s="30"/>
    </row>
    <row r="708" spans="1:7" x14ac:dyDescent="0.25">
      <c r="A708" s="30"/>
      <c r="B708" s="30"/>
      <c r="C708" s="30"/>
      <c r="D708" s="30"/>
      <c r="E708" s="30"/>
      <c r="F708" s="30"/>
      <c r="G708" s="30"/>
    </row>
    <row r="709" spans="1:7" x14ac:dyDescent="0.25">
      <c r="A709" s="30"/>
      <c r="B709" s="30"/>
      <c r="C709" s="30"/>
      <c r="D709" s="30"/>
      <c r="E709" s="30"/>
      <c r="F709" s="30"/>
      <c r="G709" s="30"/>
    </row>
    <row r="710" spans="1:7" x14ac:dyDescent="0.25">
      <c r="A710" s="30"/>
      <c r="B710" s="30"/>
      <c r="C710" s="30"/>
      <c r="D710" s="30"/>
      <c r="E710" s="30"/>
      <c r="F710" s="30"/>
      <c r="G710" s="30"/>
    </row>
    <row r="711" spans="1:7" x14ac:dyDescent="0.25">
      <c r="A711" s="30"/>
      <c r="B711" s="30"/>
      <c r="C711" s="30"/>
      <c r="D711" s="30"/>
      <c r="E711" s="30"/>
      <c r="F711" s="30"/>
      <c r="G711" s="30"/>
    </row>
    <row r="712" spans="1:7" x14ac:dyDescent="0.25">
      <c r="A712" s="30"/>
      <c r="B712" s="30"/>
      <c r="C712" s="30"/>
      <c r="D712" s="30"/>
      <c r="E712" s="30"/>
      <c r="F712" s="30"/>
      <c r="G712" s="30"/>
    </row>
    <row r="713" spans="1:7" x14ac:dyDescent="0.25">
      <c r="A713" s="30"/>
      <c r="B713" s="30"/>
      <c r="C713" s="30"/>
      <c r="D713" s="30"/>
      <c r="E713" s="30"/>
      <c r="F713" s="30"/>
      <c r="G713" s="30"/>
    </row>
    <row r="714" spans="1:7" x14ac:dyDescent="0.25">
      <c r="A714" s="30"/>
      <c r="B714" s="30"/>
      <c r="C714" s="30"/>
      <c r="D714" s="30"/>
      <c r="E714" s="30"/>
      <c r="F714" s="30"/>
      <c r="G714" s="30"/>
    </row>
    <row r="715" spans="1:7" x14ac:dyDescent="0.25">
      <c r="A715" s="30"/>
      <c r="B715" s="30"/>
      <c r="C715" s="30"/>
      <c r="D715" s="30"/>
      <c r="E715" s="30"/>
      <c r="F715" s="30"/>
      <c r="G715" s="30"/>
    </row>
    <row r="716" spans="1:7" x14ac:dyDescent="0.25">
      <c r="A716" s="30"/>
      <c r="B716" s="30"/>
      <c r="C716" s="30"/>
      <c r="D716" s="30"/>
      <c r="E716" s="30"/>
      <c r="F716" s="30"/>
      <c r="G716" s="30"/>
    </row>
    <row r="717" spans="1:7" x14ac:dyDescent="0.25">
      <c r="A717" s="30"/>
      <c r="B717" s="30"/>
      <c r="C717" s="30"/>
      <c r="D717" s="30"/>
      <c r="E717" s="30"/>
      <c r="F717" s="30"/>
      <c r="G717" s="30"/>
    </row>
    <row r="718" spans="1:7" x14ac:dyDescent="0.25">
      <c r="A718" s="30"/>
      <c r="B718" s="30"/>
      <c r="C718" s="30"/>
      <c r="D718" s="30"/>
      <c r="E718" s="30"/>
      <c r="F718" s="30"/>
      <c r="G718" s="30"/>
    </row>
    <row r="719" spans="1:7" x14ac:dyDescent="0.25">
      <c r="A719" s="30"/>
      <c r="B719" s="30"/>
      <c r="C719" s="30"/>
      <c r="D719" s="30"/>
      <c r="E719" s="30"/>
      <c r="F719" s="30"/>
      <c r="G719" s="30"/>
    </row>
    <row r="720" spans="1:7" x14ac:dyDescent="0.25">
      <c r="A720" s="30"/>
      <c r="B720" s="30"/>
      <c r="C720" s="30"/>
      <c r="D720" s="30"/>
      <c r="E720" s="30"/>
      <c r="F720" s="30"/>
      <c r="G720" s="30"/>
    </row>
    <row r="721" spans="1:7" x14ac:dyDescent="0.25">
      <c r="A721" s="30"/>
      <c r="B721" s="30"/>
      <c r="C721" s="30"/>
      <c r="D721" s="30"/>
      <c r="E721" s="30"/>
      <c r="F721" s="30"/>
      <c r="G721" s="30"/>
    </row>
    <row r="722" spans="1:7" x14ac:dyDescent="0.25">
      <c r="A722" s="30"/>
      <c r="B722" s="30"/>
      <c r="C722" s="30"/>
      <c r="D722" s="30"/>
      <c r="E722" s="30"/>
      <c r="F722" s="30"/>
      <c r="G722" s="30"/>
    </row>
    <row r="723" spans="1:7" x14ac:dyDescent="0.25">
      <c r="A723" s="30"/>
      <c r="B723" s="30"/>
      <c r="C723" s="30"/>
      <c r="D723" s="30"/>
      <c r="E723" s="30"/>
      <c r="F723" s="30"/>
      <c r="G723" s="30"/>
    </row>
    <row r="724" spans="1:7" x14ac:dyDescent="0.25">
      <c r="A724" s="30"/>
      <c r="B724" s="30"/>
      <c r="C724" s="30"/>
      <c r="D724" s="30"/>
      <c r="E724" s="30"/>
      <c r="F724" s="30"/>
      <c r="G724" s="30"/>
    </row>
    <row r="725" spans="1:7" x14ac:dyDescent="0.25">
      <c r="A725" s="30"/>
      <c r="B725" s="30"/>
      <c r="C725" s="30"/>
      <c r="D725" s="30"/>
      <c r="E725" s="30"/>
      <c r="F725" s="30"/>
      <c r="G725" s="30"/>
    </row>
    <row r="726" spans="1:7" x14ac:dyDescent="0.25">
      <c r="A726" s="30"/>
      <c r="B726" s="30"/>
      <c r="C726" s="30"/>
      <c r="D726" s="30"/>
      <c r="E726" s="30"/>
      <c r="F726" s="30"/>
      <c r="G726" s="30"/>
    </row>
    <row r="727" spans="1:7" x14ac:dyDescent="0.25">
      <c r="A727" s="30"/>
      <c r="B727" s="30"/>
      <c r="C727" s="30"/>
      <c r="D727" s="30"/>
      <c r="E727" s="30"/>
      <c r="F727" s="30"/>
      <c r="G727" s="30"/>
    </row>
    <row r="728" spans="1:7" x14ac:dyDescent="0.25">
      <c r="A728" s="30"/>
      <c r="B728" s="30"/>
      <c r="C728" s="30"/>
      <c r="D728" s="30"/>
      <c r="E728" s="30"/>
      <c r="F728" s="30"/>
      <c r="G728" s="30"/>
    </row>
    <row r="729" spans="1:7" x14ac:dyDescent="0.25">
      <c r="A729" s="30"/>
      <c r="B729" s="30"/>
      <c r="C729" s="30"/>
      <c r="D729" s="30"/>
      <c r="E729" s="30"/>
      <c r="F729" s="30"/>
      <c r="G729" s="30"/>
    </row>
    <row r="730" spans="1:7" x14ac:dyDescent="0.25">
      <c r="A730" s="30"/>
      <c r="B730" s="30"/>
      <c r="C730" s="30"/>
      <c r="D730" s="30"/>
      <c r="E730" s="30"/>
      <c r="F730" s="30"/>
      <c r="G730" s="30"/>
    </row>
    <row r="731" spans="1:7" x14ac:dyDescent="0.25">
      <c r="A731" s="30"/>
      <c r="B731" s="30"/>
      <c r="C731" s="30"/>
      <c r="D731" s="30"/>
      <c r="E731" s="30"/>
      <c r="F731" s="30"/>
      <c r="G731" s="30"/>
    </row>
    <row r="732" spans="1:7" x14ac:dyDescent="0.25">
      <c r="A732" s="30"/>
      <c r="B732" s="30"/>
      <c r="C732" s="30"/>
      <c r="D732" s="30"/>
      <c r="E732" s="30"/>
      <c r="F732" s="30"/>
      <c r="G732" s="30"/>
    </row>
    <row r="733" spans="1:7" x14ac:dyDescent="0.25">
      <c r="A733" s="30"/>
      <c r="B733" s="30"/>
      <c r="C733" s="30"/>
      <c r="D733" s="30"/>
      <c r="E733" s="30"/>
      <c r="F733" s="30"/>
      <c r="G733" s="30"/>
    </row>
    <row r="734" spans="1:7" x14ac:dyDescent="0.25">
      <c r="A734" s="30"/>
      <c r="B734" s="30"/>
      <c r="C734" s="30"/>
      <c r="D734" s="30"/>
      <c r="E734" s="30"/>
      <c r="F734" s="30"/>
      <c r="G734" s="30"/>
    </row>
    <row r="735" spans="1:7" x14ac:dyDescent="0.25">
      <c r="A735" s="30"/>
      <c r="B735" s="30"/>
      <c r="C735" s="30"/>
      <c r="D735" s="30"/>
      <c r="E735" s="30"/>
      <c r="F735" s="30"/>
      <c r="G735" s="30"/>
    </row>
    <row r="736" spans="1:7" x14ac:dyDescent="0.25">
      <c r="A736" s="30"/>
      <c r="B736" s="30"/>
      <c r="C736" s="30"/>
      <c r="D736" s="30"/>
      <c r="E736" s="30"/>
      <c r="F736" s="30"/>
      <c r="G736" s="30"/>
    </row>
    <row r="737" spans="1:7" x14ac:dyDescent="0.25">
      <c r="A737" s="30"/>
      <c r="B737" s="30"/>
      <c r="C737" s="30"/>
      <c r="D737" s="30"/>
      <c r="E737" s="30"/>
      <c r="F737" s="30"/>
      <c r="G737" s="30"/>
    </row>
    <row r="738" spans="1:7" x14ac:dyDescent="0.25">
      <c r="A738" s="30"/>
      <c r="B738" s="30"/>
      <c r="C738" s="30"/>
      <c r="D738" s="30"/>
      <c r="E738" s="30"/>
      <c r="F738" s="30"/>
      <c r="G738" s="30"/>
    </row>
    <row r="739" spans="1:7" x14ac:dyDescent="0.25">
      <c r="A739" s="30"/>
      <c r="B739" s="30"/>
      <c r="C739" s="30"/>
      <c r="D739" s="30"/>
      <c r="E739" s="30"/>
      <c r="F739" s="30"/>
      <c r="G739" s="30"/>
    </row>
    <row r="740" spans="1:7" x14ac:dyDescent="0.25">
      <c r="A740" s="30"/>
      <c r="B740" s="30"/>
      <c r="C740" s="30"/>
      <c r="D740" s="30"/>
      <c r="E740" s="30"/>
      <c r="F740" s="30"/>
      <c r="G740" s="30"/>
    </row>
    <row r="741" spans="1:7" x14ac:dyDescent="0.25">
      <c r="A741" s="30"/>
      <c r="B741" s="30"/>
      <c r="C741" s="30"/>
      <c r="D741" s="30"/>
      <c r="E741" s="30"/>
      <c r="F741" s="30"/>
      <c r="G741" s="30"/>
    </row>
    <row r="742" spans="1:7" x14ac:dyDescent="0.25">
      <c r="A742" s="30"/>
      <c r="B742" s="30"/>
      <c r="C742" s="30"/>
      <c r="D742" s="30"/>
      <c r="E742" s="30"/>
      <c r="F742" s="30"/>
      <c r="G742" s="30"/>
    </row>
    <row r="743" spans="1:7" x14ac:dyDescent="0.25">
      <c r="A743" s="30"/>
      <c r="B743" s="30"/>
      <c r="C743" s="30"/>
      <c r="D743" s="30"/>
      <c r="E743" s="30"/>
      <c r="F743" s="30"/>
      <c r="G743" s="30"/>
    </row>
    <row r="744" spans="1:7" x14ac:dyDescent="0.25">
      <c r="A744" s="30"/>
      <c r="B744" s="30"/>
      <c r="C744" s="30"/>
      <c r="D744" s="30"/>
      <c r="E744" s="30"/>
      <c r="F744" s="30"/>
      <c r="G744" s="30"/>
    </row>
    <row r="745" spans="1:7" x14ac:dyDescent="0.25">
      <c r="A745" s="30"/>
      <c r="B745" s="30"/>
      <c r="C745" s="30"/>
      <c r="D745" s="30"/>
      <c r="E745" s="30"/>
      <c r="F745" s="30"/>
      <c r="G745" s="30"/>
    </row>
    <row r="746" spans="1:7" x14ac:dyDescent="0.25">
      <c r="A746" s="30"/>
      <c r="B746" s="30"/>
      <c r="C746" s="30"/>
      <c r="D746" s="30"/>
      <c r="E746" s="30"/>
      <c r="F746" s="30"/>
      <c r="G746" s="30"/>
    </row>
    <row r="747" spans="1:7" x14ac:dyDescent="0.25">
      <c r="A747" s="30"/>
      <c r="B747" s="30"/>
      <c r="C747" s="30"/>
      <c r="D747" s="30"/>
      <c r="E747" s="30"/>
      <c r="F747" s="30"/>
      <c r="G747" s="30"/>
    </row>
    <row r="748" spans="1:7" x14ac:dyDescent="0.25">
      <c r="A748" s="30"/>
      <c r="B748" s="30"/>
      <c r="C748" s="30"/>
      <c r="D748" s="30"/>
      <c r="E748" s="30"/>
      <c r="F748" s="30"/>
      <c r="G748" s="30"/>
    </row>
    <row r="749" spans="1:7" x14ac:dyDescent="0.25">
      <c r="A749" s="30"/>
      <c r="B749" s="30"/>
      <c r="C749" s="30"/>
      <c r="D749" s="30"/>
      <c r="E749" s="30"/>
      <c r="F749" s="30"/>
      <c r="G749" s="30"/>
    </row>
    <row r="750" spans="1:7" x14ac:dyDescent="0.25">
      <c r="A750" s="30"/>
      <c r="B750" s="30"/>
      <c r="C750" s="30"/>
      <c r="D750" s="30"/>
      <c r="E750" s="30"/>
      <c r="F750" s="30"/>
      <c r="G750" s="30"/>
    </row>
    <row r="751" spans="1:7" x14ac:dyDescent="0.25">
      <c r="A751" s="30"/>
      <c r="B751" s="30"/>
      <c r="C751" s="30"/>
      <c r="D751" s="30"/>
      <c r="E751" s="30"/>
      <c r="F751" s="30"/>
      <c r="G751" s="30"/>
    </row>
    <row r="752" spans="1:7" x14ac:dyDescent="0.25">
      <c r="A752" s="30"/>
      <c r="B752" s="30"/>
      <c r="C752" s="30"/>
      <c r="D752" s="30"/>
      <c r="E752" s="30"/>
      <c r="F752" s="30"/>
      <c r="G752" s="30"/>
    </row>
    <row r="753" spans="1:7" x14ac:dyDescent="0.25">
      <c r="A753" s="30"/>
      <c r="B753" s="30"/>
      <c r="C753" s="30"/>
      <c r="D753" s="30"/>
      <c r="E753" s="30"/>
      <c r="F753" s="30"/>
      <c r="G753" s="30"/>
    </row>
    <row r="754" spans="1:7" x14ac:dyDescent="0.25">
      <c r="A754" s="30"/>
      <c r="B754" s="30"/>
      <c r="C754" s="30"/>
      <c r="D754" s="30"/>
      <c r="E754" s="30"/>
      <c r="F754" s="30"/>
      <c r="G754" s="30"/>
    </row>
    <row r="755" spans="1:7" x14ac:dyDescent="0.25">
      <c r="A755" s="30"/>
      <c r="B755" s="30"/>
      <c r="C755" s="30"/>
      <c r="D755" s="30"/>
      <c r="E755" s="30"/>
      <c r="F755" s="30"/>
      <c r="G755" s="30"/>
    </row>
    <row r="756" spans="1:7" x14ac:dyDescent="0.25">
      <c r="A756" s="30"/>
      <c r="B756" s="30"/>
      <c r="C756" s="30"/>
      <c r="D756" s="30"/>
      <c r="E756" s="30"/>
      <c r="F756" s="30"/>
      <c r="G756" s="30"/>
    </row>
    <row r="757" spans="1:7" x14ac:dyDescent="0.25">
      <c r="A757" s="30"/>
      <c r="B757" s="30"/>
      <c r="C757" s="30"/>
      <c r="D757" s="30"/>
      <c r="E757" s="30"/>
      <c r="F757" s="30"/>
      <c r="G757" s="30"/>
    </row>
    <row r="758" spans="1:7" x14ac:dyDescent="0.25">
      <c r="A758" s="30"/>
      <c r="B758" s="30"/>
      <c r="C758" s="30"/>
      <c r="D758" s="30"/>
      <c r="E758" s="30"/>
      <c r="F758" s="30"/>
      <c r="G758" s="30"/>
    </row>
    <row r="759" spans="1:7" x14ac:dyDescent="0.25">
      <c r="A759" s="30"/>
      <c r="B759" s="30"/>
      <c r="C759" s="30"/>
      <c r="D759" s="30"/>
      <c r="E759" s="30"/>
      <c r="F759" s="30"/>
      <c r="G759" s="30"/>
    </row>
    <row r="760" spans="1:7" x14ac:dyDescent="0.25">
      <c r="A760" s="30"/>
      <c r="B760" s="30"/>
      <c r="C760" s="30"/>
      <c r="D760" s="30"/>
      <c r="E760" s="30"/>
      <c r="F760" s="30"/>
      <c r="G760" s="30"/>
    </row>
    <row r="761" spans="1:7" x14ac:dyDescent="0.25">
      <c r="A761" s="30"/>
      <c r="B761" s="30"/>
      <c r="C761" s="30"/>
      <c r="D761" s="30"/>
      <c r="E761" s="30"/>
      <c r="F761" s="30"/>
      <c r="G761" s="30"/>
    </row>
    <row r="762" spans="1:7" x14ac:dyDescent="0.25">
      <c r="A762" s="30"/>
      <c r="B762" s="30"/>
      <c r="C762" s="30"/>
      <c r="D762" s="30"/>
      <c r="E762" s="30"/>
      <c r="F762" s="30"/>
      <c r="G762" s="30"/>
    </row>
    <row r="763" spans="1:7" x14ac:dyDescent="0.25">
      <c r="A763" s="30"/>
      <c r="B763" s="30"/>
      <c r="C763" s="30"/>
      <c r="D763" s="30"/>
      <c r="E763" s="30"/>
      <c r="F763" s="30"/>
      <c r="G763" s="30"/>
    </row>
    <row r="764" spans="1:7" x14ac:dyDescent="0.25">
      <c r="A764" s="30"/>
      <c r="B764" s="30"/>
      <c r="C764" s="30"/>
      <c r="D764" s="30"/>
      <c r="E764" s="30"/>
      <c r="F764" s="30"/>
      <c r="G764" s="30"/>
    </row>
    <row r="765" spans="1:7" x14ac:dyDescent="0.25">
      <c r="A765" s="30"/>
      <c r="B765" s="30"/>
      <c r="C765" s="30"/>
      <c r="D765" s="30"/>
      <c r="E765" s="30"/>
      <c r="F765" s="30"/>
      <c r="G765" s="30"/>
    </row>
    <row r="766" spans="1:7" x14ac:dyDescent="0.25">
      <c r="A766" s="30"/>
      <c r="B766" s="30"/>
      <c r="C766" s="30"/>
      <c r="D766" s="30"/>
      <c r="E766" s="30"/>
      <c r="F766" s="30"/>
      <c r="G766" s="30"/>
    </row>
    <row r="767" spans="1:7" x14ac:dyDescent="0.25">
      <c r="A767" s="30"/>
      <c r="B767" s="30"/>
      <c r="C767" s="30"/>
      <c r="D767" s="30"/>
      <c r="E767" s="30"/>
      <c r="F767" s="30"/>
      <c r="G767" s="30"/>
    </row>
    <row r="768" spans="1:7" x14ac:dyDescent="0.25">
      <c r="A768" s="30"/>
      <c r="B768" s="30"/>
      <c r="C768" s="30"/>
      <c r="D768" s="30"/>
      <c r="E768" s="30"/>
      <c r="F768" s="30"/>
      <c r="G768" s="30"/>
    </row>
    <row r="769" spans="1:7" x14ac:dyDescent="0.25">
      <c r="A769" s="30"/>
      <c r="B769" s="30"/>
      <c r="C769" s="30"/>
      <c r="D769" s="30"/>
      <c r="E769" s="30"/>
      <c r="F769" s="30"/>
      <c r="G769" s="30"/>
    </row>
    <row r="770" spans="1:7" x14ac:dyDescent="0.25">
      <c r="A770" s="30"/>
      <c r="B770" s="30"/>
      <c r="C770" s="30"/>
      <c r="D770" s="30"/>
      <c r="E770" s="30"/>
      <c r="F770" s="30"/>
      <c r="G770" s="30"/>
    </row>
    <row r="771" spans="1:7" x14ac:dyDescent="0.25">
      <c r="A771" s="30"/>
      <c r="B771" s="30"/>
      <c r="C771" s="30"/>
      <c r="D771" s="30"/>
      <c r="E771" s="30"/>
      <c r="F771" s="30"/>
      <c r="G771" s="30"/>
    </row>
    <row r="772" spans="1:7" x14ac:dyDescent="0.25">
      <c r="A772" s="30"/>
      <c r="B772" s="30"/>
      <c r="C772" s="30"/>
      <c r="D772" s="30"/>
      <c r="E772" s="30"/>
      <c r="F772" s="30"/>
      <c r="G772" s="30"/>
    </row>
    <row r="773" spans="1:7" x14ac:dyDescent="0.25">
      <c r="A773" s="30"/>
      <c r="B773" s="30"/>
      <c r="C773" s="30"/>
      <c r="D773" s="30"/>
      <c r="E773" s="30"/>
      <c r="F773" s="30"/>
      <c r="G773" s="30"/>
    </row>
    <row r="774" spans="1:7" x14ac:dyDescent="0.25">
      <c r="A774" s="30"/>
      <c r="B774" s="30"/>
      <c r="C774" s="30"/>
      <c r="D774" s="30"/>
      <c r="E774" s="30"/>
      <c r="F774" s="30"/>
      <c r="G774" s="30"/>
    </row>
    <row r="775" spans="1:7" x14ac:dyDescent="0.25">
      <c r="A775" s="30"/>
      <c r="B775" s="30"/>
      <c r="C775" s="30"/>
      <c r="D775" s="30"/>
      <c r="E775" s="30"/>
      <c r="F775" s="30"/>
      <c r="G775" s="30"/>
    </row>
    <row r="776" spans="1:7" x14ac:dyDescent="0.25">
      <c r="A776" s="30"/>
      <c r="B776" s="30"/>
      <c r="C776" s="30"/>
      <c r="D776" s="30"/>
      <c r="E776" s="30"/>
      <c r="F776" s="30"/>
      <c r="G776" s="30"/>
    </row>
    <row r="777" spans="1:7" x14ac:dyDescent="0.25">
      <c r="A777" s="30"/>
      <c r="B777" s="30"/>
      <c r="C777" s="30"/>
      <c r="D777" s="30"/>
      <c r="E777" s="30"/>
      <c r="F777" s="30"/>
      <c r="G777" s="30"/>
    </row>
    <row r="778" spans="1:7" x14ac:dyDescent="0.25">
      <c r="A778" s="30"/>
      <c r="B778" s="30"/>
      <c r="C778" s="30"/>
      <c r="D778" s="30"/>
      <c r="E778" s="30"/>
      <c r="F778" s="30"/>
      <c r="G778" s="30"/>
    </row>
    <row r="779" spans="1:7" x14ac:dyDescent="0.25">
      <c r="A779" s="30"/>
      <c r="B779" s="30"/>
      <c r="C779" s="30"/>
      <c r="D779" s="30"/>
      <c r="E779" s="30"/>
      <c r="F779" s="30"/>
      <c r="G779" s="30"/>
    </row>
    <row r="780" spans="1:7" x14ac:dyDescent="0.25">
      <c r="A780" s="30"/>
      <c r="B780" s="30"/>
      <c r="C780" s="30"/>
      <c r="D780" s="30"/>
      <c r="E780" s="30"/>
      <c r="F780" s="30"/>
      <c r="G780" s="30"/>
    </row>
    <row r="781" spans="1:7" x14ac:dyDescent="0.25">
      <c r="A781" s="30"/>
      <c r="B781" s="30"/>
      <c r="C781" s="30"/>
      <c r="D781" s="30"/>
      <c r="E781" s="30"/>
      <c r="F781" s="30"/>
      <c r="G781" s="30"/>
    </row>
    <row r="782" spans="1:7" x14ac:dyDescent="0.25">
      <c r="A782" s="30"/>
      <c r="B782" s="30"/>
      <c r="C782" s="30"/>
      <c r="D782" s="30"/>
      <c r="E782" s="30"/>
      <c r="F782" s="30"/>
      <c r="G782" s="30"/>
    </row>
    <row r="783" spans="1:7" x14ac:dyDescent="0.25">
      <c r="A783" s="30"/>
      <c r="B783" s="30"/>
      <c r="C783" s="30"/>
      <c r="D783" s="30"/>
      <c r="E783" s="30"/>
      <c r="F783" s="30"/>
      <c r="G783" s="30"/>
    </row>
    <row r="784" spans="1:7" x14ac:dyDescent="0.25">
      <c r="A784" s="30"/>
      <c r="B784" s="30"/>
      <c r="C784" s="30"/>
      <c r="D784" s="30"/>
      <c r="E784" s="30"/>
      <c r="F784" s="30"/>
      <c r="G784" s="30"/>
    </row>
    <row r="785" spans="1:7" x14ac:dyDescent="0.25">
      <c r="A785" s="30"/>
      <c r="B785" s="30"/>
      <c r="C785" s="30"/>
      <c r="D785" s="30"/>
      <c r="E785" s="30"/>
      <c r="F785" s="30"/>
      <c r="G785" s="30"/>
    </row>
    <row r="786" spans="1:7" x14ac:dyDescent="0.25">
      <c r="A786" s="30"/>
      <c r="B786" s="30"/>
      <c r="C786" s="30"/>
      <c r="D786" s="30"/>
      <c r="E786" s="30"/>
      <c r="F786" s="30"/>
      <c r="G786" s="30"/>
    </row>
    <row r="787" spans="1:7" x14ac:dyDescent="0.25">
      <c r="A787" s="30"/>
      <c r="B787" s="30"/>
      <c r="C787" s="30"/>
      <c r="D787" s="30"/>
      <c r="E787" s="30"/>
      <c r="F787" s="30"/>
      <c r="G787" s="30"/>
    </row>
    <row r="788" spans="1:7" x14ac:dyDescent="0.25">
      <c r="A788" s="30"/>
      <c r="B788" s="30"/>
      <c r="C788" s="30"/>
      <c r="D788" s="30"/>
      <c r="E788" s="30"/>
      <c r="F788" s="30"/>
      <c r="G788" s="30"/>
    </row>
    <row r="789" spans="1:7" x14ac:dyDescent="0.25">
      <c r="A789" s="30"/>
      <c r="B789" s="30"/>
      <c r="C789" s="30"/>
      <c r="D789" s="30"/>
      <c r="E789" s="30"/>
      <c r="F789" s="30"/>
      <c r="G789" s="30"/>
    </row>
    <row r="790" spans="1:7" x14ac:dyDescent="0.25">
      <c r="A790" s="30"/>
      <c r="B790" s="30"/>
      <c r="C790" s="30"/>
      <c r="D790" s="30"/>
      <c r="E790" s="30"/>
      <c r="F790" s="30"/>
      <c r="G790" s="30"/>
    </row>
    <row r="791" spans="1:7" x14ac:dyDescent="0.25">
      <c r="A791" s="30"/>
      <c r="B791" s="30"/>
      <c r="C791" s="30"/>
      <c r="D791" s="30"/>
      <c r="E791" s="30"/>
      <c r="F791" s="30"/>
      <c r="G791" s="30"/>
    </row>
    <row r="792" spans="1:7" x14ac:dyDescent="0.25">
      <c r="A792" s="30"/>
      <c r="B792" s="30"/>
      <c r="C792" s="30"/>
      <c r="D792" s="30"/>
      <c r="E792" s="30"/>
      <c r="F792" s="30"/>
      <c r="G792" s="30"/>
    </row>
    <row r="793" spans="1:7" x14ac:dyDescent="0.25">
      <c r="A793" s="30"/>
      <c r="B793" s="30"/>
      <c r="C793" s="30"/>
      <c r="D793" s="30"/>
      <c r="E793" s="30"/>
      <c r="F793" s="30"/>
      <c r="G793" s="30"/>
    </row>
    <row r="794" spans="1:7" x14ac:dyDescent="0.25">
      <c r="A794" s="30"/>
      <c r="B794" s="30"/>
      <c r="C794" s="30"/>
      <c r="D794" s="30"/>
      <c r="E794" s="30"/>
      <c r="F794" s="30"/>
      <c r="G794" s="30"/>
    </row>
    <row r="795" spans="1:7" x14ac:dyDescent="0.25">
      <c r="A795" s="30"/>
      <c r="B795" s="30"/>
      <c r="C795" s="30"/>
      <c r="D795" s="30"/>
      <c r="E795" s="30"/>
      <c r="F795" s="30"/>
      <c r="G795" s="30"/>
    </row>
    <row r="796" spans="1:7" x14ac:dyDescent="0.25">
      <c r="A796" s="30"/>
      <c r="B796" s="30"/>
      <c r="C796" s="30"/>
      <c r="D796" s="30"/>
      <c r="E796" s="30"/>
      <c r="F796" s="30"/>
      <c r="G796" s="30"/>
    </row>
    <row r="797" spans="1:7" x14ac:dyDescent="0.25">
      <c r="A797" s="30"/>
      <c r="B797" s="30"/>
      <c r="C797" s="30"/>
      <c r="D797" s="30"/>
      <c r="E797" s="30"/>
      <c r="F797" s="30"/>
      <c r="G797" s="30"/>
    </row>
    <row r="798" spans="1:7" x14ac:dyDescent="0.25">
      <c r="A798" s="30"/>
      <c r="B798" s="30"/>
      <c r="C798" s="30"/>
      <c r="D798" s="30"/>
      <c r="E798" s="30"/>
      <c r="F798" s="30"/>
      <c r="G798" s="30"/>
    </row>
    <row r="799" spans="1:7" x14ac:dyDescent="0.25">
      <c r="A799" s="30"/>
      <c r="B799" s="30"/>
      <c r="C799" s="30"/>
      <c r="D799" s="30"/>
      <c r="E799" s="30"/>
      <c r="F799" s="30"/>
      <c r="G799" s="30"/>
    </row>
    <row r="800" spans="1:7" x14ac:dyDescent="0.25">
      <c r="A800" s="30"/>
      <c r="B800" s="30"/>
      <c r="C800" s="30"/>
      <c r="D800" s="30"/>
      <c r="E800" s="30"/>
      <c r="F800" s="30"/>
      <c r="G800" s="30"/>
    </row>
    <row r="801" spans="1:7" x14ac:dyDescent="0.25">
      <c r="A801" s="30"/>
      <c r="B801" s="30"/>
      <c r="C801" s="30"/>
      <c r="D801" s="30"/>
      <c r="E801" s="30"/>
      <c r="F801" s="30"/>
      <c r="G801" s="30"/>
    </row>
    <row r="802" spans="1:7" x14ac:dyDescent="0.25">
      <c r="A802" s="30"/>
      <c r="B802" s="30"/>
      <c r="C802" s="30"/>
      <c r="D802" s="30"/>
      <c r="E802" s="30"/>
      <c r="F802" s="30"/>
      <c r="G802" s="30"/>
    </row>
    <row r="803" spans="1:7" x14ac:dyDescent="0.25">
      <c r="A803" s="30"/>
      <c r="B803" s="30"/>
      <c r="C803" s="30"/>
      <c r="D803" s="30"/>
      <c r="E803" s="30"/>
      <c r="F803" s="30"/>
      <c r="G803" s="30"/>
    </row>
    <row r="804" spans="1:7" x14ac:dyDescent="0.25">
      <c r="A804" s="30"/>
      <c r="B804" s="30"/>
      <c r="C804" s="30"/>
      <c r="D804" s="30"/>
      <c r="E804" s="30"/>
      <c r="F804" s="30"/>
      <c r="G804" s="30"/>
    </row>
    <row r="805" spans="1:7" x14ac:dyDescent="0.25">
      <c r="A805" s="30"/>
      <c r="B805" s="30"/>
      <c r="C805" s="30"/>
      <c r="D805" s="30"/>
      <c r="E805" s="30"/>
      <c r="F805" s="30"/>
      <c r="G805" s="30"/>
    </row>
    <row r="806" spans="1:7" x14ac:dyDescent="0.25">
      <c r="A806" s="30"/>
      <c r="B806" s="30"/>
      <c r="C806" s="30"/>
      <c r="D806" s="30"/>
      <c r="E806" s="30"/>
      <c r="F806" s="30"/>
      <c r="G806" s="30"/>
    </row>
    <row r="807" spans="1:7" x14ac:dyDescent="0.25">
      <c r="A807" s="30"/>
      <c r="B807" s="30"/>
      <c r="C807" s="30"/>
      <c r="D807" s="30"/>
      <c r="E807" s="30"/>
      <c r="F807" s="30"/>
      <c r="G807" s="30"/>
    </row>
    <row r="808" spans="1:7" x14ac:dyDescent="0.25">
      <c r="A808" s="30"/>
      <c r="B808" s="30"/>
      <c r="C808" s="30"/>
      <c r="D808" s="30"/>
      <c r="E808" s="30"/>
      <c r="F808" s="30"/>
      <c r="G808" s="30"/>
    </row>
    <row r="809" spans="1:7" x14ac:dyDescent="0.25">
      <c r="A809" s="30"/>
      <c r="B809" s="30"/>
      <c r="C809" s="30"/>
      <c r="D809" s="30"/>
      <c r="E809" s="30"/>
      <c r="F809" s="30"/>
      <c r="G809" s="30"/>
    </row>
    <row r="810" spans="1:7" x14ac:dyDescent="0.25">
      <c r="A810" s="30"/>
      <c r="B810" s="30"/>
      <c r="C810" s="30"/>
      <c r="D810" s="30"/>
      <c r="E810" s="30"/>
      <c r="F810" s="30"/>
      <c r="G810" s="30"/>
    </row>
    <row r="811" spans="1:7" x14ac:dyDescent="0.25">
      <c r="A811" s="30"/>
      <c r="B811" s="30"/>
      <c r="C811" s="30"/>
      <c r="D811" s="30"/>
      <c r="E811" s="30"/>
      <c r="F811" s="30"/>
      <c r="G811" s="30"/>
    </row>
    <row r="812" spans="1:7" x14ac:dyDescent="0.25">
      <c r="A812" s="30"/>
      <c r="B812" s="30"/>
      <c r="C812" s="30"/>
      <c r="D812" s="30"/>
      <c r="E812" s="30"/>
      <c r="F812" s="30"/>
      <c r="G812" s="30"/>
    </row>
    <row r="813" spans="1:7" x14ac:dyDescent="0.25">
      <c r="A813" s="30"/>
      <c r="B813" s="30"/>
      <c r="C813" s="30"/>
      <c r="D813" s="30"/>
      <c r="E813" s="30"/>
      <c r="F813" s="30"/>
      <c r="G813" s="30"/>
    </row>
    <row r="814" spans="1:7" x14ac:dyDescent="0.25">
      <c r="A814" s="30"/>
      <c r="B814" s="30"/>
      <c r="C814" s="30"/>
      <c r="D814" s="30"/>
      <c r="E814" s="30"/>
      <c r="F814" s="30"/>
      <c r="G814" s="30"/>
    </row>
    <row r="815" spans="1:7" x14ac:dyDescent="0.25">
      <c r="A815" s="30"/>
      <c r="B815" s="30"/>
      <c r="C815" s="30"/>
      <c r="D815" s="30"/>
      <c r="E815" s="30"/>
      <c r="F815" s="30"/>
      <c r="G815" s="30"/>
    </row>
    <row r="816" spans="1:7" x14ac:dyDescent="0.25">
      <c r="A816" s="24"/>
      <c r="B816" s="25"/>
      <c r="C816" s="26"/>
      <c r="D816" s="24"/>
      <c r="E816" s="24"/>
      <c r="F816" s="24"/>
      <c r="G816" s="27"/>
    </row>
  </sheetData>
  <mergeCells count="1">
    <mergeCell ref="A49:G53"/>
  </mergeCells>
  <phoneticPr fontId="2"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1E48D-DD5B-40B0-ABAF-3D579BDEA185}">
  <sheetPr codeName="Sheet8">
    <tabColor theme="0" tint="-0.14999847407452621"/>
  </sheetPr>
  <dimension ref="A1:AS370"/>
  <sheetViews>
    <sheetView zoomScale="80" zoomScaleNormal="85" workbookViewId="0">
      <pane xSplit="3" ySplit="3" topLeftCell="D4" activePane="bottomRight" state="frozen"/>
      <selection pane="topRight" activeCell="C1" sqref="C1"/>
      <selection pane="bottomLeft" activeCell="A3" sqref="A3"/>
      <selection pane="bottomRight" activeCell="D4" sqref="D4"/>
    </sheetView>
  </sheetViews>
  <sheetFormatPr defaultRowHeight="16.5" thickTop="1" thickBottom="1" x14ac:dyDescent="0.3"/>
  <cols>
    <col min="1" max="1" width="13.42578125" customWidth="1"/>
    <col min="2" max="2" width="47.5703125" style="14" customWidth="1"/>
    <col min="3" max="3" width="38.140625" style="41" customWidth="1"/>
    <col min="4" max="4" width="24.7109375" style="7" customWidth="1"/>
    <col min="5" max="32" width="24.7109375" customWidth="1"/>
    <col min="33" max="33" width="24.7109375" style="6" customWidth="1"/>
    <col min="34" max="43" width="24.7109375" customWidth="1"/>
    <col min="44" max="45" width="8.85546875" style="12"/>
  </cols>
  <sheetData>
    <row r="1" spans="1:45" ht="20.25" thickBot="1" x14ac:dyDescent="0.35">
      <c r="B1"/>
      <c r="C1" s="1"/>
      <c r="D1" s="203" t="s">
        <v>268</v>
      </c>
      <c r="E1" s="203"/>
      <c r="F1" s="203"/>
      <c r="G1" s="203"/>
      <c r="H1" s="203"/>
      <c r="I1" s="203"/>
      <c r="J1" s="203"/>
      <c r="K1" s="203"/>
      <c r="L1" s="203"/>
      <c r="M1" s="46"/>
      <c r="N1" s="46"/>
      <c r="O1" s="46"/>
      <c r="P1" s="46"/>
      <c r="Q1" s="46"/>
      <c r="R1" s="46"/>
      <c r="S1" s="46"/>
      <c r="T1" s="46"/>
      <c r="U1" s="46"/>
      <c r="V1" s="46"/>
      <c r="W1" s="46"/>
      <c r="X1" s="46"/>
      <c r="Y1" s="46"/>
      <c r="Z1" s="46"/>
      <c r="AA1" s="46"/>
      <c r="AB1" s="46"/>
      <c r="AC1" s="46"/>
      <c r="AD1" s="46"/>
      <c r="AE1" s="46"/>
      <c r="AF1" s="46"/>
      <c r="AG1" s="47"/>
      <c r="AH1" s="12"/>
      <c r="AI1" s="12"/>
      <c r="AJ1" s="12"/>
      <c r="AK1" s="12"/>
      <c r="AL1" s="12"/>
      <c r="AM1" s="12"/>
      <c r="AN1" s="12"/>
      <c r="AO1" s="12"/>
      <c r="AP1" s="12"/>
      <c r="AQ1" s="12"/>
    </row>
    <row r="2" spans="1:45" thickTop="1" thickBot="1" x14ac:dyDescent="0.3">
      <c r="B2"/>
      <c r="C2" s="64" t="s">
        <v>269</v>
      </c>
      <c r="D2" s="65">
        <v>1</v>
      </c>
      <c r="E2" s="65">
        <v>2</v>
      </c>
      <c r="F2" s="65">
        <v>3</v>
      </c>
      <c r="G2" s="65">
        <v>4</v>
      </c>
      <c r="H2" s="65">
        <v>5</v>
      </c>
      <c r="I2" s="65">
        <v>6</v>
      </c>
      <c r="J2" s="65">
        <v>7</v>
      </c>
      <c r="K2" s="65">
        <v>8</v>
      </c>
      <c r="L2" s="65">
        <v>9</v>
      </c>
      <c r="M2" s="65">
        <v>10</v>
      </c>
      <c r="N2" s="65">
        <v>11</v>
      </c>
      <c r="O2" s="65">
        <v>12</v>
      </c>
      <c r="P2" s="65">
        <v>13</v>
      </c>
      <c r="Q2" s="65">
        <v>14</v>
      </c>
      <c r="R2" s="65">
        <v>15</v>
      </c>
      <c r="S2" s="65">
        <v>16</v>
      </c>
      <c r="T2" s="65">
        <v>17</v>
      </c>
      <c r="U2" s="65">
        <v>18</v>
      </c>
      <c r="V2" s="65">
        <v>19</v>
      </c>
      <c r="W2" s="65">
        <v>20</v>
      </c>
      <c r="X2" s="65">
        <v>21</v>
      </c>
      <c r="Y2" s="65">
        <v>22</v>
      </c>
      <c r="Z2" s="65">
        <v>23</v>
      </c>
      <c r="AA2" s="65">
        <v>24</v>
      </c>
      <c r="AB2" s="65">
        <v>25</v>
      </c>
      <c r="AC2" s="65">
        <v>26</v>
      </c>
      <c r="AD2" s="65">
        <v>27</v>
      </c>
      <c r="AE2" s="65">
        <v>28</v>
      </c>
      <c r="AF2" s="65">
        <v>29</v>
      </c>
      <c r="AG2" s="65">
        <v>30</v>
      </c>
      <c r="AH2" s="65">
        <v>31</v>
      </c>
      <c r="AI2" s="65">
        <v>32</v>
      </c>
      <c r="AJ2" s="65">
        <v>33</v>
      </c>
      <c r="AK2" s="65">
        <v>34</v>
      </c>
      <c r="AL2" s="65">
        <v>35</v>
      </c>
      <c r="AM2" s="65">
        <v>36</v>
      </c>
      <c r="AN2" s="65">
        <v>37</v>
      </c>
      <c r="AO2" s="65">
        <v>38</v>
      </c>
      <c r="AP2" s="65">
        <v>39</v>
      </c>
      <c r="AQ2" s="65">
        <v>40</v>
      </c>
    </row>
    <row r="3" spans="1:45" s="84" customFormat="1" ht="31.5" thickTop="1" thickBot="1" x14ac:dyDescent="0.3">
      <c r="A3" s="85" t="s">
        <v>270</v>
      </c>
      <c r="B3" s="85" t="s">
        <v>5</v>
      </c>
      <c r="C3" s="86" t="s">
        <v>271</v>
      </c>
      <c r="D3" s="82" t="s">
        <v>69</v>
      </c>
      <c r="E3" s="82" t="s">
        <v>272</v>
      </c>
      <c r="F3" s="82" t="s">
        <v>273</v>
      </c>
      <c r="G3" s="82" t="s">
        <v>274</v>
      </c>
      <c r="H3" s="82" t="s">
        <v>275</v>
      </c>
      <c r="I3" s="82" t="s">
        <v>276</v>
      </c>
      <c r="J3" s="82" t="s">
        <v>277</v>
      </c>
      <c r="K3" s="82" t="s">
        <v>51</v>
      </c>
      <c r="L3" s="82" t="s">
        <v>65</v>
      </c>
      <c r="M3" s="82" t="s">
        <v>278</v>
      </c>
      <c r="N3" s="82" t="s">
        <v>279</v>
      </c>
      <c r="O3" s="82" t="s">
        <v>280</v>
      </c>
      <c r="P3" s="82" t="s">
        <v>281</v>
      </c>
      <c r="Q3" s="82" t="s">
        <v>282</v>
      </c>
      <c r="R3" s="87" t="s">
        <v>283</v>
      </c>
      <c r="S3" s="87" t="s">
        <v>284</v>
      </c>
      <c r="T3" s="87" t="s">
        <v>285</v>
      </c>
      <c r="U3" s="87" t="s">
        <v>286</v>
      </c>
      <c r="V3" s="87" t="s">
        <v>287</v>
      </c>
      <c r="W3" s="87" t="s">
        <v>288</v>
      </c>
      <c r="X3" s="87" t="s">
        <v>289</v>
      </c>
      <c r="Y3" s="87" t="s">
        <v>290</v>
      </c>
      <c r="Z3" s="87" t="s">
        <v>291</v>
      </c>
      <c r="AA3" s="87" t="s">
        <v>292</v>
      </c>
      <c r="AB3" s="87" t="s">
        <v>293</v>
      </c>
      <c r="AC3" s="87" t="s">
        <v>294</v>
      </c>
      <c r="AD3" s="87" t="s">
        <v>295</v>
      </c>
      <c r="AE3" s="87" t="s">
        <v>296</v>
      </c>
      <c r="AF3" s="87" t="s">
        <v>297</v>
      </c>
      <c r="AG3" s="87" t="s">
        <v>298</v>
      </c>
      <c r="AH3" s="87" t="s">
        <v>299</v>
      </c>
      <c r="AI3" s="87" t="s">
        <v>300</v>
      </c>
      <c r="AJ3" s="87" t="s">
        <v>301</v>
      </c>
      <c r="AK3" s="87" t="s">
        <v>302</v>
      </c>
      <c r="AL3" s="87" t="s">
        <v>303</v>
      </c>
      <c r="AM3" s="87" t="s">
        <v>304</v>
      </c>
      <c r="AN3" s="87" t="s">
        <v>305</v>
      </c>
      <c r="AO3" s="87" t="s">
        <v>306</v>
      </c>
      <c r="AP3" s="87" t="s">
        <v>307</v>
      </c>
      <c r="AQ3" s="88" t="s">
        <v>308</v>
      </c>
      <c r="AR3" s="83"/>
      <c r="AS3" s="83"/>
    </row>
    <row r="4" spans="1:45" ht="45.75" thickBot="1" x14ac:dyDescent="0.3">
      <c r="A4" s="91" t="str">
        <f>'Admin Potential Answers'!A2</f>
        <v>Question_1</v>
      </c>
      <c r="B4" s="90" t="str">
        <f>'Admin Potential Answers'!B2</f>
        <v xml:space="preserve">What is the importance of the MPA area for the affected fisheries? </v>
      </c>
      <c r="C4" s="59" t="str">
        <f>'Admin Potential Answers'!C$2</f>
        <v>Less than 10% of fishing activity is in the MPA.</v>
      </c>
      <c r="D4" s="24" t="s">
        <v>309</v>
      </c>
      <c r="E4" s="24" t="s">
        <v>309</v>
      </c>
      <c r="F4" s="24" t="s">
        <v>309</v>
      </c>
      <c r="G4" s="24" t="s">
        <v>309</v>
      </c>
      <c r="H4" s="24" t="s">
        <v>309</v>
      </c>
      <c r="I4" s="24" t="s">
        <v>309</v>
      </c>
      <c r="J4" s="24" t="s">
        <v>309</v>
      </c>
      <c r="K4" s="24" t="s">
        <v>309</v>
      </c>
      <c r="L4" s="24" t="s">
        <v>310</v>
      </c>
      <c r="M4" s="24" t="s">
        <v>309</v>
      </c>
      <c r="N4" s="24" t="s">
        <v>309</v>
      </c>
      <c r="O4" s="24" t="s">
        <v>309</v>
      </c>
      <c r="P4" s="24" t="s">
        <v>309</v>
      </c>
      <c r="Q4" s="24" t="s">
        <v>309</v>
      </c>
      <c r="R4" s="24" t="s">
        <v>311</v>
      </c>
      <c r="S4" s="24" t="s">
        <v>311</v>
      </c>
      <c r="T4" s="24" t="s">
        <v>311</v>
      </c>
      <c r="U4" s="24" t="s">
        <v>311</v>
      </c>
      <c r="V4" s="24" t="s">
        <v>311</v>
      </c>
      <c r="W4" s="24" t="s">
        <v>311</v>
      </c>
      <c r="X4" s="24" t="s">
        <v>311</v>
      </c>
      <c r="Y4" s="24" t="s">
        <v>311</v>
      </c>
      <c r="Z4" s="24" t="s">
        <v>311</v>
      </c>
      <c r="AA4" s="24" t="s">
        <v>311</v>
      </c>
      <c r="AB4" s="24" t="s">
        <v>311</v>
      </c>
      <c r="AC4" s="24" t="s">
        <v>311</v>
      </c>
      <c r="AD4" s="24" t="s">
        <v>311</v>
      </c>
      <c r="AE4" s="24" t="s">
        <v>311</v>
      </c>
      <c r="AF4" s="24" t="s">
        <v>311</v>
      </c>
      <c r="AG4" s="24" t="s">
        <v>311</v>
      </c>
      <c r="AH4" s="24" t="s">
        <v>311</v>
      </c>
      <c r="AI4" s="24" t="s">
        <v>311</v>
      </c>
      <c r="AJ4" s="24" t="s">
        <v>311</v>
      </c>
      <c r="AK4" s="24" t="s">
        <v>311</v>
      </c>
      <c r="AL4" s="24" t="s">
        <v>311</v>
      </c>
      <c r="AM4" s="24" t="s">
        <v>311</v>
      </c>
      <c r="AN4" s="24" t="s">
        <v>311</v>
      </c>
      <c r="AO4" s="24" t="s">
        <v>311</v>
      </c>
      <c r="AP4" s="24" t="s">
        <v>311</v>
      </c>
      <c r="AQ4" s="24" t="s">
        <v>311</v>
      </c>
    </row>
    <row r="5" spans="1:45" ht="46.5" thickTop="1" thickBot="1" x14ac:dyDescent="0.3">
      <c r="A5" s="92" t="str">
        <f>'Admin Potential Answers'!A2</f>
        <v>Question_1</v>
      </c>
      <c r="B5" s="13" t="str">
        <f>'Admin Potential Answers'!B2</f>
        <v xml:space="preserve">What is the importance of the MPA area for the affected fisheries? </v>
      </c>
      <c r="C5" s="41" t="str">
        <f>'Admin Potential Answers'!D$2</f>
        <v>Between 10 and 50% of fishing activity is in the MPA.</v>
      </c>
      <c r="D5" s="24" t="s">
        <v>312</v>
      </c>
      <c r="E5" s="24" t="s">
        <v>312</v>
      </c>
      <c r="F5" s="24" t="s">
        <v>309</v>
      </c>
      <c r="G5" s="24" t="s">
        <v>309</v>
      </c>
      <c r="H5" s="24" t="s">
        <v>309</v>
      </c>
      <c r="I5" s="24" t="s">
        <v>309</v>
      </c>
      <c r="J5" s="24" t="s">
        <v>309</v>
      </c>
      <c r="K5" s="24" t="s">
        <v>310</v>
      </c>
      <c r="L5" s="24" t="s">
        <v>312</v>
      </c>
      <c r="M5" s="24" t="s">
        <v>309</v>
      </c>
      <c r="N5" s="24" t="s">
        <v>309</v>
      </c>
      <c r="O5" s="24" t="s">
        <v>309</v>
      </c>
      <c r="P5" s="24" t="s">
        <v>312</v>
      </c>
      <c r="Q5" s="24" t="s">
        <v>309</v>
      </c>
      <c r="R5" s="24" t="s">
        <v>311</v>
      </c>
      <c r="S5" s="24" t="s">
        <v>311</v>
      </c>
      <c r="T5" s="24" t="s">
        <v>311</v>
      </c>
      <c r="U5" s="24" t="s">
        <v>311</v>
      </c>
      <c r="V5" s="24" t="s">
        <v>311</v>
      </c>
      <c r="W5" s="24" t="s">
        <v>311</v>
      </c>
      <c r="X5" s="24" t="s">
        <v>311</v>
      </c>
      <c r="Y5" s="24" t="s">
        <v>311</v>
      </c>
      <c r="Z5" s="24" t="s">
        <v>311</v>
      </c>
      <c r="AA5" s="24" t="s">
        <v>311</v>
      </c>
      <c r="AB5" s="24" t="s">
        <v>311</v>
      </c>
      <c r="AC5" s="24" t="s">
        <v>311</v>
      </c>
      <c r="AD5" s="24" t="s">
        <v>311</v>
      </c>
      <c r="AE5" s="24" t="s">
        <v>311</v>
      </c>
      <c r="AF5" s="24" t="s">
        <v>311</v>
      </c>
      <c r="AG5" s="24" t="s">
        <v>311</v>
      </c>
      <c r="AH5" s="24" t="s">
        <v>311</v>
      </c>
      <c r="AI5" s="24" t="s">
        <v>311</v>
      </c>
      <c r="AJ5" s="24" t="s">
        <v>311</v>
      </c>
      <c r="AK5" s="24" t="s">
        <v>311</v>
      </c>
      <c r="AL5" s="24" t="s">
        <v>311</v>
      </c>
      <c r="AM5" s="24" t="s">
        <v>311</v>
      </c>
      <c r="AN5" s="24" t="s">
        <v>311</v>
      </c>
      <c r="AO5" s="24" t="s">
        <v>311</v>
      </c>
      <c r="AP5" s="24" t="s">
        <v>311</v>
      </c>
      <c r="AQ5" s="24" t="s">
        <v>311</v>
      </c>
    </row>
    <row r="6" spans="1:45" ht="46.5" thickTop="1" thickBot="1" x14ac:dyDescent="0.3">
      <c r="A6" s="92" t="str">
        <f>'Admin Potential Answers'!A2</f>
        <v>Question_1</v>
      </c>
      <c r="B6" s="13" t="str">
        <f>'Admin Potential Answers'!B2</f>
        <v xml:space="preserve">What is the importance of the MPA area for the affected fisheries? </v>
      </c>
      <c r="C6" s="41" t="str">
        <f>'Admin Potential Answers'!E$2</f>
        <v>The majority of fishing activity is in the MPA.</v>
      </c>
      <c r="D6" s="24" t="s">
        <v>313</v>
      </c>
      <c r="E6" s="24" t="s">
        <v>313</v>
      </c>
      <c r="F6" s="24" t="s">
        <v>312</v>
      </c>
      <c r="G6" s="24" t="s">
        <v>312</v>
      </c>
      <c r="H6" s="24" t="s">
        <v>312</v>
      </c>
      <c r="I6" s="24" t="s">
        <v>312</v>
      </c>
      <c r="J6" s="24" t="s">
        <v>312</v>
      </c>
      <c r="K6" s="24" t="s">
        <v>312</v>
      </c>
      <c r="L6" s="24" t="s">
        <v>313</v>
      </c>
      <c r="M6" s="24" t="s">
        <v>312</v>
      </c>
      <c r="N6" s="24" t="s">
        <v>312</v>
      </c>
      <c r="O6" s="24" t="s">
        <v>312</v>
      </c>
      <c r="P6" s="24" t="s">
        <v>313</v>
      </c>
      <c r="Q6" s="24" t="s">
        <v>312</v>
      </c>
      <c r="R6" s="24" t="s">
        <v>311</v>
      </c>
      <c r="S6" s="24" t="s">
        <v>311</v>
      </c>
      <c r="T6" s="24" t="s">
        <v>311</v>
      </c>
      <c r="U6" s="24" t="s">
        <v>311</v>
      </c>
      <c r="V6" s="24" t="s">
        <v>311</v>
      </c>
      <c r="W6" s="24" t="s">
        <v>311</v>
      </c>
      <c r="X6" s="24" t="s">
        <v>311</v>
      </c>
      <c r="Y6" s="24" t="s">
        <v>311</v>
      </c>
      <c r="Z6" s="24" t="s">
        <v>311</v>
      </c>
      <c r="AA6" s="24" t="s">
        <v>311</v>
      </c>
      <c r="AB6" s="24" t="s">
        <v>311</v>
      </c>
      <c r="AC6" s="24" t="s">
        <v>311</v>
      </c>
      <c r="AD6" s="24" t="s">
        <v>311</v>
      </c>
      <c r="AE6" s="24" t="s">
        <v>311</v>
      </c>
      <c r="AF6" s="24" t="s">
        <v>311</v>
      </c>
      <c r="AG6" s="24" t="s">
        <v>311</v>
      </c>
      <c r="AH6" s="24" t="s">
        <v>311</v>
      </c>
      <c r="AI6" s="24" t="s">
        <v>311</v>
      </c>
      <c r="AJ6" s="24" t="s">
        <v>311</v>
      </c>
      <c r="AK6" s="24" t="s">
        <v>311</v>
      </c>
      <c r="AL6" s="24" t="s">
        <v>311</v>
      </c>
      <c r="AM6" s="24" t="s">
        <v>311</v>
      </c>
      <c r="AN6" s="24" t="s">
        <v>311</v>
      </c>
      <c r="AO6" s="24" t="s">
        <v>311</v>
      </c>
      <c r="AP6" s="24" t="s">
        <v>311</v>
      </c>
      <c r="AQ6" s="24" t="s">
        <v>311</v>
      </c>
    </row>
    <row r="7" spans="1:45" ht="46.5" thickTop="1" thickBot="1" x14ac:dyDescent="0.3">
      <c r="A7" s="92" t="str">
        <f>'Admin Potential Answers'!A2</f>
        <v>Question_1</v>
      </c>
      <c r="B7" s="13" t="str">
        <f>'Admin Potential Answers'!B2</f>
        <v xml:space="preserve">What is the importance of the MPA area for the affected fisheries? </v>
      </c>
      <c r="C7" s="41" t="str">
        <f>'Admin Potential Answers'!F$2</f>
        <v>The fisheries exclusively fish in the MPA.</v>
      </c>
      <c r="D7" s="24" t="s">
        <v>314</v>
      </c>
      <c r="E7" s="24" t="s">
        <v>314</v>
      </c>
      <c r="F7" s="24" t="s">
        <v>313</v>
      </c>
      <c r="G7" s="24" t="s">
        <v>313</v>
      </c>
      <c r="H7" s="24" t="s">
        <v>313</v>
      </c>
      <c r="I7" s="24" t="s">
        <v>313</v>
      </c>
      <c r="J7" s="24" t="s">
        <v>313</v>
      </c>
      <c r="K7" s="24" t="s">
        <v>313</v>
      </c>
      <c r="L7" s="24" t="s">
        <v>314</v>
      </c>
      <c r="M7" s="24" t="s">
        <v>313</v>
      </c>
      <c r="N7" s="24" t="s">
        <v>313</v>
      </c>
      <c r="O7" s="24" t="s">
        <v>313</v>
      </c>
      <c r="P7" s="24" t="s">
        <v>314</v>
      </c>
      <c r="Q7" s="24" t="s">
        <v>313</v>
      </c>
      <c r="R7" s="24" t="s">
        <v>311</v>
      </c>
      <c r="S7" s="24" t="s">
        <v>311</v>
      </c>
      <c r="T7" s="24" t="s">
        <v>311</v>
      </c>
      <c r="U7" s="24" t="s">
        <v>311</v>
      </c>
      <c r="V7" s="24" t="s">
        <v>311</v>
      </c>
      <c r="W7" s="24" t="s">
        <v>311</v>
      </c>
      <c r="X7" s="24" t="s">
        <v>311</v>
      </c>
      <c r="Y7" s="24" t="s">
        <v>311</v>
      </c>
      <c r="Z7" s="24" t="s">
        <v>311</v>
      </c>
      <c r="AA7" s="24" t="s">
        <v>311</v>
      </c>
      <c r="AB7" s="24" t="s">
        <v>311</v>
      </c>
      <c r="AC7" s="24" t="s">
        <v>311</v>
      </c>
      <c r="AD7" s="24" t="s">
        <v>311</v>
      </c>
      <c r="AE7" s="24" t="s">
        <v>311</v>
      </c>
      <c r="AF7" s="24" t="s">
        <v>311</v>
      </c>
      <c r="AG7" s="24" t="s">
        <v>311</v>
      </c>
      <c r="AH7" s="24" t="s">
        <v>311</v>
      </c>
      <c r="AI7" s="24" t="s">
        <v>311</v>
      </c>
      <c r="AJ7" s="24" t="s">
        <v>311</v>
      </c>
      <c r="AK7" s="24" t="s">
        <v>311</v>
      </c>
      <c r="AL7" s="24" t="s">
        <v>311</v>
      </c>
      <c r="AM7" s="24" t="s">
        <v>311</v>
      </c>
      <c r="AN7" s="24" t="s">
        <v>311</v>
      </c>
      <c r="AO7" s="24" t="s">
        <v>311</v>
      </c>
      <c r="AP7" s="24" t="s">
        <v>311</v>
      </c>
      <c r="AQ7" s="24" t="s">
        <v>311</v>
      </c>
    </row>
    <row r="8" spans="1:45" s="84" customFormat="1" ht="31.5" thickTop="1" thickBot="1" x14ac:dyDescent="0.3">
      <c r="A8" s="93" t="str">
        <f>'Admin Potential Answers'!A2</f>
        <v>Question_1</v>
      </c>
      <c r="B8" s="80" t="str">
        <f>'Admin Potential Answers'!B2</f>
        <v xml:space="preserve">What is the importance of the MPA area for the affected fisheries? </v>
      </c>
      <c r="C8" s="81" t="str">
        <f>'Admin Potential Answers'!G$2</f>
        <v>This is unknown and/or uncertain (Q1).</v>
      </c>
      <c r="D8" s="82" t="s">
        <v>315</v>
      </c>
      <c r="E8" s="82" t="s">
        <v>315</v>
      </c>
      <c r="F8" s="82" t="s">
        <v>315</v>
      </c>
      <c r="G8" s="82" t="s">
        <v>315</v>
      </c>
      <c r="H8" s="82" t="s">
        <v>315</v>
      </c>
      <c r="I8" s="82" t="s">
        <v>315</v>
      </c>
      <c r="J8" s="82" t="s">
        <v>315</v>
      </c>
      <c r="K8" s="82" t="s">
        <v>315</v>
      </c>
      <c r="L8" s="82" t="s">
        <v>315</v>
      </c>
      <c r="M8" s="82" t="s">
        <v>315</v>
      </c>
      <c r="N8" s="82" t="s">
        <v>315</v>
      </c>
      <c r="O8" s="82" t="s">
        <v>315</v>
      </c>
      <c r="P8" s="82" t="s">
        <v>315</v>
      </c>
      <c r="Q8" s="82" t="s">
        <v>315</v>
      </c>
      <c r="R8" s="82" t="s">
        <v>311</v>
      </c>
      <c r="S8" s="82" t="s">
        <v>311</v>
      </c>
      <c r="T8" s="82" t="s">
        <v>311</v>
      </c>
      <c r="U8" s="82" t="s">
        <v>311</v>
      </c>
      <c r="V8" s="82" t="s">
        <v>311</v>
      </c>
      <c r="W8" s="82" t="s">
        <v>311</v>
      </c>
      <c r="X8" s="82" t="s">
        <v>311</v>
      </c>
      <c r="Y8" s="82" t="s">
        <v>311</v>
      </c>
      <c r="Z8" s="82" t="s">
        <v>311</v>
      </c>
      <c r="AA8" s="82" t="s">
        <v>311</v>
      </c>
      <c r="AB8" s="82" t="s">
        <v>311</v>
      </c>
      <c r="AC8" s="82" t="s">
        <v>311</v>
      </c>
      <c r="AD8" s="82" t="s">
        <v>311</v>
      </c>
      <c r="AE8" s="82" t="s">
        <v>311</v>
      </c>
      <c r="AF8" s="82" t="s">
        <v>311</v>
      </c>
      <c r="AG8" s="82" t="s">
        <v>311</v>
      </c>
      <c r="AH8" s="82" t="s">
        <v>311</v>
      </c>
      <c r="AI8" s="82" t="s">
        <v>311</v>
      </c>
      <c r="AJ8" s="82" t="s">
        <v>311</v>
      </c>
      <c r="AK8" s="82" t="s">
        <v>311</v>
      </c>
      <c r="AL8" s="82" t="s">
        <v>311</v>
      </c>
      <c r="AM8" s="82" t="s">
        <v>311</v>
      </c>
      <c r="AN8" s="82" t="s">
        <v>311</v>
      </c>
      <c r="AO8" s="82" t="s">
        <v>311</v>
      </c>
      <c r="AP8" s="82" t="s">
        <v>311</v>
      </c>
      <c r="AQ8" s="82" t="s">
        <v>311</v>
      </c>
      <c r="AR8" s="83"/>
      <c r="AS8" s="83"/>
    </row>
    <row r="9" spans="1:45" ht="45.75" thickBot="1" x14ac:dyDescent="0.3">
      <c r="A9" s="94" t="str">
        <f>'Admin Potential Answers'!A3</f>
        <v>Question_2</v>
      </c>
      <c r="B9" s="36" t="str">
        <f>'Admin Potential Answers'!B3</f>
        <v>Will it be fully or partly closed?</v>
      </c>
      <c r="C9" s="59" t="str">
        <f>'Admin Potential Answers'!C$3</f>
        <v>The MPA will be partly closed, allowing some fishing activities to take place.</v>
      </c>
      <c r="D9" s="24" t="s">
        <v>312</v>
      </c>
      <c r="E9" s="24" t="s">
        <v>312</v>
      </c>
      <c r="F9" s="24" t="s">
        <v>312</v>
      </c>
      <c r="G9" s="24" t="s">
        <v>312</v>
      </c>
      <c r="H9" s="24" t="s">
        <v>312</v>
      </c>
      <c r="I9" s="24" t="s">
        <v>312</v>
      </c>
      <c r="J9" s="24" t="s">
        <v>312</v>
      </c>
      <c r="K9" s="24" t="s">
        <v>312</v>
      </c>
      <c r="L9" s="24" t="s">
        <v>312</v>
      </c>
      <c r="M9" s="24" t="s">
        <v>309</v>
      </c>
      <c r="N9" s="24" t="s">
        <v>309</v>
      </c>
      <c r="O9" s="24" t="s">
        <v>312</v>
      </c>
      <c r="P9" s="24" t="s">
        <v>312</v>
      </c>
      <c r="Q9" s="24" t="s">
        <v>309</v>
      </c>
      <c r="R9" s="24" t="s">
        <v>311</v>
      </c>
      <c r="S9" s="24" t="s">
        <v>311</v>
      </c>
      <c r="T9" s="24" t="s">
        <v>311</v>
      </c>
      <c r="U9" s="24" t="s">
        <v>311</v>
      </c>
      <c r="V9" s="24" t="s">
        <v>311</v>
      </c>
      <c r="W9" s="24" t="s">
        <v>311</v>
      </c>
      <c r="X9" s="24" t="s">
        <v>311</v>
      </c>
      <c r="Y9" s="24" t="s">
        <v>311</v>
      </c>
      <c r="Z9" s="24" t="s">
        <v>311</v>
      </c>
      <c r="AA9" s="24" t="s">
        <v>311</v>
      </c>
      <c r="AB9" s="24" t="s">
        <v>311</v>
      </c>
      <c r="AC9" s="24" t="s">
        <v>311</v>
      </c>
      <c r="AD9" s="24" t="s">
        <v>311</v>
      </c>
      <c r="AE9" s="24" t="s">
        <v>311</v>
      </c>
      <c r="AF9" s="24" t="s">
        <v>311</v>
      </c>
      <c r="AG9" s="24" t="s">
        <v>311</v>
      </c>
      <c r="AH9" s="24" t="s">
        <v>311</v>
      </c>
      <c r="AI9" s="24" t="s">
        <v>311</v>
      </c>
      <c r="AJ9" s="24" t="s">
        <v>311</v>
      </c>
      <c r="AK9" s="24" t="s">
        <v>311</v>
      </c>
      <c r="AL9" s="24" t="s">
        <v>311</v>
      </c>
      <c r="AM9" s="24" t="s">
        <v>311</v>
      </c>
      <c r="AN9" s="24" t="s">
        <v>311</v>
      </c>
      <c r="AO9" s="24" t="s">
        <v>311</v>
      </c>
      <c r="AP9" s="24" t="s">
        <v>311</v>
      </c>
      <c r="AQ9" s="24" t="s">
        <v>311</v>
      </c>
    </row>
    <row r="10" spans="1:45" ht="46.5" thickTop="1" thickBot="1" x14ac:dyDescent="0.3">
      <c r="A10" s="92" t="str">
        <f>'Admin Potential Answers'!A3</f>
        <v>Question_2</v>
      </c>
      <c r="B10" s="13" t="str">
        <f>'Admin Potential Answers'!B3</f>
        <v>Will it be fully or partly closed?</v>
      </c>
      <c r="C10" s="41" t="str">
        <f>'Admin Potential Answers'!D$3</f>
        <v>The MPA will be fully closed to fishing activities.</v>
      </c>
      <c r="D10" s="24" t="s">
        <v>314</v>
      </c>
      <c r="E10" s="24" t="s">
        <v>314</v>
      </c>
      <c r="F10" s="24" t="s">
        <v>314</v>
      </c>
      <c r="G10" s="24" t="s">
        <v>314</v>
      </c>
      <c r="H10" s="24" t="s">
        <v>313</v>
      </c>
      <c r="I10" s="24" t="s">
        <v>313</v>
      </c>
      <c r="J10" s="24" t="s">
        <v>313</v>
      </c>
      <c r="K10" s="24" t="s">
        <v>314</v>
      </c>
      <c r="L10" s="24" t="s">
        <v>314</v>
      </c>
      <c r="M10" s="24" t="s">
        <v>312</v>
      </c>
      <c r="N10" s="24" t="s">
        <v>309</v>
      </c>
      <c r="O10" s="24" t="s">
        <v>313</v>
      </c>
      <c r="P10" s="24" t="s">
        <v>314</v>
      </c>
      <c r="Q10" s="24" t="s">
        <v>313</v>
      </c>
      <c r="R10" s="24" t="s">
        <v>311</v>
      </c>
      <c r="S10" s="24" t="s">
        <v>311</v>
      </c>
      <c r="T10" s="24" t="s">
        <v>311</v>
      </c>
      <c r="U10" s="24" t="s">
        <v>311</v>
      </c>
      <c r="V10" s="24" t="s">
        <v>311</v>
      </c>
      <c r="W10" s="24" t="s">
        <v>311</v>
      </c>
      <c r="X10" s="24" t="s">
        <v>311</v>
      </c>
      <c r="Y10" s="24" t="s">
        <v>311</v>
      </c>
      <c r="Z10" s="24" t="s">
        <v>311</v>
      </c>
      <c r="AA10" s="24" t="s">
        <v>311</v>
      </c>
      <c r="AB10" s="24" t="s">
        <v>311</v>
      </c>
      <c r="AC10" s="24" t="s">
        <v>311</v>
      </c>
      <c r="AD10" s="24" t="s">
        <v>311</v>
      </c>
      <c r="AE10" s="24" t="s">
        <v>311</v>
      </c>
      <c r="AF10" s="24" t="s">
        <v>311</v>
      </c>
      <c r="AG10" s="24" t="s">
        <v>311</v>
      </c>
      <c r="AH10" s="24" t="s">
        <v>311</v>
      </c>
      <c r="AI10" s="24" t="s">
        <v>311</v>
      </c>
      <c r="AJ10" s="24" t="s">
        <v>311</v>
      </c>
      <c r="AK10" s="24" t="s">
        <v>311</v>
      </c>
      <c r="AL10" s="24" t="s">
        <v>311</v>
      </c>
      <c r="AM10" s="24" t="s">
        <v>311</v>
      </c>
      <c r="AN10" s="24" t="s">
        <v>311</v>
      </c>
      <c r="AO10" s="24" t="s">
        <v>311</v>
      </c>
      <c r="AP10" s="24" t="s">
        <v>311</v>
      </c>
      <c r="AQ10" s="24" t="s">
        <v>311</v>
      </c>
    </row>
    <row r="11" spans="1:45" thickTop="1" thickBot="1" x14ac:dyDescent="0.3">
      <c r="A11" s="92" t="str">
        <f>'Admin Potential Answers'!A3</f>
        <v>Question_2</v>
      </c>
      <c r="B11" s="13" t="str">
        <f>'Admin Potential Answers'!B3</f>
        <v>Will it be fully or partly closed?</v>
      </c>
      <c r="C11" s="41">
        <f>'Admin Potential Answers'!E$3</f>
        <v>0</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row>
    <row r="12" spans="1:45" thickTop="1" thickBot="1" x14ac:dyDescent="0.3">
      <c r="A12" s="92" t="str">
        <f>'Admin Potential Answers'!A3</f>
        <v>Question_2</v>
      </c>
      <c r="B12" s="13" t="str">
        <f>'Admin Potential Answers'!B3</f>
        <v>Will it be fully or partly closed?</v>
      </c>
      <c r="C12" s="41">
        <f>'Admin Potential Answers'!F$3</f>
        <v>0</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row>
    <row r="13" spans="1:45" s="84" customFormat="1" thickTop="1" thickBot="1" x14ac:dyDescent="0.3">
      <c r="A13" s="93" t="str">
        <f>'Admin Potential Answers'!A3</f>
        <v>Question_2</v>
      </c>
      <c r="B13" s="80" t="str">
        <f>'Admin Potential Answers'!B3</f>
        <v>Will it be fully or partly closed?</v>
      </c>
      <c r="C13" s="81">
        <f>'Admin Potential Answers'!G$3</f>
        <v>0</v>
      </c>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3"/>
      <c r="AS13" s="83"/>
    </row>
    <row r="14" spans="1:45" ht="60.75" thickBot="1" x14ac:dyDescent="0.3">
      <c r="A14" s="94" t="str">
        <f>'Admin Potential Answers'!A4</f>
        <v>Question_3</v>
      </c>
      <c r="B14" s="36" t="str">
        <f>'Admin Potential Answers'!B4</f>
        <v>Will there be other restrictions for fishing within the MPA?</v>
      </c>
      <c r="C14" s="59" t="str">
        <f>'Admin Potential Answers'!C$4</f>
        <v>Yes, there will be additional restrictions on fishing within the MPA, including limitations on fishing gears and equipment.</v>
      </c>
      <c r="D14" s="24" t="s">
        <v>316</v>
      </c>
      <c r="E14" s="24" t="s">
        <v>316</v>
      </c>
      <c r="F14" s="24" t="s">
        <v>316</v>
      </c>
      <c r="G14" s="24" t="s">
        <v>316</v>
      </c>
      <c r="H14" s="24" t="s">
        <v>316</v>
      </c>
      <c r="I14" s="24" t="s">
        <v>313</v>
      </c>
      <c r="J14" s="24" t="s">
        <v>312</v>
      </c>
      <c r="K14" s="24" t="s">
        <v>313</v>
      </c>
      <c r="L14" s="24" t="s">
        <v>313</v>
      </c>
      <c r="M14" s="24" t="s">
        <v>312</v>
      </c>
      <c r="N14" s="24" t="s">
        <v>312</v>
      </c>
      <c r="O14" s="24" t="s">
        <v>313</v>
      </c>
      <c r="P14" s="24" t="s">
        <v>310</v>
      </c>
      <c r="Q14" s="24" t="s">
        <v>309</v>
      </c>
      <c r="R14" s="24" t="s">
        <v>311</v>
      </c>
      <c r="S14" s="24" t="s">
        <v>311</v>
      </c>
      <c r="T14" s="24" t="s">
        <v>311</v>
      </c>
      <c r="U14" s="24" t="s">
        <v>311</v>
      </c>
      <c r="V14" s="24" t="s">
        <v>311</v>
      </c>
      <c r="W14" s="24" t="s">
        <v>311</v>
      </c>
      <c r="X14" s="24" t="s">
        <v>311</v>
      </c>
      <c r="Y14" s="24" t="s">
        <v>311</v>
      </c>
      <c r="Z14" s="24" t="s">
        <v>311</v>
      </c>
      <c r="AA14" s="24" t="s">
        <v>311</v>
      </c>
      <c r="AB14" s="24" t="s">
        <v>311</v>
      </c>
      <c r="AC14" s="24" t="s">
        <v>311</v>
      </c>
      <c r="AD14" s="24" t="s">
        <v>311</v>
      </c>
      <c r="AE14" s="24" t="s">
        <v>311</v>
      </c>
      <c r="AF14" s="24" t="s">
        <v>311</v>
      </c>
      <c r="AG14" s="24" t="s">
        <v>311</v>
      </c>
      <c r="AH14" s="24" t="s">
        <v>311</v>
      </c>
      <c r="AI14" s="24" t="s">
        <v>311</v>
      </c>
      <c r="AJ14" s="24" t="s">
        <v>311</v>
      </c>
      <c r="AK14" s="24" t="s">
        <v>311</v>
      </c>
      <c r="AL14" s="24" t="s">
        <v>311</v>
      </c>
      <c r="AM14" s="24" t="s">
        <v>311</v>
      </c>
      <c r="AN14" s="24" t="s">
        <v>311</v>
      </c>
      <c r="AO14" s="24" t="s">
        <v>311</v>
      </c>
      <c r="AP14" s="24" t="s">
        <v>311</v>
      </c>
      <c r="AQ14" s="24" t="s">
        <v>311</v>
      </c>
    </row>
    <row r="15" spans="1:45" ht="61.5" thickTop="1" thickBot="1" x14ac:dyDescent="0.3">
      <c r="A15" s="92" t="str">
        <f>'Admin Potential Answers'!A4</f>
        <v>Question_3</v>
      </c>
      <c r="B15" s="13" t="str">
        <f>'Admin Potential Answers'!B4</f>
        <v>Will there be other restrictions for fishing within the MPA?</v>
      </c>
      <c r="C15" s="41" t="str">
        <f>'Admin Potential Answers'!D$4</f>
        <v>Yes, fishing within the MPA will be restricted during specific periods to protect vulnerable species.</v>
      </c>
      <c r="D15" s="24" t="s">
        <v>316</v>
      </c>
      <c r="E15" s="24" t="s">
        <v>316</v>
      </c>
      <c r="F15" s="24" t="s">
        <v>316</v>
      </c>
      <c r="G15" s="24" t="s">
        <v>316</v>
      </c>
      <c r="H15" s="24" t="s">
        <v>316</v>
      </c>
      <c r="I15" s="24" t="s">
        <v>312</v>
      </c>
      <c r="J15" s="24" t="s">
        <v>310</v>
      </c>
      <c r="K15" s="24" t="s">
        <v>310</v>
      </c>
      <c r="L15" s="24" t="s">
        <v>313</v>
      </c>
      <c r="M15" s="24" t="s">
        <v>310</v>
      </c>
      <c r="N15" s="24" t="s">
        <v>313</v>
      </c>
      <c r="O15" s="24" t="s">
        <v>309</v>
      </c>
      <c r="P15" s="24" t="s">
        <v>313</v>
      </c>
      <c r="Q15" s="24" t="s">
        <v>312</v>
      </c>
      <c r="R15" s="24" t="s">
        <v>311</v>
      </c>
      <c r="S15" s="24" t="s">
        <v>311</v>
      </c>
      <c r="T15" s="24" t="s">
        <v>311</v>
      </c>
      <c r="U15" s="24" t="s">
        <v>311</v>
      </c>
      <c r="V15" s="24" t="s">
        <v>311</v>
      </c>
      <c r="W15" s="24" t="s">
        <v>311</v>
      </c>
      <c r="X15" s="24" t="s">
        <v>311</v>
      </c>
      <c r="Y15" s="24" t="s">
        <v>311</v>
      </c>
      <c r="Z15" s="24" t="s">
        <v>311</v>
      </c>
      <c r="AA15" s="24" t="s">
        <v>311</v>
      </c>
      <c r="AB15" s="24" t="s">
        <v>311</v>
      </c>
      <c r="AC15" s="24" t="s">
        <v>311</v>
      </c>
      <c r="AD15" s="24" t="s">
        <v>311</v>
      </c>
      <c r="AE15" s="24" t="s">
        <v>311</v>
      </c>
      <c r="AF15" s="24" t="s">
        <v>311</v>
      </c>
      <c r="AG15" s="24" t="s">
        <v>311</v>
      </c>
      <c r="AH15" s="24" t="s">
        <v>311</v>
      </c>
      <c r="AI15" s="24" t="s">
        <v>311</v>
      </c>
      <c r="AJ15" s="24" t="s">
        <v>311</v>
      </c>
      <c r="AK15" s="24" t="s">
        <v>311</v>
      </c>
      <c r="AL15" s="24" t="s">
        <v>311</v>
      </c>
      <c r="AM15" s="24" t="s">
        <v>311</v>
      </c>
      <c r="AN15" s="24" t="s">
        <v>311</v>
      </c>
      <c r="AO15" s="24" t="s">
        <v>311</v>
      </c>
      <c r="AP15" s="24" t="s">
        <v>311</v>
      </c>
      <c r="AQ15" s="24" t="s">
        <v>311</v>
      </c>
    </row>
    <row r="16" spans="1:45" ht="61.5" thickTop="1" thickBot="1" x14ac:dyDescent="0.3">
      <c r="A16" s="92" t="str">
        <f>'Admin Potential Answers'!A4</f>
        <v>Question_3</v>
      </c>
      <c r="B16" s="13" t="str">
        <f>'Admin Potential Answers'!B4</f>
        <v>Will there be other restrictions for fishing within the MPA?</v>
      </c>
      <c r="C16" s="41" t="str">
        <f>'Admin Potential Answers'!E$4</f>
        <v>Yes, fishers will be required to obtain permits to engage in fishing activities within the MPA.</v>
      </c>
      <c r="D16" s="24" t="s">
        <v>316</v>
      </c>
      <c r="E16" s="24" t="s">
        <v>316</v>
      </c>
      <c r="F16" s="24" t="s">
        <v>316</v>
      </c>
      <c r="G16" s="24" t="s">
        <v>316</v>
      </c>
      <c r="H16" s="24" t="s">
        <v>316</v>
      </c>
      <c r="I16" s="24" t="s">
        <v>309</v>
      </c>
      <c r="J16" s="24" t="s">
        <v>309</v>
      </c>
      <c r="K16" s="24" t="s">
        <v>312</v>
      </c>
      <c r="L16" s="24" t="s">
        <v>313</v>
      </c>
      <c r="M16" s="24" t="s">
        <v>310</v>
      </c>
      <c r="N16" s="24" t="s">
        <v>309</v>
      </c>
      <c r="O16" s="24" t="s">
        <v>309</v>
      </c>
      <c r="P16" s="24" t="s">
        <v>312</v>
      </c>
      <c r="Q16" s="24" t="s">
        <v>310</v>
      </c>
      <c r="R16" s="24" t="s">
        <v>311</v>
      </c>
      <c r="S16" s="24" t="s">
        <v>311</v>
      </c>
      <c r="T16" s="24" t="s">
        <v>311</v>
      </c>
      <c r="U16" s="24" t="s">
        <v>311</v>
      </c>
      <c r="V16" s="24" t="s">
        <v>311</v>
      </c>
      <c r="W16" s="24" t="s">
        <v>311</v>
      </c>
      <c r="X16" s="24" t="s">
        <v>311</v>
      </c>
      <c r="Y16" s="24" t="s">
        <v>311</v>
      </c>
      <c r="Z16" s="24" t="s">
        <v>311</v>
      </c>
      <c r="AA16" s="24" t="s">
        <v>311</v>
      </c>
      <c r="AB16" s="24" t="s">
        <v>311</v>
      </c>
      <c r="AC16" s="24" t="s">
        <v>311</v>
      </c>
      <c r="AD16" s="24" t="s">
        <v>311</v>
      </c>
      <c r="AE16" s="24" t="s">
        <v>311</v>
      </c>
      <c r="AF16" s="24" t="s">
        <v>311</v>
      </c>
      <c r="AG16" s="24" t="s">
        <v>311</v>
      </c>
      <c r="AH16" s="24" t="s">
        <v>311</v>
      </c>
      <c r="AI16" s="24" t="s">
        <v>311</v>
      </c>
      <c r="AJ16" s="24" t="s">
        <v>311</v>
      </c>
      <c r="AK16" s="24" t="s">
        <v>311</v>
      </c>
      <c r="AL16" s="24" t="s">
        <v>311</v>
      </c>
      <c r="AM16" s="24" t="s">
        <v>311</v>
      </c>
      <c r="AN16" s="24" t="s">
        <v>311</v>
      </c>
      <c r="AO16" s="24" t="s">
        <v>311</v>
      </c>
      <c r="AP16" s="24" t="s">
        <v>311</v>
      </c>
      <c r="AQ16" s="24" t="s">
        <v>311</v>
      </c>
    </row>
    <row r="17" spans="1:45" ht="61.5" thickTop="1" thickBot="1" x14ac:dyDescent="0.3">
      <c r="A17" s="92" t="str">
        <f>'Admin Potential Answers'!A4</f>
        <v>Question_3</v>
      </c>
      <c r="B17" s="13" t="str">
        <f>'Admin Potential Answers'!B4</f>
        <v>Will there be other restrictions for fishing within the MPA?</v>
      </c>
      <c r="C17" s="41" t="str">
        <f>'Admin Potential Answers'!F$4</f>
        <v>Yes, there will be limitations on catch quotas for specific species within the MPA.</v>
      </c>
      <c r="D17" s="24" t="s">
        <v>316</v>
      </c>
      <c r="E17" s="24" t="s">
        <v>316</v>
      </c>
      <c r="F17" s="24" t="s">
        <v>316</v>
      </c>
      <c r="G17" s="24" t="s">
        <v>316</v>
      </c>
      <c r="H17" s="24" t="s">
        <v>316</v>
      </c>
      <c r="I17" s="24" t="s">
        <v>313</v>
      </c>
      <c r="J17" s="24" t="s">
        <v>312</v>
      </c>
      <c r="K17" s="24" t="s">
        <v>310</v>
      </c>
      <c r="L17" s="24" t="s">
        <v>314</v>
      </c>
      <c r="M17" s="24" t="s">
        <v>310</v>
      </c>
      <c r="N17" s="24" t="s">
        <v>310</v>
      </c>
      <c r="O17" s="24" t="s">
        <v>312</v>
      </c>
      <c r="P17" s="24" t="s">
        <v>312</v>
      </c>
      <c r="Q17" s="24" t="s">
        <v>310</v>
      </c>
      <c r="R17" s="24" t="s">
        <v>311</v>
      </c>
      <c r="S17" s="24" t="s">
        <v>311</v>
      </c>
      <c r="T17" s="24" t="s">
        <v>311</v>
      </c>
      <c r="U17" s="24" t="s">
        <v>311</v>
      </c>
      <c r="V17" s="24" t="s">
        <v>311</v>
      </c>
      <c r="W17" s="24" t="s">
        <v>311</v>
      </c>
      <c r="X17" s="24" t="s">
        <v>311</v>
      </c>
      <c r="Y17" s="24" t="s">
        <v>311</v>
      </c>
      <c r="Z17" s="24" t="s">
        <v>311</v>
      </c>
      <c r="AA17" s="24" t="s">
        <v>311</v>
      </c>
      <c r="AB17" s="24" t="s">
        <v>311</v>
      </c>
      <c r="AC17" s="24" t="s">
        <v>311</v>
      </c>
      <c r="AD17" s="24" t="s">
        <v>311</v>
      </c>
      <c r="AE17" s="24" t="s">
        <v>311</v>
      </c>
      <c r="AF17" s="24" t="s">
        <v>311</v>
      </c>
      <c r="AG17" s="24" t="s">
        <v>311</v>
      </c>
      <c r="AH17" s="24" t="s">
        <v>311</v>
      </c>
      <c r="AI17" s="24" t="s">
        <v>311</v>
      </c>
      <c r="AJ17" s="24" t="s">
        <v>311</v>
      </c>
      <c r="AK17" s="24" t="s">
        <v>311</v>
      </c>
      <c r="AL17" s="24" t="s">
        <v>311</v>
      </c>
      <c r="AM17" s="24" t="s">
        <v>311</v>
      </c>
      <c r="AN17" s="24" t="s">
        <v>311</v>
      </c>
      <c r="AO17" s="24" t="s">
        <v>311</v>
      </c>
      <c r="AP17" s="24" t="s">
        <v>311</v>
      </c>
      <c r="AQ17" s="24" t="s">
        <v>311</v>
      </c>
    </row>
    <row r="18" spans="1:45" s="84" customFormat="1" ht="61.5" thickTop="1" thickBot="1" x14ac:dyDescent="0.3">
      <c r="A18" s="93" t="str">
        <f>'Admin Potential Answers'!A4</f>
        <v>Question_3</v>
      </c>
      <c r="B18" s="80" t="str">
        <f>'Admin Potential Answers'!B4</f>
        <v>Will there be other restrictions for fishing within the MPA?</v>
      </c>
      <c r="C18" s="81" t="str">
        <f>'Admin Potential Answers'!G$4</f>
        <v>There will be no other restrictions (i.e. no fishing at all is allowed in the MPA).</v>
      </c>
      <c r="D18" s="24" t="s">
        <v>316</v>
      </c>
      <c r="E18" s="24" t="s">
        <v>316</v>
      </c>
      <c r="F18" s="24" t="s">
        <v>316</v>
      </c>
      <c r="G18" s="24" t="s">
        <v>316</v>
      </c>
      <c r="H18" s="24" t="s">
        <v>316</v>
      </c>
      <c r="I18" s="24" t="s">
        <v>316</v>
      </c>
      <c r="J18" s="24" t="s">
        <v>316</v>
      </c>
      <c r="K18" s="24" t="s">
        <v>316</v>
      </c>
      <c r="L18" s="24" t="s">
        <v>316</v>
      </c>
      <c r="M18" s="24" t="s">
        <v>316</v>
      </c>
      <c r="N18" s="24" t="s">
        <v>316</v>
      </c>
      <c r="O18" s="24" t="s">
        <v>316</v>
      </c>
      <c r="P18" s="24" t="s">
        <v>316</v>
      </c>
      <c r="Q18" s="24" t="s">
        <v>316</v>
      </c>
      <c r="R18" s="82" t="s">
        <v>311</v>
      </c>
      <c r="S18" s="82" t="s">
        <v>311</v>
      </c>
      <c r="T18" s="82" t="s">
        <v>311</v>
      </c>
      <c r="U18" s="82" t="s">
        <v>311</v>
      </c>
      <c r="V18" s="82" t="s">
        <v>311</v>
      </c>
      <c r="W18" s="82" t="s">
        <v>311</v>
      </c>
      <c r="X18" s="82" t="s">
        <v>311</v>
      </c>
      <c r="Y18" s="82" t="s">
        <v>311</v>
      </c>
      <c r="Z18" s="82" t="s">
        <v>311</v>
      </c>
      <c r="AA18" s="82" t="s">
        <v>311</v>
      </c>
      <c r="AB18" s="82" t="s">
        <v>311</v>
      </c>
      <c r="AC18" s="82" t="s">
        <v>311</v>
      </c>
      <c r="AD18" s="82" t="s">
        <v>311</v>
      </c>
      <c r="AE18" s="82" t="s">
        <v>311</v>
      </c>
      <c r="AF18" s="82" t="s">
        <v>311</v>
      </c>
      <c r="AG18" s="82" t="s">
        <v>311</v>
      </c>
      <c r="AH18" s="82" t="s">
        <v>311</v>
      </c>
      <c r="AI18" s="82" t="s">
        <v>311</v>
      </c>
      <c r="AJ18" s="82" t="s">
        <v>311</v>
      </c>
      <c r="AK18" s="82" t="s">
        <v>311</v>
      </c>
      <c r="AL18" s="82" t="s">
        <v>311</v>
      </c>
      <c r="AM18" s="82" t="s">
        <v>311</v>
      </c>
      <c r="AN18" s="82" t="s">
        <v>311</v>
      </c>
      <c r="AO18" s="82" t="s">
        <v>311</v>
      </c>
      <c r="AP18" s="82" t="s">
        <v>311</v>
      </c>
      <c r="AQ18" s="82" t="s">
        <v>311</v>
      </c>
      <c r="AR18" s="83"/>
      <c r="AS18" s="83"/>
    </row>
    <row r="19" spans="1:45" ht="45.75" thickBot="1" x14ac:dyDescent="0.3">
      <c r="A19" s="94" t="str">
        <f>'Admin Potential Answers'!A5</f>
        <v>Question_4</v>
      </c>
      <c r="B19" s="36" t="str">
        <f>'Admin Potential Answers'!B5</f>
        <v>Are there viable populations of target species in alternative areas that can be exploited by fisheries?</v>
      </c>
      <c r="C19" s="59" t="str">
        <f>'Admin Potential Answers'!C$5</f>
        <v>Yes, there are viable target species occurring outside the MPA that fishers can exploit.</v>
      </c>
      <c r="D19" s="24" t="s">
        <v>312</v>
      </c>
      <c r="E19" s="24" t="s">
        <v>313</v>
      </c>
      <c r="F19" s="24" t="s">
        <v>312</v>
      </c>
      <c r="G19" s="24" t="s">
        <v>313</v>
      </c>
      <c r="H19" s="24" t="s">
        <v>309</v>
      </c>
      <c r="I19" s="24" t="s">
        <v>309</v>
      </c>
      <c r="J19" s="24" t="s">
        <v>312</v>
      </c>
      <c r="K19" s="24" t="s">
        <v>309</v>
      </c>
      <c r="L19" s="24" t="s">
        <v>309</v>
      </c>
      <c r="M19" s="24" t="s">
        <v>309</v>
      </c>
      <c r="N19" s="24" t="s">
        <v>309</v>
      </c>
      <c r="O19" s="24" t="s">
        <v>309</v>
      </c>
      <c r="P19" s="24" t="s">
        <v>309</v>
      </c>
      <c r="Q19" s="24" t="s">
        <v>309</v>
      </c>
      <c r="R19" s="24" t="s">
        <v>311</v>
      </c>
      <c r="S19" s="24" t="s">
        <v>311</v>
      </c>
      <c r="T19" s="24" t="s">
        <v>311</v>
      </c>
      <c r="U19" s="24" t="s">
        <v>311</v>
      </c>
      <c r="V19" s="24" t="s">
        <v>311</v>
      </c>
      <c r="W19" s="24" t="s">
        <v>311</v>
      </c>
      <c r="X19" s="24" t="s">
        <v>311</v>
      </c>
      <c r="Y19" s="24" t="s">
        <v>311</v>
      </c>
      <c r="Z19" s="24" t="s">
        <v>311</v>
      </c>
      <c r="AA19" s="24" t="s">
        <v>311</v>
      </c>
      <c r="AB19" s="24" t="s">
        <v>311</v>
      </c>
      <c r="AC19" s="24" t="s">
        <v>311</v>
      </c>
      <c r="AD19" s="24" t="s">
        <v>311</v>
      </c>
      <c r="AE19" s="24" t="s">
        <v>311</v>
      </c>
      <c r="AF19" s="24" t="s">
        <v>311</v>
      </c>
      <c r="AG19" s="24" t="s">
        <v>311</v>
      </c>
      <c r="AH19" s="24" t="s">
        <v>311</v>
      </c>
      <c r="AI19" s="24" t="s">
        <v>311</v>
      </c>
      <c r="AJ19" s="24" t="s">
        <v>311</v>
      </c>
      <c r="AK19" s="24" t="s">
        <v>311</v>
      </c>
      <c r="AL19" s="24" t="s">
        <v>311</v>
      </c>
      <c r="AM19" s="24" t="s">
        <v>311</v>
      </c>
      <c r="AN19" s="24" t="s">
        <v>311</v>
      </c>
      <c r="AO19" s="24" t="s">
        <v>311</v>
      </c>
      <c r="AP19" s="24" t="s">
        <v>311</v>
      </c>
      <c r="AQ19" s="24" t="s">
        <v>311</v>
      </c>
    </row>
    <row r="20" spans="1:45" ht="46.5" thickTop="1" thickBot="1" x14ac:dyDescent="0.3">
      <c r="A20" s="92" t="str">
        <f>'Admin Potential Answers'!A5</f>
        <v>Question_4</v>
      </c>
      <c r="B20" s="13" t="str">
        <f>'Admin Potential Answers'!B5</f>
        <v>Are there viable populations of target species in alternative areas that can be exploited by fisheries?</v>
      </c>
      <c r="C20" s="41" t="str">
        <f>'Admin Potential Answers'!D$5</f>
        <v>Yes, but only few.</v>
      </c>
      <c r="D20" s="24" t="s">
        <v>310</v>
      </c>
      <c r="E20" s="24" t="s">
        <v>312</v>
      </c>
      <c r="F20" s="24" t="s">
        <v>310</v>
      </c>
      <c r="G20" s="24" t="s">
        <v>312</v>
      </c>
      <c r="H20" s="24" t="s">
        <v>309</v>
      </c>
      <c r="I20" s="24" t="s">
        <v>312</v>
      </c>
      <c r="J20" s="24" t="s">
        <v>312</v>
      </c>
      <c r="K20" s="24" t="s">
        <v>312</v>
      </c>
      <c r="L20" s="24" t="s">
        <v>312</v>
      </c>
      <c r="M20" s="24" t="s">
        <v>312</v>
      </c>
      <c r="N20" s="24" t="s">
        <v>312</v>
      </c>
      <c r="O20" s="24" t="s">
        <v>312</v>
      </c>
      <c r="P20" s="24" t="s">
        <v>312</v>
      </c>
      <c r="Q20" s="24" t="s">
        <v>312</v>
      </c>
      <c r="R20" s="24" t="s">
        <v>311</v>
      </c>
      <c r="S20" s="24" t="s">
        <v>311</v>
      </c>
      <c r="T20" s="24" t="s">
        <v>311</v>
      </c>
      <c r="U20" s="24" t="s">
        <v>311</v>
      </c>
      <c r="V20" s="24" t="s">
        <v>311</v>
      </c>
      <c r="W20" s="24" t="s">
        <v>311</v>
      </c>
      <c r="X20" s="24" t="s">
        <v>311</v>
      </c>
      <c r="Y20" s="24" t="s">
        <v>311</v>
      </c>
      <c r="Z20" s="24" t="s">
        <v>311</v>
      </c>
      <c r="AA20" s="24" t="s">
        <v>311</v>
      </c>
      <c r="AB20" s="24" t="s">
        <v>311</v>
      </c>
      <c r="AC20" s="24" t="s">
        <v>311</v>
      </c>
      <c r="AD20" s="24" t="s">
        <v>311</v>
      </c>
      <c r="AE20" s="24" t="s">
        <v>311</v>
      </c>
      <c r="AF20" s="24" t="s">
        <v>311</v>
      </c>
      <c r="AG20" s="24" t="s">
        <v>311</v>
      </c>
      <c r="AH20" s="24" t="s">
        <v>311</v>
      </c>
      <c r="AI20" s="24" t="s">
        <v>311</v>
      </c>
      <c r="AJ20" s="24" t="s">
        <v>311</v>
      </c>
      <c r="AK20" s="24" t="s">
        <v>311</v>
      </c>
      <c r="AL20" s="24" t="s">
        <v>311</v>
      </c>
      <c r="AM20" s="24" t="s">
        <v>311</v>
      </c>
      <c r="AN20" s="24" t="s">
        <v>311</v>
      </c>
      <c r="AO20" s="24" t="s">
        <v>311</v>
      </c>
      <c r="AP20" s="24" t="s">
        <v>311</v>
      </c>
      <c r="AQ20" s="24" t="s">
        <v>311</v>
      </c>
    </row>
    <row r="21" spans="1:45" ht="46.5" thickTop="1" thickBot="1" x14ac:dyDescent="0.3">
      <c r="A21" s="92" t="str">
        <f>'Admin Potential Answers'!A5</f>
        <v>Question_4</v>
      </c>
      <c r="B21" s="13" t="str">
        <f>'Admin Potential Answers'!B5</f>
        <v>Are there viable populations of target species in alternative areas that can be exploited by fisheries?</v>
      </c>
      <c r="C21" s="41" t="str">
        <f>'Admin Potential Answers'!E$5</f>
        <v xml:space="preserve">No, there are not enough viable target species for the fishery to rely on. </v>
      </c>
      <c r="D21" s="24" t="s">
        <v>309</v>
      </c>
      <c r="E21" s="24" t="s">
        <v>310</v>
      </c>
      <c r="F21" s="24" t="s">
        <v>309</v>
      </c>
      <c r="G21" s="24" t="s">
        <v>309</v>
      </c>
      <c r="H21" s="24" t="s">
        <v>309</v>
      </c>
      <c r="I21" s="24" t="s">
        <v>313</v>
      </c>
      <c r="J21" s="24" t="s">
        <v>312</v>
      </c>
      <c r="K21" s="24" t="s">
        <v>313</v>
      </c>
      <c r="L21" s="24" t="s">
        <v>314</v>
      </c>
      <c r="M21" s="24" t="s">
        <v>314</v>
      </c>
      <c r="N21" s="24" t="s">
        <v>313</v>
      </c>
      <c r="O21" s="24" t="s">
        <v>313</v>
      </c>
      <c r="P21" s="24" t="s">
        <v>314</v>
      </c>
      <c r="Q21" s="24" t="s">
        <v>313</v>
      </c>
      <c r="R21" s="24" t="s">
        <v>311</v>
      </c>
      <c r="S21" s="24" t="s">
        <v>311</v>
      </c>
      <c r="T21" s="24" t="s">
        <v>311</v>
      </c>
      <c r="U21" s="24" t="s">
        <v>311</v>
      </c>
      <c r="V21" s="24" t="s">
        <v>311</v>
      </c>
      <c r="W21" s="24" t="s">
        <v>311</v>
      </c>
      <c r="X21" s="24" t="s">
        <v>311</v>
      </c>
      <c r="Y21" s="24" t="s">
        <v>311</v>
      </c>
      <c r="Z21" s="24" t="s">
        <v>311</v>
      </c>
      <c r="AA21" s="24" t="s">
        <v>311</v>
      </c>
      <c r="AB21" s="24" t="s">
        <v>311</v>
      </c>
      <c r="AC21" s="24" t="s">
        <v>311</v>
      </c>
      <c r="AD21" s="24" t="s">
        <v>311</v>
      </c>
      <c r="AE21" s="24" t="s">
        <v>311</v>
      </c>
      <c r="AF21" s="24" t="s">
        <v>311</v>
      </c>
      <c r="AG21" s="24" t="s">
        <v>311</v>
      </c>
      <c r="AH21" s="24" t="s">
        <v>311</v>
      </c>
      <c r="AI21" s="24" t="s">
        <v>311</v>
      </c>
      <c r="AJ21" s="24" t="s">
        <v>311</v>
      </c>
      <c r="AK21" s="24" t="s">
        <v>311</v>
      </c>
      <c r="AL21" s="24" t="s">
        <v>311</v>
      </c>
      <c r="AM21" s="24" t="s">
        <v>311</v>
      </c>
      <c r="AN21" s="24" t="s">
        <v>311</v>
      </c>
      <c r="AO21" s="24" t="s">
        <v>311</v>
      </c>
      <c r="AP21" s="24" t="s">
        <v>311</v>
      </c>
      <c r="AQ21" s="24" t="s">
        <v>311</v>
      </c>
    </row>
    <row r="22" spans="1:45" ht="46.5" thickTop="1" thickBot="1" x14ac:dyDescent="0.3">
      <c r="A22" s="92" t="str">
        <f>'Admin Potential Answers'!A5</f>
        <v>Question_4</v>
      </c>
      <c r="B22" s="13" t="str">
        <f>'Admin Potential Answers'!B5</f>
        <v>Are there viable populations of target species in alternative areas that can be exploited by fisheries?</v>
      </c>
      <c r="C22" s="41" t="str">
        <f>'Admin Potential Answers'!F$5</f>
        <v>This is unknown and/or uncertain (Q4).</v>
      </c>
      <c r="D22" s="24" t="s">
        <v>315</v>
      </c>
      <c r="E22" s="24" t="s">
        <v>315</v>
      </c>
      <c r="F22" s="24" t="s">
        <v>315</v>
      </c>
      <c r="G22" s="24" t="s">
        <v>315</v>
      </c>
      <c r="H22" s="24" t="s">
        <v>315</v>
      </c>
      <c r="I22" s="24" t="s">
        <v>315</v>
      </c>
      <c r="J22" s="24" t="s">
        <v>315</v>
      </c>
      <c r="K22" s="24" t="s">
        <v>315</v>
      </c>
      <c r="L22" s="24" t="s">
        <v>315</v>
      </c>
      <c r="M22" s="24" t="s">
        <v>315</v>
      </c>
      <c r="N22" s="24" t="s">
        <v>315</v>
      </c>
      <c r="O22" s="24" t="s">
        <v>315</v>
      </c>
      <c r="P22" s="24" t="s">
        <v>315</v>
      </c>
      <c r="Q22" s="24" t="s">
        <v>315</v>
      </c>
      <c r="R22" s="24" t="s">
        <v>311</v>
      </c>
      <c r="S22" s="24" t="s">
        <v>311</v>
      </c>
      <c r="T22" s="24" t="s">
        <v>311</v>
      </c>
      <c r="U22" s="24" t="s">
        <v>311</v>
      </c>
      <c r="V22" s="24" t="s">
        <v>311</v>
      </c>
      <c r="W22" s="24" t="s">
        <v>311</v>
      </c>
      <c r="X22" s="24" t="s">
        <v>311</v>
      </c>
      <c r="Y22" s="24" t="s">
        <v>311</v>
      </c>
      <c r="Z22" s="24" t="s">
        <v>311</v>
      </c>
      <c r="AA22" s="24" t="s">
        <v>311</v>
      </c>
      <c r="AB22" s="24" t="s">
        <v>311</v>
      </c>
      <c r="AC22" s="24" t="s">
        <v>311</v>
      </c>
      <c r="AD22" s="24" t="s">
        <v>311</v>
      </c>
      <c r="AE22" s="24" t="s">
        <v>311</v>
      </c>
      <c r="AF22" s="24" t="s">
        <v>311</v>
      </c>
      <c r="AG22" s="24" t="s">
        <v>311</v>
      </c>
      <c r="AH22" s="24" t="s">
        <v>311</v>
      </c>
      <c r="AI22" s="24" t="s">
        <v>311</v>
      </c>
      <c r="AJ22" s="24" t="s">
        <v>311</v>
      </c>
      <c r="AK22" s="24" t="s">
        <v>311</v>
      </c>
      <c r="AL22" s="24" t="s">
        <v>311</v>
      </c>
      <c r="AM22" s="24" t="s">
        <v>311</v>
      </c>
      <c r="AN22" s="24" t="s">
        <v>311</v>
      </c>
      <c r="AO22" s="24" t="s">
        <v>311</v>
      </c>
      <c r="AP22" s="24" t="s">
        <v>311</v>
      </c>
      <c r="AQ22" s="24" t="s">
        <v>311</v>
      </c>
    </row>
    <row r="23" spans="1:45" s="84" customFormat="1" ht="46.5" thickTop="1" thickBot="1" x14ac:dyDescent="0.3">
      <c r="A23" s="93" t="str">
        <f>'Admin Potential Answers'!A5</f>
        <v>Question_4</v>
      </c>
      <c r="B23" s="80" t="str">
        <f>'Admin Potential Answers'!B5</f>
        <v>Are there viable populations of target species in alternative areas that can be exploited by fisheries?</v>
      </c>
      <c r="C23" s="81">
        <f>'Admin Potential Answers'!G$5</f>
        <v>0</v>
      </c>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3"/>
      <c r="AS23" s="83"/>
    </row>
    <row r="24" spans="1:45" ht="45.75" thickBot="1" x14ac:dyDescent="0.3">
      <c r="A24" s="94" t="str">
        <f>'Admin Potential Answers'!A6</f>
        <v>Question_5</v>
      </c>
      <c r="B24" s="36" t="str">
        <f>'Admin Potential Answers'!B6</f>
        <v>Which of the following most strongly drives the current fishing activities in the area to be designated as an MPA?</v>
      </c>
      <c r="C24" s="59" t="str">
        <f>'Admin Potential Answers'!C$6</f>
        <v>The absence of the target species elsewhere is the primary driving factor.</v>
      </c>
      <c r="D24" s="24" t="s">
        <v>312</v>
      </c>
      <c r="E24" s="24" t="s">
        <v>312</v>
      </c>
      <c r="F24" s="24" t="s">
        <v>309</v>
      </c>
      <c r="G24" s="24" t="s">
        <v>309</v>
      </c>
      <c r="H24" s="24" t="s">
        <v>309</v>
      </c>
      <c r="I24" s="24" t="s">
        <v>314</v>
      </c>
      <c r="J24" s="24" t="s">
        <v>314</v>
      </c>
      <c r="K24" s="24" t="s">
        <v>310</v>
      </c>
      <c r="L24" s="24" t="s">
        <v>314</v>
      </c>
      <c r="M24" s="24" t="s">
        <v>313</v>
      </c>
      <c r="N24" s="24" t="s">
        <v>310</v>
      </c>
      <c r="O24" s="24" t="s">
        <v>314</v>
      </c>
      <c r="P24" s="24" t="s">
        <v>313</v>
      </c>
      <c r="Q24" s="24" t="s">
        <v>312</v>
      </c>
      <c r="R24" s="24" t="s">
        <v>311</v>
      </c>
      <c r="S24" s="24" t="s">
        <v>311</v>
      </c>
      <c r="T24" s="24" t="s">
        <v>311</v>
      </c>
      <c r="U24" s="24" t="s">
        <v>311</v>
      </c>
      <c r="V24" s="24" t="s">
        <v>311</v>
      </c>
      <c r="W24" s="24" t="s">
        <v>311</v>
      </c>
      <c r="X24" s="24" t="s">
        <v>311</v>
      </c>
      <c r="Y24" s="24" t="s">
        <v>311</v>
      </c>
      <c r="Z24" s="24" t="s">
        <v>311</v>
      </c>
      <c r="AA24" s="24" t="s">
        <v>311</v>
      </c>
      <c r="AB24" s="24" t="s">
        <v>311</v>
      </c>
      <c r="AC24" s="24" t="s">
        <v>311</v>
      </c>
      <c r="AD24" s="24" t="s">
        <v>311</v>
      </c>
      <c r="AE24" s="24" t="s">
        <v>311</v>
      </c>
      <c r="AF24" s="24" t="s">
        <v>311</v>
      </c>
      <c r="AG24" s="24" t="s">
        <v>311</v>
      </c>
      <c r="AH24" s="24" t="s">
        <v>311</v>
      </c>
      <c r="AI24" s="24" t="s">
        <v>311</v>
      </c>
      <c r="AJ24" s="24" t="s">
        <v>311</v>
      </c>
      <c r="AK24" s="24" t="s">
        <v>311</v>
      </c>
      <c r="AL24" s="24" t="s">
        <v>311</v>
      </c>
      <c r="AM24" s="24" t="s">
        <v>311</v>
      </c>
      <c r="AN24" s="24" t="s">
        <v>311</v>
      </c>
      <c r="AO24" s="24" t="s">
        <v>311</v>
      </c>
      <c r="AP24" s="24" t="s">
        <v>311</v>
      </c>
      <c r="AQ24" s="24" t="s">
        <v>311</v>
      </c>
    </row>
    <row r="25" spans="1:45" ht="46.5" thickTop="1" thickBot="1" x14ac:dyDescent="0.3">
      <c r="A25" s="92" t="str">
        <f>'Admin Potential Answers'!A6</f>
        <v>Question_5</v>
      </c>
      <c r="B25" s="13" t="str">
        <f>'Admin Potential Answers'!B6</f>
        <v>Which of the following most strongly drives the current fishing activities in the area to be designated as an MPA?</v>
      </c>
      <c r="C25" s="41" t="str">
        <f>'Admin Potential Answers'!D$6</f>
        <v>The efficiency of the gear in the area is the primary driving factor.</v>
      </c>
      <c r="D25" s="24" t="s">
        <v>310</v>
      </c>
      <c r="E25" s="24" t="s">
        <v>312</v>
      </c>
      <c r="F25" s="24" t="s">
        <v>312</v>
      </c>
      <c r="G25" s="24" t="s">
        <v>309</v>
      </c>
      <c r="H25" s="24" t="s">
        <v>309</v>
      </c>
      <c r="I25" s="24" t="s">
        <v>312</v>
      </c>
      <c r="J25" s="24" t="s">
        <v>312</v>
      </c>
      <c r="K25" s="24" t="s">
        <v>310</v>
      </c>
      <c r="L25" s="24" t="s">
        <v>312</v>
      </c>
      <c r="M25" s="24" t="s">
        <v>312</v>
      </c>
      <c r="N25" s="24" t="s">
        <v>309</v>
      </c>
      <c r="O25" s="24" t="s">
        <v>313</v>
      </c>
      <c r="P25" s="24" t="s">
        <v>309</v>
      </c>
      <c r="Q25" s="24" t="s">
        <v>309</v>
      </c>
      <c r="R25" s="24" t="s">
        <v>311</v>
      </c>
      <c r="S25" s="24" t="s">
        <v>311</v>
      </c>
      <c r="T25" s="24" t="s">
        <v>311</v>
      </c>
      <c r="U25" s="24" t="s">
        <v>311</v>
      </c>
      <c r="V25" s="24" t="s">
        <v>311</v>
      </c>
      <c r="W25" s="24" t="s">
        <v>311</v>
      </c>
      <c r="X25" s="24" t="s">
        <v>311</v>
      </c>
      <c r="Y25" s="24" t="s">
        <v>311</v>
      </c>
      <c r="Z25" s="24" t="s">
        <v>311</v>
      </c>
      <c r="AA25" s="24" t="s">
        <v>311</v>
      </c>
      <c r="AB25" s="24" t="s">
        <v>311</v>
      </c>
      <c r="AC25" s="24" t="s">
        <v>311</v>
      </c>
      <c r="AD25" s="24" t="s">
        <v>311</v>
      </c>
      <c r="AE25" s="24" t="s">
        <v>311</v>
      </c>
      <c r="AF25" s="24" t="s">
        <v>311</v>
      </c>
      <c r="AG25" s="24" t="s">
        <v>311</v>
      </c>
      <c r="AH25" s="24" t="s">
        <v>311</v>
      </c>
      <c r="AI25" s="24" t="s">
        <v>311</v>
      </c>
      <c r="AJ25" s="24" t="s">
        <v>311</v>
      </c>
      <c r="AK25" s="24" t="s">
        <v>311</v>
      </c>
      <c r="AL25" s="24" t="s">
        <v>311</v>
      </c>
      <c r="AM25" s="24" t="s">
        <v>311</v>
      </c>
      <c r="AN25" s="24" t="s">
        <v>311</v>
      </c>
      <c r="AO25" s="24" t="s">
        <v>311</v>
      </c>
      <c r="AP25" s="24" t="s">
        <v>311</v>
      </c>
      <c r="AQ25" s="24" t="s">
        <v>311</v>
      </c>
    </row>
    <row r="26" spans="1:45" ht="46.5" thickTop="1" thickBot="1" x14ac:dyDescent="0.3">
      <c r="A26" s="92" t="str">
        <f>'Admin Potential Answers'!A6</f>
        <v>Question_5</v>
      </c>
      <c r="B26" s="13" t="str">
        <f>'Admin Potential Answers'!B6</f>
        <v>Which of the following most strongly drives the current fishing activities in the area to be designated as an MPA?</v>
      </c>
      <c r="C26" s="41" t="str">
        <f>'Admin Potential Answers'!E$6</f>
        <v>The proximity to port relative to alternative areas is the primary driving factor.</v>
      </c>
      <c r="D26" s="24" t="s">
        <v>312</v>
      </c>
      <c r="E26" s="24" t="s">
        <v>312</v>
      </c>
      <c r="F26" s="24" t="s">
        <v>310</v>
      </c>
      <c r="G26" s="24" t="s">
        <v>312</v>
      </c>
      <c r="H26" s="24" t="s">
        <v>313</v>
      </c>
      <c r="I26" s="24" t="s">
        <v>309</v>
      </c>
      <c r="J26" s="24" t="s">
        <v>309</v>
      </c>
      <c r="K26" s="24" t="s">
        <v>314</v>
      </c>
      <c r="L26" s="24" t="s">
        <v>314</v>
      </c>
      <c r="M26" s="24" t="s">
        <v>310</v>
      </c>
      <c r="N26" s="24" t="s">
        <v>313</v>
      </c>
      <c r="O26" s="24" t="s">
        <v>309</v>
      </c>
      <c r="P26" s="24" t="s">
        <v>310</v>
      </c>
      <c r="Q26" s="24" t="s">
        <v>312</v>
      </c>
      <c r="R26" s="24" t="s">
        <v>311</v>
      </c>
      <c r="S26" s="24" t="s">
        <v>311</v>
      </c>
      <c r="T26" s="24" t="s">
        <v>311</v>
      </c>
      <c r="U26" s="24" t="s">
        <v>311</v>
      </c>
      <c r="V26" s="24" t="s">
        <v>311</v>
      </c>
      <c r="W26" s="24" t="s">
        <v>311</v>
      </c>
      <c r="X26" s="24" t="s">
        <v>311</v>
      </c>
      <c r="Y26" s="24" t="s">
        <v>311</v>
      </c>
      <c r="Z26" s="24" t="s">
        <v>311</v>
      </c>
      <c r="AA26" s="24" t="s">
        <v>311</v>
      </c>
      <c r="AB26" s="24" t="s">
        <v>311</v>
      </c>
      <c r="AC26" s="24" t="s">
        <v>311</v>
      </c>
      <c r="AD26" s="24" t="s">
        <v>311</v>
      </c>
      <c r="AE26" s="24" t="s">
        <v>311</v>
      </c>
      <c r="AF26" s="24" t="s">
        <v>311</v>
      </c>
      <c r="AG26" s="24" t="s">
        <v>311</v>
      </c>
      <c r="AH26" s="24" t="s">
        <v>311</v>
      </c>
      <c r="AI26" s="24" t="s">
        <v>311</v>
      </c>
      <c r="AJ26" s="24" t="s">
        <v>311</v>
      </c>
      <c r="AK26" s="24" t="s">
        <v>311</v>
      </c>
      <c r="AL26" s="24" t="s">
        <v>311</v>
      </c>
      <c r="AM26" s="24" t="s">
        <v>311</v>
      </c>
      <c r="AN26" s="24" t="s">
        <v>311</v>
      </c>
      <c r="AO26" s="24" t="s">
        <v>311</v>
      </c>
      <c r="AP26" s="24" t="s">
        <v>311</v>
      </c>
      <c r="AQ26" s="24" t="s">
        <v>311</v>
      </c>
    </row>
    <row r="27" spans="1:45" ht="46.5" thickTop="1" thickBot="1" x14ac:dyDescent="0.3">
      <c r="A27" s="92" t="str">
        <f>'Admin Potential Answers'!A6</f>
        <v>Question_5</v>
      </c>
      <c r="B27" s="13" t="str">
        <f>'Admin Potential Answers'!B6</f>
        <v>Which of the following most strongly drives the current fishing activities in the area to be designated as an MPA?</v>
      </c>
      <c r="C27" s="41" t="str">
        <f>'Admin Potential Answers'!F$6</f>
        <v>This is unknown and/or uncertain (Q5).</v>
      </c>
      <c r="D27" s="24" t="s">
        <v>315</v>
      </c>
      <c r="E27" s="24" t="s">
        <v>315</v>
      </c>
      <c r="F27" s="24" t="s">
        <v>315</v>
      </c>
      <c r="G27" s="24" t="s">
        <v>315</v>
      </c>
      <c r="H27" s="24" t="s">
        <v>315</v>
      </c>
      <c r="I27" s="24" t="s">
        <v>315</v>
      </c>
      <c r="J27" s="24" t="s">
        <v>315</v>
      </c>
      <c r="K27" s="24" t="s">
        <v>315</v>
      </c>
      <c r="L27" s="24" t="s">
        <v>315</v>
      </c>
      <c r="M27" s="24" t="s">
        <v>315</v>
      </c>
      <c r="N27" s="24" t="s">
        <v>315</v>
      </c>
      <c r="O27" s="24" t="s">
        <v>315</v>
      </c>
      <c r="P27" s="24" t="s">
        <v>315</v>
      </c>
      <c r="Q27" s="24" t="s">
        <v>315</v>
      </c>
      <c r="R27" s="24" t="s">
        <v>311</v>
      </c>
      <c r="S27" s="24" t="s">
        <v>311</v>
      </c>
      <c r="T27" s="24" t="s">
        <v>311</v>
      </c>
      <c r="U27" s="24" t="s">
        <v>311</v>
      </c>
      <c r="V27" s="24" t="s">
        <v>311</v>
      </c>
      <c r="W27" s="24" t="s">
        <v>311</v>
      </c>
      <c r="X27" s="24" t="s">
        <v>311</v>
      </c>
      <c r="Y27" s="24" t="s">
        <v>311</v>
      </c>
      <c r="Z27" s="24" t="s">
        <v>311</v>
      </c>
      <c r="AA27" s="24" t="s">
        <v>311</v>
      </c>
      <c r="AB27" s="24" t="s">
        <v>311</v>
      </c>
      <c r="AC27" s="24" t="s">
        <v>311</v>
      </c>
      <c r="AD27" s="24" t="s">
        <v>311</v>
      </c>
      <c r="AE27" s="24" t="s">
        <v>311</v>
      </c>
      <c r="AF27" s="24" t="s">
        <v>311</v>
      </c>
      <c r="AG27" s="24" t="s">
        <v>311</v>
      </c>
      <c r="AH27" s="24" t="s">
        <v>311</v>
      </c>
      <c r="AI27" s="24" t="s">
        <v>311</v>
      </c>
      <c r="AJ27" s="24" t="s">
        <v>311</v>
      </c>
      <c r="AK27" s="24" t="s">
        <v>311</v>
      </c>
      <c r="AL27" s="24" t="s">
        <v>311</v>
      </c>
      <c r="AM27" s="24" t="s">
        <v>311</v>
      </c>
      <c r="AN27" s="24" t="s">
        <v>311</v>
      </c>
      <c r="AO27" s="24" t="s">
        <v>311</v>
      </c>
      <c r="AP27" s="24" t="s">
        <v>311</v>
      </c>
      <c r="AQ27" s="24" t="s">
        <v>311</v>
      </c>
    </row>
    <row r="28" spans="1:45" s="84" customFormat="1" ht="46.5" thickTop="1" thickBot="1" x14ac:dyDescent="0.3">
      <c r="A28" s="93" t="str">
        <f>'Admin Potential Answers'!A6</f>
        <v>Question_5</v>
      </c>
      <c r="B28" s="80" t="str">
        <f>'Admin Potential Answers'!B6</f>
        <v>Which of the following most strongly drives the current fishing activities in the area to be designated as an MPA?</v>
      </c>
      <c r="C28" s="81">
        <f>'Admin Potential Answers'!G$6</f>
        <v>0</v>
      </c>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3"/>
      <c r="AS28" s="83"/>
    </row>
    <row r="29" spans="1:45" ht="45.75" thickBot="1" x14ac:dyDescent="0.3">
      <c r="A29" s="94" t="str">
        <f>'Admin Potential Answers'!A7</f>
        <v>Question_6</v>
      </c>
      <c r="B29" s="36" t="str">
        <f>'Admin Potential Answers'!B7</f>
        <v>Compared to other areas where the majority of fishers operate, how close is the MPA to the home port(s) of the fishers?</v>
      </c>
      <c r="C29" s="59" t="str" cm="1">
        <f t="array" aca="1" ref="C29:C33" ca="1">TRANSPOSE(INDIRECT('Admin Potential Answers'!A7))</f>
        <v>The MPA is close to the home port(s) of the fishers in comparison to other areas where they operate.</v>
      </c>
      <c r="D29" s="24" t="s">
        <v>309</v>
      </c>
      <c r="E29" s="24" t="s">
        <v>309</v>
      </c>
      <c r="F29" s="24" t="s">
        <v>312</v>
      </c>
      <c r="G29" s="24" t="s">
        <v>312</v>
      </c>
      <c r="H29" s="24" t="s">
        <v>312</v>
      </c>
      <c r="I29" s="24" t="s">
        <v>309</v>
      </c>
      <c r="J29" s="24" t="s">
        <v>309</v>
      </c>
      <c r="K29" s="24" t="s">
        <v>314</v>
      </c>
      <c r="L29" s="24" t="s">
        <v>309</v>
      </c>
      <c r="M29" s="24" t="s">
        <v>309</v>
      </c>
      <c r="N29" s="24" t="s">
        <v>309</v>
      </c>
      <c r="O29" s="24" t="s">
        <v>309</v>
      </c>
      <c r="P29" s="24" t="s">
        <v>309</v>
      </c>
      <c r="Q29" s="24" t="s">
        <v>309</v>
      </c>
      <c r="R29" s="24" t="s">
        <v>311</v>
      </c>
      <c r="S29" s="24" t="s">
        <v>311</v>
      </c>
      <c r="T29" s="24" t="s">
        <v>311</v>
      </c>
      <c r="U29" s="24" t="s">
        <v>311</v>
      </c>
      <c r="V29" s="24" t="s">
        <v>311</v>
      </c>
      <c r="W29" s="24" t="s">
        <v>311</v>
      </c>
      <c r="X29" s="24" t="s">
        <v>311</v>
      </c>
      <c r="Y29" s="24" t="s">
        <v>311</v>
      </c>
      <c r="Z29" s="24" t="s">
        <v>311</v>
      </c>
      <c r="AA29" s="24" t="s">
        <v>311</v>
      </c>
      <c r="AB29" s="24" t="s">
        <v>311</v>
      </c>
      <c r="AC29" s="24" t="s">
        <v>311</v>
      </c>
      <c r="AD29" s="24" t="s">
        <v>311</v>
      </c>
      <c r="AE29" s="24" t="s">
        <v>311</v>
      </c>
      <c r="AF29" s="24" t="s">
        <v>311</v>
      </c>
      <c r="AG29" s="24" t="s">
        <v>311</v>
      </c>
      <c r="AH29" s="24" t="s">
        <v>311</v>
      </c>
      <c r="AI29" s="24" t="s">
        <v>311</v>
      </c>
      <c r="AJ29" s="24" t="s">
        <v>311</v>
      </c>
      <c r="AK29" s="24" t="s">
        <v>311</v>
      </c>
      <c r="AL29" s="24" t="s">
        <v>311</v>
      </c>
      <c r="AM29" s="24" t="s">
        <v>311</v>
      </c>
      <c r="AN29" s="24" t="s">
        <v>311</v>
      </c>
      <c r="AO29" s="24" t="s">
        <v>311</v>
      </c>
      <c r="AP29" s="24" t="s">
        <v>311</v>
      </c>
      <c r="AQ29" s="24" t="s">
        <v>311</v>
      </c>
    </row>
    <row r="30" spans="1:45" ht="61.5" thickTop="1" thickBot="1" x14ac:dyDescent="0.3">
      <c r="A30" s="92" t="str">
        <f t="shared" ref="A30:B33" si="0">A29</f>
        <v>Question_6</v>
      </c>
      <c r="B30" s="13" t="str">
        <f t="shared" si="0"/>
        <v>Compared to other areas where the majority of fishers operate, how close is the MPA to the home port(s) of the fishers?</v>
      </c>
      <c r="C30" s="41" t="str">
        <f ca="1"/>
        <v>The MPA is at an average distance from the home port(s) of the fishers in comparison to other areas where they operate.</v>
      </c>
      <c r="D30" s="24" t="s">
        <v>309</v>
      </c>
      <c r="E30" s="24" t="s">
        <v>309</v>
      </c>
      <c r="F30" s="24" t="s">
        <v>309</v>
      </c>
      <c r="G30" s="24" t="s">
        <v>309</v>
      </c>
      <c r="H30" s="24" t="s">
        <v>309</v>
      </c>
      <c r="I30" s="24" t="s">
        <v>309</v>
      </c>
      <c r="J30" s="24" t="s">
        <v>309</v>
      </c>
      <c r="K30" s="24" t="s">
        <v>312</v>
      </c>
      <c r="L30" s="24" t="s">
        <v>309</v>
      </c>
      <c r="M30" s="24" t="s">
        <v>309</v>
      </c>
      <c r="N30" s="24" t="s">
        <v>309</v>
      </c>
      <c r="O30" s="24" t="s">
        <v>309</v>
      </c>
      <c r="P30" s="24" t="s">
        <v>309</v>
      </c>
      <c r="Q30" s="24" t="s">
        <v>309</v>
      </c>
      <c r="R30" s="24" t="s">
        <v>311</v>
      </c>
      <c r="S30" s="24" t="s">
        <v>311</v>
      </c>
      <c r="T30" s="24" t="s">
        <v>311</v>
      </c>
      <c r="U30" s="24" t="s">
        <v>311</v>
      </c>
      <c r="V30" s="24" t="s">
        <v>311</v>
      </c>
      <c r="W30" s="24" t="s">
        <v>311</v>
      </c>
      <c r="X30" s="24" t="s">
        <v>311</v>
      </c>
      <c r="Y30" s="24" t="s">
        <v>311</v>
      </c>
      <c r="Z30" s="24" t="s">
        <v>311</v>
      </c>
      <c r="AA30" s="24" t="s">
        <v>311</v>
      </c>
      <c r="AB30" s="24" t="s">
        <v>311</v>
      </c>
      <c r="AC30" s="24" t="s">
        <v>311</v>
      </c>
      <c r="AD30" s="24" t="s">
        <v>311</v>
      </c>
      <c r="AE30" s="24" t="s">
        <v>311</v>
      </c>
      <c r="AF30" s="24" t="s">
        <v>311</v>
      </c>
      <c r="AG30" s="24" t="s">
        <v>311</v>
      </c>
      <c r="AH30" s="24" t="s">
        <v>311</v>
      </c>
      <c r="AI30" s="24" t="s">
        <v>311</v>
      </c>
      <c r="AJ30" s="24" t="s">
        <v>311</v>
      </c>
      <c r="AK30" s="24" t="s">
        <v>311</v>
      </c>
      <c r="AL30" s="24" t="s">
        <v>311</v>
      </c>
      <c r="AM30" s="24" t="s">
        <v>311</v>
      </c>
      <c r="AN30" s="24" t="s">
        <v>311</v>
      </c>
      <c r="AO30" s="24" t="s">
        <v>311</v>
      </c>
      <c r="AP30" s="24" t="s">
        <v>311</v>
      </c>
      <c r="AQ30" s="24" t="s">
        <v>311</v>
      </c>
    </row>
    <row r="31" spans="1:45" ht="46.5" thickTop="1" thickBot="1" x14ac:dyDescent="0.3">
      <c r="A31" s="92" t="str">
        <f t="shared" si="0"/>
        <v>Question_6</v>
      </c>
      <c r="B31" s="13" t="str">
        <f t="shared" si="0"/>
        <v>Compared to other areas where the majority of fishers operate, how close is the MPA to the home port(s) of the fishers?</v>
      </c>
      <c r="C31" s="41" t="str">
        <f ca="1"/>
        <v>The MPA is far from the home port(s) of the fishers in comparison to other areas where they operate.</v>
      </c>
      <c r="D31" s="24" t="s">
        <v>309</v>
      </c>
      <c r="E31" s="24" t="s">
        <v>309</v>
      </c>
      <c r="F31" s="24" t="s">
        <v>309</v>
      </c>
      <c r="G31" s="24" t="s">
        <v>309</v>
      </c>
      <c r="H31" s="24" t="s">
        <v>309</v>
      </c>
      <c r="I31" s="24" t="s">
        <v>309</v>
      </c>
      <c r="J31" s="24" t="s">
        <v>309</v>
      </c>
      <c r="K31" s="24" t="s">
        <v>309</v>
      </c>
      <c r="L31" s="24" t="s">
        <v>309</v>
      </c>
      <c r="M31" s="24" t="s">
        <v>309</v>
      </c>
      <c r="N31" s="24" t="s">
        <v>309</v>
      </c>
      <c r="O31" s="24" t="s">
        <v>309</v>
      </c>
      <c r="P31" s="24" t="s">
        <v>309</v>
      </c>
      <c r="Q31" s="24" t="s">
        <v>309</v>
      </c>
      <c r="R31" s="24" t="s">
        <v>311</v>
      </c>
      <c r="S31" s="24" t="s">
        <v>311</v>
      </c>
      <c r="T31" s="24" t="s">
        <v>311</v>
      </c>
      <c r="U31" s="24" t="s">
        <v>311</v>
      </c>
      <c r="V31" s="24" t="s">
        <v>311</v>
      </c>
      <c r="W31" s="24" t="s">
        <v>311</v>
      </c>
      <c r="X31" s="24" t="s">
        <v>311</v>
      </c>
      <c r="Y31" s="24" t="s">
        <v>311</v>
      </c>
      <c r="Z31" s="24" t="s">
        <v>311</v>
      </c>
      <c r="AA31" s="24" t="s">
        <v>311</v>
      </c>
      <c r="AB31" s="24" t="s">
        <v>311</v>
      </c>
      <c r="AC31" s="24" t="s">
        <v>311</v>
      </c>
      <c r="AD31" s="24" t="s">
        <v>311</v>
      </c>
      <c r="AE31" s="24" t="s">
        <v>311</v>
      </c>
      <c r="AF31" s="24" t="s">
        <v>311</v>
      </c>
      <c r="AG31" s="24" t="s">
        <v>311</v>
      </c>
      <c r="AH31" s="24" t="s">
        <v>311</v>
      </c>
      <c r="AI31" s="24" t="s">
        <v>311</v>
      </c>
      <c r="AJ31" s="24" t="s">
        <v>311</v>
      </c>
      <c r="AK31" s="24" t="s">
        <v>311</v>
      </c>
      <c r="AL31" s="24" t="s">
        <v>311</v>
      </c>
      <c r="AM31" s="24" t="s">
        <v>311</v>
      </c>
      <c r="AN31" s="24" t="s">
        <v>311</v>
      </c>
      <c r="AO31" s="24" t="s">
        <v>311</v>
      </c>
      <c r="AP31" s="24" t="s">
        <v>311</v>
      </c>
      <c r="AQ31" s="24" t="s">
        <v>311</v>
      </c>
    </row>
    <row r="32" spans="1:45" ht="46.5" thickTop="1" thickBot="1" x14ac:dyDescent="0.3">
      <c r="A32" s="92" t="str">
        <f t="shared" si="0"/>
        <v>Question_6</v>
      </c>
      <c r="B32" s="13" t="str">
        <f t="shared" si="0"/>
        <v>Compared to other areas where the majority of fishers operate, how close is the MPA to the home port(s) of the fishers?</v>
      </c>
      <c r="C32" s="41">
        <f ca="1"/>
        <v>0</v>
      </c>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row>
    <row r="33" spans="1:45" s="84" customFormat="1" ht="46.5" thickTop="1" thickBot="1" x14ac:dyDescent="0.3">
      <c r="A33" s="93" t="str">
        <f t="shared" si="0"/>
        <v>Question_6</v>
      </c>
      <c r="B33" s="80" t="str">
        <f t="shared" si="0"/>
        <v>Compared to other areas where the majority of fishers operate, how close is the MPA to the home port(s) of the fishers?</v>
      </c>
      <c r="C33" s="81">
        <f ca="1"/>
        <v>0</v>
      </c>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3"/>
      <c r="AS33" s="83"/>
    </row>
    <row r="34" spans="1:45" ht="61.5" thickTop="1" thickBot="1" x14ac:dyDescent="0.3">
      <c r="A34" s="92" t="str">
        <f>'Admin Potential Answers'!A8</f>
        <v>Question_7</v>
      </c>
      <c r="B34" s="13" t="str">
        <f>'Admin Potential Answers'!B8</f>
        <v>Compared to other areas that the fishers use to steam between their home port and fishing grounds, what is the density of seabirds in the MPA and the routes towards it?</v>
      </c>
      <c r="C34" s="41" t="str" cm="1">
        <f t="array" aca="1" ref="C34:C38" ca="1">TRANSPOSE(INDIRECT('Admin Potential Answers'!A8))</f>
        <v>The density of seabirds in the MPA and the routes towards it is low compared to other areas used by the fishers for transit.</v>
      </c>
      <c r="D34" s="24" t="s">
        <v>313</v>
      </c>
      <c r="E34" s="24" t="s">
        <v>312</v>
      </c>
      <c r="F34" s="24" t="s">
        <v>316</v>
      </c>
      <c r="G34" s="24" t="s">
        <v>316</v>
      </c>
      <c r="H34" s="24" t="s">
        <v>316</v>
      </c>
      <c r="I34" s="24" t="s">
        <v>316</v>
      </c>
      <c r="J34" s="24" t="s">
        <v>316</v>
      </c>
      <c r="K34" s="24" t="s">
        <v>316</v>
      </c>
      <c r="L34" s="24" t="s">
        <v>316</v>
      </c>
      <c r="M34" s="24" t="s">
        <v>316</v>
      </c>
      <c r="N34" s="24" t="s">
        <v>316</v>
      </c>
      <c r="O34" s="24" t="s">
        <v>316</v>
      </c>
      <c r="P34" s="24" t="s">
        <v>316</v>
      </c>
      <c r="Q34" s="24" t="s">
        <v>316</v>
      </c>
      <c r="R34" s="24" t="s">
        <v>311</v>
      </c>
      <c r="S34" s="24" t="s">
        <v>311</v>
      </c>
      <c r="T34" s="24" t="s">
        <v>311</v>
      </c>
      <c r="U34" s="24" t="s">
        <v>311</v>
      </c>
      <c r="V34" s="24" t="s">
        <v>311</v>
      </c>
      <c r="W34" s="24" t="s">
        <v>311</v>
      </c>
      <c r="X34" s="24" t="s">
        <v>311</v>
      </c>
      <c r="Y34" s="24" t="s">
        <v>311</v>
      </c>
      <c r="Z34" s="24" t="s">
        <v>311</v>
      </c>
      <c r="AA34" s="24" t="s">
        <v>311</v>
      </c>
      <c r="AB34" s="24" t="s">
        <v>311</v>
      </c>
      <c r="AC34" s="24" t="s">
        <v>311</v>
      </c>
      <c r="AD34" s="24" t="s">
        <v>311</v>
      </c>
      <c r="AE34" s="24" t="s">
        <v>311</v>
      </c>
      <c r="AF34" s="24" t="s">
        <v>311</v>
      </c>
      <c r="AG34" s="24" t="s">
        <v>311</v>
      </c>
      <c r="AH34" s="24" t="s">
        <v>311</v>
      </c>
      <c r="AI34" s="24" t="s">
        <v>311</v>
      </c>
      <c r="AJ34" s="24" t="s">
        <v>311</v>
      </c>
      <c r="AK34" s="24" t="s">
        <v>311</v>
      </c>
      <c r="AL34" s="24" t="s">
        <v>311</v>
      </c>
      <c r="AM34" s="24" t="s">
        <v>311</v>
      </c>
      <c r="AN34" s="24" t="s">
        <v>311</v>
      </c>
      <c r="AO34" s="24" t="s">
        <v>311</v>
      </c>
      <c r="AP34" s="24" t="s">
        <v>311</v>
      </c>
      <c r="AQ34" s="24" t="s">
        <v>311</v>
      </c>
    </row>
    <row r="35" spans="1:45" ht="61.5" thickTop="1" thickBot="1" x14ac:dyDescent="0.3">
      <c r="A35" s="92" t="str">
        <f>A34</f>
        <v>Question_7</v>
      </c>
      <c r="B35" s="13" t="str">
        <f>B34</f>
        <v>Compared to other areas that the fishers use to steam between their home port and fishing grounds, what is the density of seabirds in the MPA and the routes towards it?</v>
      </c>
      <c r="C35" s="41" t="str">
        <f ca="1"/>
        <v>The density of seabirds in the MPA and the routes towards it is average compared to other areas used by the fishers for transit.</v>
      </c>
      <c r="D35" s="24" t="s">
        <v>310</v>
      </c>
      <c r="E35" s="24" t="s">
        <v>310</v>
      </c>
      <c r="F35" s="24" t="s">
        <v>316</v>
      </c>
      <c r="G35" s="24" t="s">
        <v>316</v>
      </c>
      <c r="H35" s="24" t="s">
        <v>316</v>
      </c>
      <c r="I35" s="24" t="s">
        <v>316</v>
      </c>
      <c r="J35" s="24" t="s">
        <v>316</v>
      </c>
      <c r="K35" s="24" t="s">
        <v>316</v>
      </c>
      <c r="L35" s="24" t="s">
        <v>316</v>
      </c>
      <c r="M35" s="24" t="s">
        <v>316</v>
      </c>
      <c r="N35" s="24" t="s">
        <v>316</v>
      </c>
      <c r="O35" s="24" t="s">
        <v>316</v>
      </c>
      <c r="P35" s="24" t="s">
        <v>316</v>
      </c>
      <c r="Q35" s="24" t="s">
        <v>316</v>
      </c>
      <c r="R35" s="24" t="s">
        <v>311</v>
      </c>
      <c r="S35" s="24" t="s">
        <v>311</v>
      </c>
      <c r="T35" s="24" t="s">
        <v>311</v>
      </c>
      <c r="U35" s="24" t="s">
        <v>311</v>
      </c>
      <c r="V35" s="24" t="s">
        <v>311</v>
      </c>
      <c r="W35" s="24" t="s">
        <v>311</v>
      </c>
      <c r="X35" s="24" t="s">
        <v>311</v>
      </c>
      <c r="Y35" s="24" t="s">
        <v>311</v>
      </c>
      <c r="Z35" s="24" t="s">
        <v>311</v>
      </c>
      <c r="AA35" s="24" t="s">
        <v>311</v>
      </c>
      <c r="AB35" s="24" t="s">
        <v>311</v>
      </c>
      <c r="AC35" s="24" t="s">
        <v>311</v>
      </c>
      <c r="AD35" s="24" t="s">
        <v>311</v>
      </c>
      <c r="AE35" s="24" t="s">
        <v>311</v>
      </c>
      <c r="AF35" s="24" t="s">
        <v>311</v>
      </c>
      <c r="AG35" s="24" t="s">
        <v>311</v>
      </c>
      <c r="AH35" s="24" t="s">
        <v>311</v>
      </c>
      <c r="AI35" s="24" t="s">
        <v>311</v>
      </c>
      <c r="AJ35" s="24" t="s">
        <v>311</v>
      </c>
      <c r="AK35" s="24" t="s">
        <v>311</v>
      </c>
      <c r="AL35" s="24" t="s">
        <v>311</v>
      </c>
      <c r="AM35" s="24" t="s">
        <v>311</v>
      </c>
      <c r="AN35" s="24" t="s">
        <v>311</v>
      </c>
      <c r="AO35" s="24" t="s">
        <v>311</v>
      </c>
      <c r="AP35" s="24" t="s">
        <v>311</v>
      </c>
      <c r="AQ35" s="24" t="s">
        <v>311</v>
      </c>
    </row>
    <row r="36" spans="1:45" ht="61.5" thickTop="1" thickBot="1" x14ac:dyDescent="0.3">
      <c r="A36" s="92" t="str">
        <f t="shared" ref="A36" si="1">A35</f>
        <v>Question_7</v>
      </c>
      <c r="B36" s="13" t="str">
        <f t="shared" ref="B36:B38" si="2">B35</f>
        <v>Compared to other areas that the fishers use to steam between their home port and fishing grounds, what is the density of seabirds in the MPA and the routes towards it?</v>
      </c>
      <c r="C36" s="41" t="str">
        <f ca="1"/>
        <v>The density of seabirds in the MPA and the routes towards it is high compared to other areas used by the fishers for transit.</v>
      </c>
      <c r="D36" s="24" t="s">
        <v>309</v>
      </c>
      <c r="E36" s="24" t="s">
        <v>309</v>
      </c>
      <c r="F36" s="24" t="s">
        <v>316</v>
      </c>
      <c r="G36" s="24" t="s">
        <v>316</v>
      </c>
      <c r="H36" s="24" t="s">
        <v>316</v>
      </c>
      <c r="I36" s="24" t="s">
        <v>316</v>
      </c>
      <c r="J36" s="24" t="s">
        <v>316</v>
      </c>
      <c r="K36" s="24" t="s">
        <v>316</v>
      </c>
      <c r="L36" s="24" t="s">
        <v>316</v>
      </c>
      <c r="M36" s="24" t="s">
        <v>316</v>
      </c>
      <c r="N36" s="24" t="s">
        <v>316</v>
      </c>
      <c r="O36" s="24" t="s">
        <v>316</v>
      </c>
      <c r="P36" s="24" t="s">
        <v>316</v>
      </c>
      <c r="Q36" s="24" t="s">
        <v>316</v>
      </c>
      <c r="R36" s="24" t="s">
        <v>311</v>
      </c>
      <c r="S36" s="24" t="s">
        <v>311</v>
      </c>
      <c r="T36" s="24" t="s">
        <v>311</v>
      </c>
      <c r="U36" s="24" t="s">
        <v>311</v>
      </c>
      <c r="V36" s="24" t="s">
        <v>311</v>
      </c>
      <c r="W36" s="24" t="s">
        <v>311</v>
      </c>
      <c r="X36" s="24" t="s">
        <v>311</v>
      </c>
      <c r="Y36" s="24" t="s">
        <v>311</v>
      </c>
      <c r="Z36" s="24" t="s">
        <v>311</v>
      </c>
      <c r="AA36" s="24" t="s">
        <v>311</v>
      </c>
      <c r="AB36" s="24" t="s">
        <v>311</v>
      </c>
      <c r="AC36" s="24" t="s">
        <v>311</v>
      </c>
      <c r="AD36" s="24" t="s">
        <v>311</v>
      </c>
      <c r="AE36" s="24" t="s">
        <v>311</v>
      </c>
      <c r="AF36" s="24" t="s">
        <v>311</v>
      </c>
      <c r="AG36" s="24" t="s">
        <v>311</v>
      </c>
      <c r="AH36" s="24" t="s">
        <v>311</v>
      </c>
      <c r="AI36" s="24" t="s">
        <v>311</v>
      </c>
      <c r="AJ36" s="24" t="s">
        <v>311</v>
      </c>
      <c r="AK36" s="24" t="s">
        <v>311</v>
      </c>
      <c r="AL36" s="24" t="s">
        <v>311</v>
      </c>
      <c r="AM36" s="24" t="s">
        <v>311</v>
      </c>
      <c r="AN36" s="24" t="s">
        <v>311</v>
      </c>
      <c r="AO36" s="24" t="s">
        <v>311</v>
      </c>
      <c r="AP36" s="24" t="s">
        <v>311</v>
      </c>
      <c r="AQ36" s="24" t="s">
        <v>311</v>
      </c>
    </row>
    <row r="37" spans="1:45" ht="61.5" thickTop="1" thickBot="1" x14ac:dyDescent="0.3">
      <c r="A37" s="92" t="str">
        <f t="shared" ref="A37" si="3">A36</f>
        <v>Question_7</v>
      </c>
      <c r="B37" s="13" t="str">
        <f t="shared" si="2"/>
        <v>Compared to other areas that the fishers use to steam between their home port and fishing grounds, what is the density of seabirds in the MPA and the routes towards it?</v>
      </c>
      <c r="C37" s="41" t="str">
        <f ca="1"/>
        <v>This is unknown and/or uncertain (Q7).</v>
      </c>
      <c r="D37" s="24" t="s">
        <v>315</v>
      </c>
      <c r="E37" s="24" t="s">
        <v>315</v>
      </c>
      <c r="F37" s="24" t="s">
        <v>316</v>
      </c>
      <c r="G37" s="24" t="s">
        <v>316</v>
      </c>
      <c r="H37" s="24" t="s">
        <v>316</v>
      </c>
      <c r="I37" s="24" t="s">
        <v>316</v>
      </c>
      <c r="J37" s="24" t="s">
        <v>316</v>
      </c>
      <c r="K37" s="24" t="s">
        <v>316</v>
      </c>
      <c r="L37" s="24" t="s">
        <v>316</v>
      </c>
      <c r="M37" s="24" t="s">
        <v>316</v>
      </c>
      <c r="N37" s="24" t="s">
        <v>316</v>
      </c>
      <c r="O37" s="24" t="s">
        <v>316</v>
      </c>
      <c r="P37" s="24" t="s">
        <v>316</v>
      </c>
      <c r="Q37" s="24" t="s">
        <v>316</v>
      </c>
      <c r="R37" s="24" t="s">
        <v>311</v>
      </c>
      <c r="S37" s="24" t="s">
        <v>311</v>
      </c>
      <c r="T37" s="24" t="s">
        <v>311</v>
      </c>
      <c r="U37" s="24" t="s">
        <v>311</v>
      </c>
      <c r="V37" s="24" t="s">
        <v>311</v>
      </c>
      <c r="W37" s="24" t="s">
        <v>311</v>
      </c>
      <c r="X37" s="24" t="s">
        <v>311</v>
      </c>
      <c r="Y37" s="24" t="s">
        <v>311</v>
      </c>
      <c r="Z37" s="24" t="s">
        <v>311</v>
      </c>
      <c r="AA37" s="24" t="s">
        <v>311</v>
      </c>
      <c r="AB37" s="24" t="s">
        <v>311</v>
      </c>
      <c r="AC37" s="24" t="s">
        <v>311</v>
      </c>
      <c r="AD37" s="24" t="s">
        <v>311</v>
      </c>
      <c r="AE37" s="24" t="s">
        <v>311</v>
      </c>
      <c r="AF37" s="24" t="s">
        <v>311</v>
      </c>
      <c r="AG37" s="24" t="s">
        <v>311</v>
      </c>
      <c r="AH37" s="24" t="s">
        <v>311</v>
      </c>
      <c r="AI37" s="24" t="s">
        <v>311</v>
      </c>
      <c r="AJ37" s="24" t="s">
        <v>311</v>
      </c>
      <c r="AK37" s="24" t="s">
        <v>311</v>
      </c>
      <c r="AL37" s="24" t="s">
        <v>311</v>
      </c>
      <c r="AM37" s="24" t="s">
        <v>311</v>
      </c>
      <c r="AN37" s="24" t="s">
        <v>311</v>
      </c>
      <c r="AO37" s="24" t="s">
        <v>311</v>
      </c>
      <c r="AP37" s="24" t="s">
        <v>311</v>
      </c>
      <c r="AQ37" s="24" t="s">
        <v>311</v>
      </c>
    </row>
    <row r="38" spans="1:45" s="84" customFormat="1" ht="61.5" thickTop="1" thickBot="1" x14ac:dyDescent="0.3">
      <c r="A38" s="93" t="str">
        <f t="shared" ref="A38" si="4">A37</f>
        <v>Question_7</v>
      </c>
      <c r="B38" s="80" t="str">
        <f t="shared" si="2"/>
        <v>Compared to other areas that the fishers use to steam between their home port and fishing grounds, what is the density of seabirds in the MPA and the routes towards it?</v>
      </c>
      <c r="C38" s="81">
        <f ca="1"/>
        <v>0</v>
      </c>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3"/>
      <c r="AS38" s="83"/>
    </row>
    <row r="39" spans="1:45" ht="60.75" thickBot="1" x14ac:dyDescent="0.3">
      <c r="A39" s="94" t="str">
        <f>'Admin Potential Answers'!A9</f>
        <v>Question_8</v>
      </c>
      <c r="B39" s="36" t="str">
        <f>'Admin Potential Answers'!B9</f>
        <v>Compared to other areas which the fishers use for fishing and/or steaming, what is the density of marine mammals in the MPA and the routes towards it?</v>
      </c>
      <c r="C39" s="59" t="str" cm="1">
        <f t="array" aca="1" ref="C39:C43" ca="1">TRANSPOSE(INDIRECT('Admin Potential Answers'!A9))</f>
        <v>The density of marine mammals in the MPA and the routes towards it is low compared to other fishing and steaming areas.</v>
      </c>
      <c r="D39" s="24" t="s">
        <v>313</v>
      </c>
      <c r="E39" s="24" t="s">
        <v>310</v>
      </c>
      <c r="F39" s="24" t="s">
        <v>316</v>
      </c>
      <c r="G39" s="24" t="s">
        <v>316</v>
      </c>
      <c r="H39" s="24" t="s">
        <v>316</v>
      </c>
      <c r="I39" s="24" t="s">
        <v>316</v>
      </c>
      <c r="J39" s="24" t="s">
        <v>316</v>
      </c>
      <c r="K39" s="24" t="s">
        <v>316</v>
      </c>
      <c r="L39" s="24" t="s">
        <v>316</v>
      </c>
      <c r="M39" s="24" t="s">
        <v>316</v>
      </c>
      <c r="N39" s="24" t="s">
        <v>316</v>
      </c>
      <c r="O39" s="24" t="s">
        <v>316</v>
      </c>
      <c r="P39" s="24" t="s">
        <v>316</v>
      </c>
      <c r="Q39" s="24" t="s">
        <v>316</v>
      </c>
      <c r="R39" s="24" t="s">
        <v>311</v>
      </c>
      <c r="S39" s="24" t="s">
        <v>311</v>
      </c>
      <c r="T39" s="24" t="s">
        <v>311</v>
      </c>
      <c r="U39" s="24" t="s">
        <v>311</v>
      </c>
      <c r="V39" s="24" t="s">
        <v>311</v>
      </c>
      <c r="W39" s="24" t="s">
        <v>311</v>
      </c>
      <c r="X39" s="24" t="s">
        <v>311</v>
      </c>
      <c r="Y39" s="24" t="s">
        <v>311</v>
      </c>
      <c r="Z39" s="24" t="s">
        <v>311</v>
      </c>
      <c r="AA39" s="24" t="s">
        <v>311</v>
      </c>
      <c r="AB39" s="24" t="s">
        <v>311</v>
      </c>
      <c r="AC39" s="24" t="s">
        <v>311</v>
      </c>
      <c r="AD39" s="24" t="s">
        <v>311</v>
      </c>
      <c r="AE39" s="24" t="s">
        <v>311</v>
      </c>
      <c r="AF39" s="24" t="s">
        <v>311</v>
      </c>
      <c r="AG39" s="24" t="s">
        <v>311</v>
      </c>
      <c r="AH39" s="24" t="s">
        <v>311</v>
      </c>
      <c r="AI39" s="24" t="s">
        <v>311</v>
      </c>
      <c r="AJ39" s="24" t="s">
        <v>311</v>
      </c>
      <c r="AK39" s="24" t="s">
        <v>311</v>
      </c>
      <c r="AL39" s="24" t="s">
        <v>311</v>
      </c>
      <c r="AM39" s="24" t="s">
        <v>311</v>
      </c>
      <c r="AN39" s="24" t="s">
        <v>311</v>
      </c>
      <c r="AO39" s="24" t="s">
        <v>311</v>
      </c>
      <c r="AP39" s="24" t="s">
        <v>311</v>
      </c>
      <c r="AQ39" s="24" t="s">
        <v>311</v>
      </c>
    </row>
    <row r="40" spans="1:45" ht="61.5" thickTop="1" thickBot="1" x14ac:dyDescent="0.3">
      <c r="A40" s="92" t="str">
        <f>A39</f>
        <v>Question_8</v>
      </c>
      <c r="B40" s="13" t="str">
        <f>B39</f>
        <v>Compared to other areas which the fishers use for fishing and/or steaming, what is the density of marine mammals in the MPA and the routes towards it?</v>
      </c>
      <c r="C40" s="41" t="str">
        <f ca="1"/>
        <v>The density of marine mammals in the MPA and the routes towards it is average compared to other fishing and steaming areas.</v>
      </c>
      <c r="D40" s="24" t="s">
        <v>310</v>
      </c>
      <c r="E40" s="24" t="s">
        <v>309</v>
      </c>
      <c r="F40" s="24" t="s">
        <v>316</v>
      </c>
      <c r="G40" s="24" t="s">
        <v>316</v>
      </c>
      <c r="H40" s="24" t="s">
        <v>316</v>
      </c>
      <c r="I40" s="24" t="s">
        <v>316</v>
      </c>
      <c r="J40" s="24" t="s">
        <v>316</v>
      </c>
      <c r="K40" s="24" t="s">
        <v>316</v>
      </c>
      <c r="L40" s="24" t="s">
        <v>316</v>
      </c>
      <c r="M40" s="24" t="s">
        <v>316</v>
      </c>
      <c r="N40" s="24" t="s">
        <v>316</v>
      </c>
      <c r="O40" s="24" t="s">
        <v>316</v>
      </c>
      <c r="P40" s="24" t="s">
        <v>316</v>
      </c>
      <c r="Q40" s="24" t="s">
        <v>316</v>
      </c>
      <c r="R40" s="24" t="s">
        <v>311</v>
      </c>
      <c r="S40" s="24" t="s">
        <v>311</v>
      </c>
      <c r="T40" s="24" t="s">
        <v>311</v>
      </c>
      <c r="U40" s="24" t="s">
        <v>311</v>
      </c>
      <c r="V40" s="24" t="s">
        <v>311</v>
      </c>
      <c r="W40" s="24" t="s">
        <v>311</v>
      </c>
      <c r="X40" s="24" t="s">
        <v>311</v>
      </c>
      <c r="Y40" s="24" t="s">
        <v>311</v>
      </c>
      <c r="Z40" s="24" t="s">
        <v>311</v>
      </c>
      <c r="AA40" s="24" t="s">
        <v>311</v>
      </c>
      <c r="AB40" s="24" t="s">
        <v>311</v>
      </c>
      <c r="AC40" s="24" t="s">
        <v>311</v>
      </c>
      <c r="AD40" s="24" t="s">
        <v>311</v>
      </c>
      <c r="AE40" s="24" t="s">
        <v>311</v>
      </c>
      <c r="AF40" s="24" t="s">
        <v>311</v>
      </c>
      <c r="AG40" s="24" t="s">
        <v>311</v>
      </c>
      <c r="AH40" s="24" t="s">
        <v>311</v>
      </c>
      <c r="AI40" s="24" t="s">
        <v>311</v>
      </c>
      <c r="AJ40" s="24" t="s">
        <v>311</v>
      </c>
      <c r="AK40" s="24" t="s">
        <v>311</v>
      </c>
      <c r="AL40" s="24" t="s">
        <v>311</v>
      </c>
      <c r="AM40" s="24" t="s">
        <v>311</v>
      </c>
      <c r="AN40" s="24" t="s">
        <v>311</v>
      </c>
      <c r="AO40" s="24" t="s">
        <v>311</v>
      </c>
      <c r="AP40" s="24" t="s">
        <v>311</v>
      </c>
      <c r="AQ40" s="24" t="s">
        <v>311</v>
      </c>
    </row>
    <row r="41" spans="1:45" ht="61.5" thickTop="1" thickBot="1" x14ac:dyDescent="0.3">
      <c r="A41" s="92" t="str">
        <f t="shared" ref="A41" si="5">A40</f>
        <v>Question_8</v>
      </c>
      <c r="B41" s="13" t="str">
        <f t="shared" ref="B41:B43" si="6">B40</f>
        <v>Compared to other areas which the fishers use for fishing and/or steaming, what is the density of marine mammals in the MPA and the routes towards it?</v>
      </c>
      <c r="C41" s="41" t="str">
        <f ca="1"/>
        <v>The density of marine mammals in the MPA and the routes towards it is high compared to other fishing and steaming areas.</v>
      </c>
      <c r="D41" s="24" t="s">
        <v>309</v>
      </c>
      <c r="E41" s="24" t="s">
        <v>309</v>
      </c>
      <c r="F41" s="24" t="s">
        <v>316</v>
      </c>
      <c r="G41" s="24" t="s">
        <v>316</v>
      </c>
      <c r="H41" s="24" t="s">
        <v>316</v>
      </c>
      <c r="I41" s="24" t="s">
        <v>316</v>
      </c>
      <c r="J41" s="24" t="s">
        <v>316</v>
      </c>
      <c r="K41" s="24" t="s">
        <v>316</v>
      </c>
      <c r="L41" s="24" t="s">
        <v>316</v>
      </c>
      <c r="M41" s="24" t="s">
        <v>316</v>
      </c>
      <c r="N41" s="24" t="s">
        <v>316</v>
      </c>
      <c r="O41" s="24" t="s">
        <v>316</v>
      </c>
      <c r="P41" s="24" t="s">
        <v>316</v>
      </c>
      <c r="Q41" s="24" t="s">
        <v>316</v>
      </c>
      <c r="R41" s="24" t="s">
        <v>311</v>
      </c>
      <c r="S41" s="24" t="s">
        <v>311</v>
      </c>
      <c r="T41" s="24" t="s">
        <v>311</v>
      </c>
      <c r="U41" s="24" t="s">
        <v>311</v>
      </c>
      <c r="V41" s="24" t="s">
        <v>311</v>
      </c>
      <c r="W41" s="24" t="s">
        <v>311</v>
      </c>
      <c r="X41" s="24" t="s">
        <v>311</v>
      </c>
      <c r="Y41" s="24" t="s">
        <v>311</v>
      </c>
      <c r="Z41" s="24" t="s">
        <v>311</v>
      </c>
      <c r="AA41" s="24" t="s">
        <v>311</v>
      </c>
      <c r="AB41" s="24" t="s">
        <v>311</v>
      </c>
      <c r="AC41" s="24" t="s">
        <v>311</v>
      </c>
      <c r="AD41" s="24" t="s">
        <v>311</v>
      </c>
      <c r="AE41" s="24" t="s">
        <v>311</v>
      </c>
      <c r="AF41" s="24" t="s">
        <v>311</v>
      </c>
      <c r="AG41" s="24" t="s">
        <v>311</v>
      </c>
      <c r="AH41" s="24" t="s">
        <v>311</v>
      </c>
      <c r="AI41" s="24" t="s">
        <v>311</v>
      </c>
      <c r="AJ41" s="24" t="s">
        <v>311</v>
      </c>
      <c r="AK41" s="24" t="s">
        <v>311</v>
      </c>
      <c r="AL41" s="24" t="s">
        <v>311</v>
      </c>
      <c r="AM41" s="24" t="s">
        <v>311</v>
      </c>
      <c r="AN41" s="24" t="s">
        <v>311</v>
      </c>
      <c r="AO41" s="24" t="s">
        <v>311</v>
      </c>
      <c r="AP41" s="24" t="s">
        <v>311</v>
      </c>
      <c r="AQ41" s="24" t="s">
        <v>311</v>
      </c>
    </row>
    <row r="42" spans="1:45" ht="61.5" thickTop="1" thickBot="1" x14ac:dyDescent="0.3">
      <c r="A42" s="92" t="str">
        <f t="shared" ref="A42" si="7">A41</f>
        <v>Question_8</v>
      </c>
      <c r="B42" s="13" t="str">
        <f t="shared" si="6"/>
        <v>Compared to other areas which the fishers use for fishing and/or steaming, what is the density of marine mammals in the MPA and the routes towards it?</v>
      </c>
      <c r="C42" s="41" t="str">
        <f ca="1"/>
        <v>This is unknown and/or uncertain (Q8).</v>
      </c>
      <c r="D42" s="24" t="s">
        <v>315</v>
      </c>
      <c r="E42" s="24" t="s">
        <v>315</v>
      </c>
      <c r="F42" s="24" t="s">
        <v>316</v>
      </c>
      <c r="G42" s="24" t="s">
        <v>316</v>
      </c>
      <c r="H42" s="24" t="s">
        <v>316</v>
      </c>
      <c r="I42" s="24" t="s">
        <v>316</v>
      </c>
      <c r="J42" s="24" t="s">
        <v>316</v>
      </c>
      <c r="K42" s="24" t="s">
        <v>316</v>
      </c>
      <c r="L42" s="24" t="s">
        <v>316</v>
      </c>
      <c r="M42" s="24" t="s">
        <v>316</v>
      </c>
      <c r="N42" s="24" t="s">
        <v>316</v>
      </c>
      <c r="O42" s="24" t="s">
        <v>316</v>
      </c>
      <c r="P42" s="24" t="s">
        <v>316</v>
      </c>
      <c r="Q42" s="24" t="s">
        <v>316</v>
      </c>
      <c r="R42" s="24" t="s">
        <v>311</v>
      </c>
      <c r="S42" s="24" t="s">
        <v>311</v>
      </c>
      <c r="T42" s="24" t="s">
        <v>311</v>
      </c>
      <c r="U42" s="24" t="s">
        <v>311</v>
      </c>
      <c r="V42" s="24" t="s">
        <v>311</v>
      </c>
      <c r="W42" s="24" t="s">
        <v>311</v>
      </c>
      <c r="X42" s="24" t="s">
        <v>311</v>
      </c>
      <c r="Y42" s="24" t="s">
        <v>311</v>
      </c>
      <c r="Z42" s="24" t="s">
        <v>311</v>
      </c>
      <c r="AA42" s="24" t="s">
        <v>311</v>
      </c>
      <c r="AB42" s="24" t="s">
        <v>311</v>
      </c>
      <c r="AC42" s="24" t="s">
        <v>311</v>
      </c>
      <c r="AD42" s="24" t="s">
        <v>311</v>
      </c>
      <c r="AE42" s="24" t="s">
        <v>311</v>
      </c>
      <c r="AF42" s="24" t="s">
        <v>311</v>
      </c>
      <c r="AG42" s="24" t="s">
        <v>311</v>
      </c>
      <c r="AH42" s="24" t="s">
        <v>311</v>
      </c>
      <c r="AI42" s="24" t="s">
        <v>311</v>
      </c>
      <c r="AJ42" s="24" t="s">
        <v>311</v>
      </c>
      <c r="AK42" s="24" t="s">
        <v>311</v>
      </c>
      <c r="AL42" s="24" t="s">
        <v>311</v>
      </c>
      <c r="AM42" s="24" t="s">
        <v>311</v>
      </c>
      <c r="AN42" s="24" t="s">
        <v>311</v>
      </c>
      <c r="AO42" s="24" t="s">
        <v>311</v>
      </c>
      <c r="AP42" s="24" t="s">
        <v>311</v>
      </c>
      <c r="AQ42" s="24" t="s">
        <v>311</v>
      </c>
    </row>
    <row r="43" spans="1:45" s="84" customFormat="1" ht="61.5" thickTop="1" thickBot="1" x14ac:dyDescent="0.3">
      <c r="A43" s="93" t="str">
        <f t="shared" ref="A43" si="8">A42</f>
        <v>Question_8</v>
      </c>
      <c r="B43" s="80" t="str">
        <f t="shared" si="6"/>
        <v>Compared to other areas which the fishers use for fishing and/or steaming, what is the density of marine mammals in the MPA and the routes towards it?</v>
      </c>
      <c r="C43" s="81">
        <f ca="1"/>
        <v>0</v>
      </c>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3"/>
      <c r="AS43" s="83"/>
    </row>
    <row r="44" spans="1:45" ht="60.75" thickBot="1" x14ac:dyDescent="0.3">
      <c r="A44" s="94" t="str">
        <f>'Admin Potential Answers'!A10</f>
        <v>Question_9</v>
      </c>
      <c r="B44" s="36" t="str">
        <f>'Admin Potential Answers'!B10</f>
        <v>To what extent would it be feasible and beneficial (less steaming time) for fishers to change port?</v>
      </c>
      <c r="C44" s="59" t="str" cm="1">
        <f t="array" aca="1" ref="C44:C48" ca="1">TRANSPOSE(INDIRECT('Admin Potential Answers'!A10))</f>
        <v>It would be beneficial and  feasible for fishers to change port.</v>
      </c>
      <c r="D44" s="24" t="s">
        <v>316</v>
      </c>
      <c r="E44" s="24" t="s">
        <v>316</v>
      </c>
      <c r="F44" s="24" t="s">
        <v>316</v>
      </c>
      <c r="G44" s="24" t="s">
        <v>309</v>
      </c>
      <c r="H44" s="24" t="s">
        <v>309</v>
      </c>
      <c r="I44" s="24" t="s">
        <v>316</v>
      </c>
      <c r="J44" s="24" t="s">
        <v>316</v>
      </c>
      <c r="K44" s="24" t="s">
        <v>309</v>
      </c>
      <c r="L44" s="24" t="s">
        <v>309</v>
      </c>
      <c r="M44" s="24" t="s">
        <v>313</v>
      </c>
      <c r="N44" s="24" t="s">
        <v>313</v>
      </c>
      <c r="O44" s="24" t="s">
        <v>316</v>
      </c>
      <c r="P44" s="24" t="s">
        <v>312</v>
      </c>
      <c r="Q44" s="24" t="s">
        <v>313</v>
      </c>
      <c r="R44" s="24" t="s">
        <v>311</v>
      </c>
      <c r="S44" s="24" t="s">
        <v>311</v>
      </c>
      <c r="T44" s="24" t="s">
        <v>311</v>
      </c>
      <c r="U44" s="24" t="s">
        <v>311</v>
      </c>
      <c r="V44" s="24" t="s">
        <v>311</v>
      </c>
      <c r="W44" s="24" t="s">
        <v>311</v>
      </c>
      <c r="X44" s="24" t="s">
        <v>311</v>
      </c>
      <c r="Y44" s="24" t="s">
        <v>311</v>
      </c>
      <c r="Z44" s="24" t="s">
        <v>311</v>
      </c>
      <c r="AA44" s="24" t="s">
        <v>311</v>
      </c>
      <c r="AB44" s="24" t="s">
        <v>311</v>
      </c>
      <c r="AC44" s="24" t="s">
        <v>311</v>
      </c>
      <c r="AD44" s="24" t="s">
        <v>311</v>
      </c>
      <c r="AE44" s="24" t="s">
        <v>311</v>
      </c>
      <c r="AF44" s="24" t="s">
        <v>311</v>
      </c>
      <c r="AG44" s="24" t="s">
        <v>311</v>
      </c>
      <c r="AH44" s="24" t="s">
        <v>311</v>
      </c>
      <c r="AI44" s="24" t="s">
        <v>311</v>
      </c>
      <c r="AJ44" s="24" t="s">
        <v>311</v>
      </c>
      <c r="AK44" s="24" t="s">
        <v>311</v>
      </c>
      <c r="AL44" s="24" t="s">
        <v>311</v>
      </c>
      <c r="AM44" s="24" t="s">
        <v>311</v>
      </c>
      <c r="AN44" s="24" t="s">
        <v>311</v>
      </c>
      <c r="AO44" s="24" t="s">
        <v>311</v>
      </c>
      <c r="AP44" s="24" t="s">
        <v>311</v>
      </c>
      <c r="AQ44" s="24" t="s">
        <v>311</v>
      </c>
    </row>
    <row r="45" spans="1:45" ht="61.5" thickTop="1" thickBot="1" x14ac:dyDescent="0.3">
      <c r="A45" s="92" t="str">
        <f>A44</f>
        <v>Question_9</v>
      </c>
      <c r="B45" s="13" t="str">
        <f>B44</f>
        <v>To what extent would it be feasible and beneficial (less steaming time) for fishers to change port?</v>
      </c>
      <c r="C45" s="41" t="str">
        <f ca="1"/>
        <v>Changing port would be beneficial, but is not possible due to logical constrains, established networks in the current port, location of fishing areas.</v>
      </c>
      <c r="D45" s="24" t="s">
        <v>316</v>
      </c>
      <c r="E45" s="24" t="s">
        <v>316</v>
      </c>
      <c r="F45" s="24" t="s">
        <v>316</v>
      </c>
      <c r="G45" s="24" t="s">
        <v>313</v>
      </c>
      <c r="H45" s="24" t="s">
        <v>313</v>
      </c>
      <c r="I45" s="24" t="s">
        <v>316</v>
      </c>
      <c r="J45" s="24" t="s">
        <v>316</v>
      </c>
      <c r="K45" s="24" t="s">
        <v>313</v>
      </c>
      <c r="L45" s="24" t="s">
        <v>313</v>
      </c>
      <c r="M45" s="24" t="s">
        <v>312</v>
      </c>
      <c r="N45" s="24" t="s">
        <v>309</v>
      </c>
      <c r="O45" s="24" t="s">
        <v>316</v>
      </c>
      <c r="P45" s="24" t="s">
        <v>312</v>
      </c>
      <c r="Q45" s="24" t="s">
        <v>312</v>
      </c>
      <c r="R45" s="24" t="s">
        <v>311</v>
      </c>
      <c r="S45" s="24" t="s">
        <v>311</v>
      </c>
      <c r="T45" s="24" t="s">
        <v>311</v>
      </c>
      <c r="U45" s="24" t="s">
        <v>311</v>
      </c>
      <c r="V45" s="24" t="s">
        <v>311</v>
      </c>
      <c r="W45" s="24" t="s">
        <v>311</v>
      </c>
      <c r="X45" s="24" t="s">
        <v>311</v>
      </c>
      <c r="Y45" s="24" t="s">
        <v>311</v>
      </c>
      <c r="Z45" s="24" t="s">
        <v>311</v>
      </c>
      <c r="AA45" s="24" t="s">
        <v>311</v>
      </c>
      <c r="AB45" s="24" t="s">
        <v>311</v>
      </c>
      <c r="AC45" s="24" t="s">
        <v>311</v>
      </c>
      <c r="AD45" s="24" t="s">
        <v>311</v>
      </c>
      <c r="AE45" s="24" t="s">
        <v>311</v>
      </c>
      <c r="AF45" s="24" t="s">
        <v>311</v>
      </c>
      <c r="AG45" s="24" t="s">
        <v>311</v>
      </c>
      <c r="AH45" s="24" t="s">
        <v>311</v>
      </c>
      <c r="AI45" s="24" t="s">
        <v>311</v>
      </c>
      <c r="AJ45" s="24" t="s">
        <v>311</v>
      </c>
      <c r="AK45" s="24" t="s">
        <v>311</v>
      </c>
      <c r="AL45" s="24" t="s">
        <v>311</v>
      </c>
      <c r="AM45" s="24" t="s">
        <v>311</v>
      </c>
      <c r="AN45" s="24" t="s">
        <v>311</v>
      </c>
      <c r="AO45" s="24" t="s">
        <v>311</v>
      </c>
      <c r="AP45" s="24" t="s">
        <v>311</v>
      </c>
      <c r="AQ45" s="24" t="s">
        <v>311</v>
      </c>
    </row>
    <row r="46" spans="1:45" ht="61.5" thickTop="1" thickBot="1" x14ac:dyDescent="0.3">
      <c r="A46" s="92" t="str">
        <f t="shared" ref="A46" si="9">A45</f>
        <v>Question_9</v>
      </c>
      <c r="B46" s="13" t="str">
        <f t="shared" ref="B46:B48" si="10">B45</f>
        <v>To what extent would it be feasible and beneficial (less steaming time) for fishers to change port?</v>
      </c>
      <c r="C46" s="41" t="str">
        <f ca="1"/>
        <v xml:space="preserve">Changing port would not be beneficial since the current port is still closer to valuable fishing grounds. </v>
      </c>
      <c r="D46" s="24" t="s">
        <v>316</v>
      </c>
      <c r="E46" s="24" t="s">
        <v>316</v>
      </c>
      <c r="F46" s="24" t="s">
        <v>316</v>
      </c>
      <c r="G46" s="24" t="s">
        <v>309</v>
      </c>
      <c r="H46" s="24" t="s">
        <v>309</v>
      </c>
      <c r="I46" s="24" t="s">
        <v>316</v>
      </c>
      <c r="J46" s="24" t="s">
        <v>316</v>
      </c>
      <c r="K46" s="24" t="s">
        <v>309</v>
      </c>
      <c r="L46" s="24" t="s">
        <v>309</v>
      </c>
      <c r="M46" s="24" t="s">
        <v>309</v>
      </c>
      <c r="N46" s="24" t="s">
        <v>309</v>
      </c>
      <c r="O46" s="24" t="s">
        <v>316</v>
      </c>
      <c r="P46" s="24" t="s">
        <v>309</v>
      </c>
      <c r="Q46" s="24" t="s">
        <v>309</v>
      </c>
      <c r="R46" s="24" t="s">
        <v>311</v>
      </c>
      <c r="S46" s="24" t="s">
        <v>311</v>
      </c>
      <c r="T46" s="24" t="s">
        <v>311</v>
      </c>
      <c r="U46" s="24" t="s">
        <v>311</v>
      </c>
      <c r="V46" s="24" t="s">
        <v>311</v>
      </c>
      <c r="W46" s="24" t="s">
        <v>311</v>
      </c>
      <c r="X46" s="24" t="s">
        <v>311</v>
      </c>
      <c r="Y46" s="24" t="s">
        <v>311</v>
      </c>
      <c r="Z46" s="24" t="s">
        <v>311</v>
      </c>
      <c r="AA46" s="24" t="s">
        <v>311</v>
      </c>
      <c r="AB46" s="24" t="s">
        <v>311</v>
      </c>
      <c r="AC46" s="24" t="s">
        <v>311</v>
      </c>
      <c r="AD46" s="24" t="s">
        <v>311</v>
      </c>
      <c r="AE46" s="24" t="s">
        <v>311</v>
      </c>
      <c r="AF46" s="24" t="s">
        <v>311</v>
      </c>
      <c r="AG46" s="24" t="s">
        <v>311</v>
      </c>
      <c r="AH46" s="24" t="s">
        <v>311</v>
      </c>
      <c r="AI46" s="24" t="s">
        <v>311</v>
      </c>
      <c r="AJ46" s="24" t="s">
        <v>311</v>
      </c>
      <c r="AK46" s="24" t="s">
        <v>311</v>
      </c>
      <c r="AL46" s="24" t="s">
        <v>311</v>
      </c>
      <c r="AM46" s="24" t="s">
        <v>311</v>
      </c>
      <c r="AN46" s="24" t="s">
        <v>311</v>
      </c>
      <c r="AO46" s="24" t="s">
        <v>311</v>
      </c>
      <c r="AP46" s="24" t="s">
        <v>311</v>
      </c>
      <c r="AQ46" s="24" t="s">
        <v>311</v>
      </c>
    </row>
    <row r="47" spans="1:45" ht="61.5" thickTop="1" thickBot="1" x14ac:dyDescent="0.3">
      <c r="A47" s="92" t="str">
        <f t="shared" ref="A47" si="11">A46</f>
        <v>Question_9</v>
      </c>
      <c r="B47" s="13" t="str">
        <f t="shared" si="10"/>
        <v>To what extent would it be feasible and beneficial (less steaming time) for fishers to change port?</v>
      </c>
      <c r="C47" s="41" t="str">
        <f ca="1"/>
        <v>This is unknown and/or uncertain (Q9).</v>
      </c>
      <c r="D47" s="24" t="s">
        <v>316</v>
      </c>
      <c r="E47" s="24" t="s">
        <v>316</v>
      </c>
      <c r="F47" s="24" t="s">
        <v>316</v>
      </c>
      <c r="G47" s="24" t="s">
        <v>315</v>
      </c>
      <c r="H47" s="24" t="s">
        <v>315</v>
      </c>
      <c r="I47" s="24" t="s">
        <v>316</v>
      </c>
      <c r="J47" s="24" t="s">
        <v>316</v>
      </c>
      <c r="K47" s="24" t="s">
        <v>315</v>
      </c>
      <c r="L47" s="24" t="s">
        <v>315</v>
      </c>
      <c r="M47" s="24" t="s">
        <v>315</v>
      </c>
      <c r="N47" s="24" t="s">
        <v>315</v>
      </c>
      <c r="O47" s="24" t="s">
        <v>316</v>
      </c>
      <c r="P47" s="24" t="s">
        <v>315</v>
      </c>
      <c r="Q47" s="24" t="s">
        <v>315</v>
      </c>
      <c r="R47" s="24" t="s">
        <v>311</v>
      </c>
      <c r="S47" s="24" t="s">
        <v>311</v>
      </c>
      <c r="T47" s="24" t="s">
        <v>311</v>
      </c>
      <c r="U47" s="24" t="s">
        <v>311</v>
      </c>
      <c r="V47" s="24" t="s">
        <v>311</v>
      </c>
      <c r="W47" s="24" t="s">
        <v>311</v>
      </c>
      <c r="X47" s="24" t="s">
        <v>311</v>
      </c>
      <c r="Y47" s="24" t="s">
        <v>311</v>
      </c>
      <c r="Z47" s="24" t="s">
        <v>311</v>
      </c>
      <c r="AA47" s="24" t="s">
        <v>311</v>
      </c>
      <c r="AB47" s="24" t="s">
        <v>311</v>
      </c>
      <c r="AC47" s="24" t="s">
        <v>311</v>
      </c>
      <c r="AD47" s="24" t="s">
        <v>311</v>
      </c>
      <c r="AE47" s="24" t="s">
        <v>311</v>
      </c>
      <c r="AF47" s="24" t="s">
        <v>311</v>
      </c>
      <c r="AG47" s="24" t="s">
        <v>311</v>
      </c>
      <c r="AH47" s="24" t="s">
        <v>311</v>
      </c>
      <c r="AI47" s="24" t="s">
        <v>311</v>
      </c>
      <c r="AJ47" s="24" t="s">
        <v>311</v>
      </c>
      <c r="AK47" s="24" t="s">
        <v>311</v>
      </c>
      <c r="AL47" s="24" t="s">
        <v>311</v>
      </c>
      <c r="AM47" s="24" t="s">
        <v>311</v>
      </c>
      <c r="AN47" s="24" t="s">
        <v>311</v>
      </c>
      <c r="AO47" s="24" t="s">
        <v>311</v>
      </c>
      <c r="AP47" s="24" t="s">
        <v>311</v>
      </c>
      <c r="AQ47" s="24" t="s">
        <v>311</v>
      </c>
    </row>
    <row r="48" spans="1:45" s="84" customFormat="1" ht="31.5" thickTop="1" thickBot="1" x14ac:dyDescent="0.3">
      <c r="A48" s="93" t="str">
        <f t="shared" ref="A48" si="12">A47</f>
        <v>Question_9</v>
      </c>
      <c r="B48" s="80" t="str">
        <f t="shared" si="10"/>
        <v>To what extent would it be feasible and beneficial (less steaming time) for fishers to change port?</v>
      </c>
      <c r="C48" s="81">
        <f ca="1"/>
        <v>0</v>
      </c>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3"/>
      <c r="AS48" s="83"/>
    </row>
    <row r="49" spans="1:45" ht="60.75" thickBot="1" x14ac:dyDescent="0.3">
      <c r="A49" s="94" t="str">
        <f>'Admin Potential Answers'!A11</f>
        <v>Question_10</v>
      </c>
      <c r="B49" s="36" t="str">
        <f>'Admin Potential Answers'!B11</f>
        <v>To what extent does the introduction of the MPA force fishers to make longer trips?</v>
      </c>
      <c r="C49" s="59" t="str" cm="1">
        <f t="array" aca="1" ref="C49:C53" ca="1">TRANSPOSE(INDIRECT('Admin Potential Answers'!A11))</f>
        <v>Most fishers will have to make significantly longer trips to reach valuable fishing grounds.</v>
      </c>
      <c r="D49" s="24" t="s">
        <v>316</v>
      </c>
      <c r="E49" s="24" t="s">
        <v>316</v>
      </c>
      <c r="F49" s="24" t="s">
        <v>316</v>
      </c>
      <c r="G49" s="24" t="s">
        <v>313</v>
      </c>
      <c r="H49" s="24" t="s">
        <v>313</v>
      </c>
      <c r="I49" s="24" t="s">
        <v>316</v>
      </c>
      <c r="J49" s="24" t="s">
        <v>316</v>
      </c>
      <c r="K49" s="89" t="s">
        <v>313</v>
      </c>
      <c r="L49" s="89" t="s">
        <v>313</v>
      </c>
      <c r="M49" s="89" t="s">
        <v>312</v>
      </c>
      <c r="N49" s="89" t="s">
        <v>313</v>
      </c>
      <c r="O49" s="89" t="s">
        <v>316</v>
      </c>
      <c r="P49" s="89" t="s">
        <v>312</v>
      </c>
      <c r="Q49" s="89" t="s">
        <v>312</v>
      </c>
      <c r="R49" s="24" t="s">
        <v>311</v>
      </c>
      <c r="S49" s="24" t="s">
        <v>311</v>
      </c>
      <c r="T49" s="24" t="s">
        <v>311</v>
      </c>
      <c r="U49" s="24" t="s">
        <v>311</v>
      </c>
      <c r="V49" s="24" t="s">
        <v>311</v>
      </c>
      <c r="W49" s="24" t="s">
        <v>311</v>
      </c>
      <c r="X49" s="24" t="s">
        <v>311</v>
      </c>
      <c r="Y49" s="24" t="s">
        <v>311</v>
      </c>
      <c r="Z49" s="24" t="s">
        <v>311</v>
      </c>
      <c r="AA49" s="24" t="s">
        <v>311</v>
      </c>
      <c r="AB49" s="24" t="s">
        <v>311</v>
      </c>
      <c r="AC49" s="24" t="s">
        <v>311</v>
      </c>
      <c r="AD49" s="24" t="s">
        <v>311</v>
      </c>
      <c r="AE49" s="24" t="s">
        <v>311</v>
      </c>
      <c r="AF49" s="24" t="s">
        <v>311</v>
      </c>
      <c r="AG49" s="24" t="s">
        <v>311</v>
      </c>
      <c r="AH49" s="24" t="s">
        <v>311</v>
      </c>
      <c r="AI49" s="24" t="s">
        <v>311</v>
      </c>
      <c r="AJ49" s="24" t="s">
        <v>311</v>
      </c>
      <c r="AK49" s="24" t="s">
        <v>311</v>
      </c>
      <c r="AL49" s="24" t="s">
        <v>311</v>
      </c>
      <c r="AM49" s="24" t="s">
        <v>311</v>
      </c>
      <c r="AN49" s="24" t="s">
        <v>311</v>
      </c>
      <c r="AO49" s="24" t="s">
        <v>311</v>
      </c>
      <c r="AP49" s="24" t="s">
        <v>311</v>
      </c>
      <c r="AQ49" s="24" t="s">
        <v>311</v>
      </c>
    </row>
    <row r="50" spans="1:45" ht="61.5" thickTop="1" thickBot="1" x14ac:dyDescent="0.3">
      <c r="A50" s="92" t="str">
        <f t="shared" ref="A50" si="13">A49</f>
        <v>Question_10</v>
      </c>
      <c r="B50" s="13" t="str">
        <f t="shared" ref="B50:B53" si="14">B49</f>
        <v>To what extent does the introduction of the MPA force fishers to make longer trips?</v>
      </c>
      <c r="C50" s="41" t="str">
        <f ca="1"/>
        <v>Some fishers will have to make significantly longer trips to reach valuable fishing grounds.</v>
      </c>
      <c r="D50" s="24" t="s">
        <v>316</v>
      </c>
      <c r="E50" s="24" t="s">
        <v>316</v>
      </c>
      <c r="F50" s="24" t="s">
        <v>316</v>
      </c>
      <c r="G50" s="24" t="s">
        <v>312</v>
      </c>
      <c r="H50" s="24" t="s">
        <v>312</v>
      </c>
      <c r="I50" s="24" t="s">
        <v>316</v>
      </c>
      <c r="J50" s="24" t="s">
        <v>316</v>
      </c>
      <c r="K50" s="89" t="s">
        <v>312</v>
      </c>
      <c r="L50" s="89" t="s">
        <v>312</v>
      </c>
      <c r="M50" s="89" t="s">
        <v>310</v>
      </c>
      <c r="N50" s="89" t="s">
        <v>312</v>
      </c>
      <c r="O50" s="89" t="s">
        <v>316</v>
      </c>
      <c r="P50" s="89" t="s">
        <v>310</v>
      </c>
      <c r="Q50" s="89" t="s">
        <v>310</v>
      </c>
      <c r="R50" s="24" t="s">
        <v>311</v>
      </c>
      <c r="S50" s="24" t="s">
        <v>311</v>
      </c>
      <c r="T50" s="24" t="s">
        <v>311</v>
      </c>
      <c r="U50" s="24" t="s">
        <v>311</v>
      </c>
      <c r="V50" s="24" t="s">
        <v>311</v>
      </c>
      <c r="W50" s="24" t="s">
        <v>311</v>
      </c>
      <c r="X50" s="24" t="s">
        <v>311</v>
      </c>
      <c r="Y50" s="24" t="s">
        <v>311</v>
      </c>
      <c r="Z50" s="24" t="s">
        <v>311</v>
      </c>
      <c r="AA50" s="24" t="s">
        <v>311</v>
      </c>
      <c r="AB50" s="24" t="s">
        <v>311</v>
      </c>
      <c r="AC50" s="24" t="s">
        <v>311</v>
      </c>
      <c r="AD50" s="24" t="s">
        <v>311</v>
      </c>
      <c r="AE50" s="24" t="s">
        <v>311</v>
      </c>
      <c r="AF50" s="24" t="s">
        <v>311</v>
      </c>
      <c r="AG50" s="24" t="s">
        <v>311</v>
      </c>
      <c r="AH50" s="24" t="s">
        <v>311</v>
      </c>
      <c r="AI50" s="24" t="s">
        <v>311</v>
      </c>
      <c r="AJ50" s="24" t="s">
        <v>311</v>
      </c>
      <c r="AK50" s="24" t="s">
        <v>311</v>
      </c>
      <c r="AL50" s="24" t="s">
        <v>311</v>
      </c>
      <c r="AM50" s="24" t="s">
        <v>311</v>
      </c>
      <c r="AN50" s="24" t="s">
        <v>311</v>
      </c>
      <c r="AO50" s="24" t="s">
        <v>311</v>
      </c>
      <c r="AP50" s="24" t="s">
        <v>311</v>
      </c>
      <c r="AQ50" s="24" t="s">
        <v>311</v>
      </c>
    </row>
    <row r="51" spans="1:45" ht="61.5" thickTop="1" thickBot="1" x14ac:dyDescent="0.3">
      <c r="A51" s="92" t="str">
        <f t="shared" ref="A51" si="15">A50</f>
        <v>Question_10</v>
      </c>
      <c r="B51" s="13" t="str">
        <f t="shared" si="14"/>
        <v>To what extent does the introduction of the MPA force fishers to make longer trips?</v>
      </c>
      <c r="C51" s="41" t="str">
        <f ca="1"/>
        <v>There will still be more or less sufficient grounds closeby, so fishers can choose to make longer trips or not.</v>
      </c>
      <c r="D51" s="24" t="s">
        <v>316</v>
      </c>
      <c r="E51" s="24" t="s">
        <v>316</v>
      </c>
      <c r="F51" s="24" t="s">
        <v>316</v>
      </c>
      <c r="G51" s="24" t="s">
        <v>310</v>
      </c>
      <c r="H51" s="24" t="s">
        <v>310</v>
      </c>
      <c r="I51" s="24" t="s">
        <v>316</v>
      </c>
      <c r="J51" s="24" t="s">
        <v>316</v>
      </c>
      <c r="K51" s="89" t="s">
        <v>310</v>
      </c>
      <c r="L51" s="89" t="s">
        <v>310</v>
      </c>
      <c r="M51" s="89" t="s">
        <v>309</v>
      </c>
      <c r="N51" s="89" t="s">
        <v>310</v>
      </c>
      <c r="O51" s="89" t="s">
        <v>316</v>
      </c>
      <c r="P51" s="89" t="s">
        <v>309</v>
      </c>
      <c r="Q51" s="89" t="s">
        <v>309</v>
      </c>
      <c r="R51" s="24" t="s">
        <v>311</v>
      </c>
      <c r="S51" s="24" t="s">
        <v>311</v>
      </c>
      <c r="T51" s="24" t="s">
        <v>311</v>
      </c>
      <c r="U51" s="24" t="s">
        <v>311</v>
      </c>
      <c r="V51" s="24" t="s">
        <v>311</v>
      </c>
      <c r="W51" s="24" t="s">
        <v>311</v>
      </c>
      <c r="X51" s="24" t="s">
        <v>311</v>
      </c>
      <c r="Y51" s="24" t="s">
        <v>311</v>
      </c>
      <c r="Z51" s="24" t="s">
        <v>311</v>
      </c>
      <c r="AA51" s="24" t="s">
        <v>311</v>
      </c>
      <c r="AB51" s="24" t="s">
        <v>311</v>
      </c>
      <c r="AC51" s="24" t="s">
        <v>311</v>
      </c>
      <c r="AD51" s="24" t="s">
        <v>311</v>
      </c>
      <c r="AE51" s="24" t="s">
        <v>311</v>
      </c>
      <c r="AF51" s="24" t="s">
        <v>311</v>
      </c>
      <c r="AG51" s="24" t="s">
        <v>311</v>
      </c>
      <c r="AH51" s="24" t="s">
        <v>311</v>
      </c>
      <c r="AI51" s="24" t="s">
        <v>311</v>
      </c>
      <c r="AJ51" s="24" t="s">
        <v>311</v>
      </c>
      <c r="AK51" s="24" t="s">
        <v>311</v>
      </c>
      <c r="AL51" s="24" t="s">
        <v>311</v>
      </c>
      <c r="AM51" s="24" t="s">
        <v>311</v>
      </c>
      <c r="AN51" s="24" t="s">
        <v>311</v>
      </c>
      <c r="AO51" s="24" t="s">
        <v>311</v>
      </c>
      <c r="AP51" s="24" t="s">
        <v>311</v>
      </c>
      <c r="AQ51" s="24" t="s">
        <v>311</v>
      </c>
    </row>
    <row r="52" spans="1:45" ht="61.5" thickTop="1" thickBot="1" x14ac:dyDescent="0.3">
      <c r="A52" s="92" t="str">
        <f t="shared" ref="A52" si="16">A51</f>
        <v>Question_10</v>
      </c>
      <c r="B52" s="13" t="str">
        <f t="shared" si="14"/>
        <v>To what extent does the introduction of the MPA force fishers to make longer trips?</v>
      </c>
      <c r="C52" s="41" t="str">
        <f ca="1"/>
        <v xml:space="preserve">There are plenty of good alternative fishing grounds so longer trips are not neccessary. </v>
      </c>
      <c r="D52" s="24" t="s">
        <v>316</v>
      </c>
      <c r="E52" s="24" t="s">
        <v>316</v>
      </c>
      <c r="F52" s="24" t="s">
        <v>316</v>
      </c>
      <c r="G52" s="24" t="s">
        <v>309</v>
      </c>
      <c r="H52" s="24" t="s">
        <v>309</v>
      </c>
      <c r="I52" s="24" t="s">
        <v>316</v>
      </c>
      <c r="J52" s="24" t="s">
        <v>316</v>
      </c>
      <c r="K52" s="89" t="s">
        <v>309</v>
      </c>
      <c r="L52" s="89" t="s">
        <v>309</v>
      </c>
      <c r="M52" s="89" t="s">
        <v>309</v>
      </c>
      <c r="N52" s="89" t="s">
        <v>309</v>
      </c>
      <c r="O52" s="89" t="s">
        <v>316</v>
      </c>
      <c r="P52" s="89" t="s">
        <v>309</v>
      </c>
      <c r="Q52" s="89" t="s">
        <v>309</v>
      </c>
      <c r="R52" s="24" t="s">
        <v>311</v>
      </c>
      <c r="S52" s="24" t="s">
        <v>311</v>
      </c>
      <c r="T52" s="24" t="s">
        <v>311</v>
      </c>
      <c r="U52" s="24" t="s">
        <v>311</v>
      </c>
      <c r="V52" s="24" t="s">
        <v>311</v>
      </c>
      <c r="W52" s="24" t="s">
        <v>311</v>
      </c>
      <c r="X52" s="24" t="s">
        <v>311</v>
      </c>
      <c r="Y52" s="24" t="s">
        <v>311</v>
      </c>
      <c r="Z52" s="24" t="s">
        <v>311</v>
      </c>
      <c r="AA52" s="24" t="s">
        <v>311</v>
      </c>
      <c r="AB52" s="24" t="s">
        <v>311</v>
      </c>
      <c r="AC52" s="24" t="s">
        <v>311</v>
      </c>
      <c r="AD52" s="24" t="s">
        <v>311</v>
      </c>
      <c r="AE52" s="24" t="s">
        <v>311</v>
      </c>
      <c r="AF52" s="24" t="s">
        <v>311</v>
      </c>
      <c r="AG52" s="24" t="s">
        <v>311</v>
      </c>
      <c r="AH52" s="24" t="s">
        <v>311</v>
      </c>
      <c r="AI52" s="24" t="s">
        <v>311</v>
      </c>
      <c r="AJ52" s="24" t="s">
        <v>311</v>
      </c>
      <c r="AK52" s="24" t="s">
        <v>311</v>
      </c>
      <c r="AL52" s="24" t="s">
        <v>311</v>
      </c>
      <c r="AM52" s="24" t="s">
        <v>311</v>
      </c>
      <c r="AN52" s="24" t="s">
        <v>311</v>
      </c>
      <c r="AO52" s="24" t="s">
        <v>311</v>
      </c>
      <c r="AP52" s="24" t="s">
        <v>311</v>
      </c>
      <c r="AQ52" s="24" t="s">
        <v>311</v>
      </c>
    </row>
    <row r="53" spans="1:45" s="84" customFormat="1" ht="31.5" thickTop="1" thickBot="1" x14ac:dyDescent="0.3">
      <c r="A53" s="93" t="str">
        <f t="shared" ref="A53" si="17">A52</f>
        <v>Question_10</v>
      </c>
      <c r="B53" s="80" t="str">
        <f t="shared" si="14"/>
        <v>To what extent does the introduction of the MPA force fishers to make longer trips?</v>
      </c>
      <c r="C53" s="81" t="str">
        <f ca="1"/>
        <v>This is unknown and/or uncertain (Q10).</v>
      </c>
      <c r="D53" s="24" t="s">
        <v>315</v>
      </c>
      <c r="E53" s="24" t="s">
        <v>315</v>
      </c>
      <c r="F53" s="24" t="s">
        <v>315</v>
      </c>
      <c r="G53" s="24" t="s">
        <v>315</v>
      </c>
      <c r="H53" s="24" t="s">
        <v>315</v>
      </c>
      <c r="I53" s="24" t="s">
        <v>315</v>
      </c>
      <c r="J53" s="24" t="s">
        <v>315</v>
      </c>
      <c r="K53" s="24" t="s">
        <v>315</v>
      </c>
      <c r="L53" s="24" t="s">
        <v>315</v>
      </c>
      <c r="M53" s="24" t="s">
        <v>315</v>
      </c>
      <c r="N53" s="24" t="s">
        <v>315</v>
      </c>
      <c r="O53" s="24" t="s">
        <v>315</v>
      </c>
      <c r="P53" s="24" t="s">
        <v>315</v>
      </c>
      <c r="Q53" s="24" t="s">
        <v>315</v>
      </c>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83"/>
      <c r="AS53" s="83"/>
    </row>
    <row r="54" spans="1:45" ht="60.75" thickBot="1" x14ac:dyDescent="0.3">
      <c r="A54" s="94" t="str">
        <f>'Admin Potential Answers'!A12</f>
        <v>Question_11</v>
      </c>
      <c r="B54" s="36" t="str">
        <f>'Admin Potential Answers'!B12</f>
        <v>To what degree do longer trips raise logistical issues for fishermen?</v>
      </c>
      <c r="C54" s="59" t="str">
        <f>'Admin Potential Answers'!C$12</f>
        <v>Fishers will not be able to complete trips within their preferred or traditional working rhythm (e.g. will have to work in weekends.)</v>
      </c>
      <c r="D54" s="24" t="s">
        <v>316</v>
      </c>
      <c r="E54" s="24" t="s">
        <v>316</v>
      </c>
      <c r="F54" s="24" t="s">
        <v>316</v>
      </c>
      <c r="G54" s="24" t="s">
        <v>316</v>
      </c>
      <c r="H54" s="24" t="s">
        <v>316</v>
      </c>
      <c r="I54" s="24" t="s">
        <v>316</v>
      </c>
      <c r="J54" s="24" t="s">
        <v>316</v>
      </c>
      <c r="K54" s="24" t="s">
        <v>316</v>
      </c>
      <c r="L54" s="24" t="s">
        <v>316</v>
      </c>
      <c r="M54" s="24" t="s">
        <v>312</v>
      </c>
      <c r="N54" s="24" t="s">
        <v>313</v>
      </c>
      <c r="O54" s="24" t="s">
        <v>316</v>
      </c>
      <c r="P54" s="24" t="s">
        <v>312</v>
      </c>
      <c r="Q54" s="89" t="s">
        <v>313</v>
      </c>
      <c r="R54" s="24" t="s">
        <v>311</v>
      </c>
      <c r="S54" s="24" t="s">
        <v>311</v>
      </c>
      <c r="T54" s="24" t="s">
        <v>311</v>
      </c>
      <c r="U54" s="24" t="s">
        <v>311</v>
      </c>
      <c r="V54" s="24" t="s">
        <v>311</v>
      </c>
      <c r="W54" s="24" t="s">
        <v>311</v>
      </c>
      <c r="X54" s="24" t="s">
        <v>311</v>
      </c>
      <c r="Y54" s="24" t="s">
        <v>311</v>
      </c>
      <c r="Z54" s="24" t="s">
        <v>311</v>
      </c>
      <c r="AA54" s="24" t="s">
        <v>311</v>
      </c>
      <c r="AB54" s="24" t="s">
        <v>311</v>
      </c>
      <c r="AC54" s="24" t="s">
        <v>311</v>
      </c>
      <c r="AD54" s="24" t="s">
        <v>311</v>
      </c>
      <c r="AE54" s="24" t="s">
        <v>311</v>
      </c>
      <c r="AF54" s="24" t="s">
        <v>311</v>
      </c>
      <c r="AG54" s="24" t="s">
        <v>311</v>
      </c>
      <c r="AH54" s="24" t="s">
        <v>311</v>
      </c>
      <c r="AI54" s="24" t="s">
        <v>311</v>
      </c>
      <c r="AJ54" s="24" t="s">
        <v>311</v>
      </c>
      <c r="AK54" s="24" t="s">
        <v>311</v>
      </c>
      <c r="AL54" s="24" t="s">
        <v>311</v>
      </c>
      <c r="AM54" s="24" t="s">
        <v>311</v>
      </c>
      <c r="AN54" s="24" t="s">
        <v>311</v>
      </c>
      <c r="AO54" s="24" t="s">
        <v>311</v>
      </c>
      <c r="AP54" s="24" t="s">
        <v>311</v>
      </c>
      <c r="AQ54" s="24" t="s">
        <v>311</v>
      </c>
    </row>
    <row r="55" spans="1:45" ht="61.5" thickTop="1" thickBot="1" x14ac:dyDescent="0.3">
      <c r="A55" s="92" t="str">
        <f t="shared" ref="A55" si="18">A54</f>
        <v>Question_11</v>
      </c>
      <c r="B55" s="13" t="str">
        <f t="shared" ref="B55:B58" si="19">B54</f>
        <v>To what degree do longer trips raise logistical issues for fishermen?</v>
      </c>
      <c r="C55" s="41" t="str">
        <f>'Admin Potential Answers'!D$12</f>
        <v>Despite some changes, fishers will still be able to work in their accustomed working rhythm.</v>
      </c>
      <c r="D55" s="24" t="s">
        <v>316</v>
      </c>
      <c r="E55" s="24" t="s">
        <v>316</v>
      </c>
      <c r="F55" s="24" t="s">
        <v>316</v>
      </c>
      <c r="G55" s="24" t="s">
        <v>316</v>
      </c>
      <c r="H55" s="24" t="s">
        <v>316</v>
      </c>
      <c r="I55" s="24" t="s">
        <v>316</v>
      </c>
      <c r="J55" s="24" t="s">
        <v>316</v>
      </c>
      <c r="K55" s="24" t="s">
        <v>316</v>
      </c>
      <c r="L55" s="24" t="s">
        <v>316</v>
      </c>
      <c r="M55" s="24" t="s">
        <v>309</v>
      </c>
      <c r="N55" s="24" t="s">
        <v>309</v>
      </c>
      <c r="O55" s="24" t="s">
        <v>316</v>
      </c>
      <c r="P55" s="24" t="s">
        <v>310</v>
      </c>
      <c r="Q55" s="89" t="s">
        <v>310</v>
      </c>
      <c r="R55" s="24" t="s">
        <v>311</v>
      </c>
      <c r="S55" s="24" t="s">
        <v>311</v>
      </c>
      <c r="T55" s="24" t="s">
        <v>311</v>
      </c>
      <c r="U55" s="24" t="s">
        <v>311</v>
      </c>
      <c r="V55" s="24" t="s">
        <v>311</v>
      </c>
      <c r="W55" s="24" t="s">
        <v>311</v>
      </c>
      <c r="X55" s="24" t="s">
        <v>311</v>
      </c>
      <c r="Y55" s="24" t="s">
        <v>311</v>
      </c>
      <c r="Z55" s="24" t="s">
        <v>311</v>
      </c>
      <c r="AA55" s="24" t="s">
        <v>311</v>
      </c>
      <c r="AB55" s="24" t="s">
        <v>311</v>
      </c>
      <c r="AC55" s="24" t="s">
        <v>311</v>
      </c>
      <c r="AD55" s="24" t="s">
        <v>311</v>
      </c>
      <c r="AE55" s="24" t="s">
        <v>311</v>
      </c>
      <c r="AF55" s="24" t="s">
        <v>311</v>
      </c>
      <c r="AG55" s="24" t="s">
        <v>311</v>
      </c>
      <c r="AH55" s="24" t="s">
        <v>311</v>
      </c>
      <c r="AI55" s="24" t="s">
        <v>311</v>
      </c>
      <c r="AJ55" s="24" t="s">
        <v>311</v>
      </c>
      <c r="AK55" s="24" t="s">
        <v>311</v>
      </c>
      <c r="AL55" s="24" t="s">
        <v>311</v>
      </c>
      <c r="AM55" s="24" t="s">
        <v>311</v>
      </c>
      <c r="AN55" s="24" t="s">
        <v>311</v>
      </c>
      <c r="AO55" s="24" t="s">
        <v>311</v>
      </c>
      <c r="AP55" s="24" t="s">
        <v>311</v>
      </c>
      <c r="AQ55" s="24" t="s">
        <v>311</v>
      </c>
    </row>
    <row r="56" spans="1:45" ht="61.5" thickTop="1" thickBot="1" x14ac:dyDescent="0.3">
      <c r="A56" s="92" t="str">
        <f t="shared" ref="A56" si="20">A55</f>
        <v>Question_11</v>
      </c>
      <c r="B56" s="13" t="str">
        <f t="shared" si="19"/>
        <v>To what degree do longer trips raise logistical issues for fishermen?</v>
      </c>
      <c r="C56" s="41" t="str">
        <f>'Admin Potential Answers'!E$12</f>
        <v>There is no reason to change working rhythm.</v>
      </c>
      <c r="D56" s="24" t="s">
        <v>316</v>
      </c>
      <c r="E56" s="24" t="s">
        <v>316</v>
      </c>
      <c r="F56" s="24" t="s">
        <v>316</v>
      </c>
      <c r="G56" s="24" t="s">
        <v>316</v>
      </c>
      <c r="H56" s="24" t="s">
        <v>316</v>
      </c>
      <c r="I56" s="24" t="s">
        <v>316</v>
      </c>
      <c r="J56" s="24" t="s">
        <v>316</v>
      </c>
      <c r="K56" s="24" t="s">
        <v>316</v>
      </c>
      <c r="L56" s="24" t="s">
        <v>316</v>
      </c>
      <c r="M56" s="24" t="s">
        <v>309</v>
      </c>
      <c r="N56" s="24" t="s">
        <v>309</v>
      </c>
      <c r="O56" s="24" t="s">
        <v>316</v>
      </c>
      <c r="P56" s="24" t="s">
        <v>309</v>
      </c>
      <c r="Q56" s="89" t="s">
        <v>309</v>
      </c>
      <c r="R56" s="24" t="s">
        <v>311</v>
      </c>
      <c r="S56" s="24" t="s">
        <v>311</v>
      </c>
      <c r="T56" s="24" t="s">
        <v>311</v>
      </c>
      <c r="U56" s="24" t="s">
        <v>311</v>
      </c>
      <c r="V56" s="24" t="s">
        <v>311</v>
      </c>
      <c r="W56" s="24" t="s">
        <v>311</v>
      </c>
      <c r="X56" s="24" t="s">
        <v>311</v>
      </c>
      <c r="Y56" s="24" t="s">
        <v>311</v>
      </c>
      <c r="Z56" s="24" t="s">
        <v>311</v>
      </c>
      <c r="AA56" s="24" t="s">
        <v>311</v>
      </c>
      <c r="AB56" s="24" t="s">
        <v>311</v>
      </c>
      <c r="AC56" s="24" t="s">
        <v>311</v>
      </c>
      <c r="AD56" s="24" t="s">
        <v>311</v>
      </c>
      <c r="AE56" s="24" t="s">
        <v>311</v>
      </c>
      <c r="AF56" s="24" t="s">
        <v>311</v>
      </c>
      <c r="AG56" s="24" t="s">
        <v>311</v>
      </c>
      <c r="AH56" s="24" t="s">
        <v>311</v>
      </c>
      <c r="AI56" s="24" t="s">
        <v>311</v>
      </c>
      <c r="AJ56" s="24" t="s">
        <v>311</v>
      </c>
      <c r="AK56" s="24" t="s">
        <v>311</v>
      </c>
      <c r="AL56" s="24" t="s">
        <v>311</v>
      </c>
      <c r="AM56" s="24" t="s">
        <v>311</v>
      </c>
      <c r="AN56" s="24" t="s">
        <v>311</v>
      </c>
      <c r="AO56" s="24" t="s">
        <v>311</v>
      </c>
      <c r="AP56" s="24" t="s">
        <v>311</v>
      </c>
      <c r="AQ56" s="24" t="s">
        <v>311</v>
      </c>
    </row>
    <row r="57" spans="1:45" ht="61.5" thickTop="1" thickBot="1" x14ac:dyDescent="0.3">
      <c r="A57" s="92" t="str">
        <f t="shared" ref="A57" si="21">A56</f>
        <v>Question_11</v>
      </c>
      <c r="B57" s="13" t="str">
        <f t="shared" si="19"/>
        <v>To what degree do longer trips raise logistical issues for fishermen?</v>
      </c>
      <c r="C57" s="41" t="str">
        <f>'Admin Potential Answers'!F$12</f>
        <v>This is unknown and/or uncertain (Q11).</v>
      </c>
      <c r="D57" s="24" t="s">
        <v>316</v>
      </c>
      <c r="E57" s="24" t="s">
        <v>316</v>
      </c>
      <c r="F57" s="24" t="s">
        <v>316</v>
      </c>
      <c r="G57" s="24" t="s">
        <v>316</v>
      </c>
      <c r="H57" s="24" t="s">
        <v>316</v>
      </c>
      <c r="I57" s="24" t="s">
        <v>316</v>
      </c>
      <c r="J57" s="24" t="s">
        <v>316</v>
      </c>
      <c r="K57" s="24" t="s">
        <v>316</v>
      </c>
      <c r="L57" s="24" t="s">
        <v>316</v>
      </c>
      <c r="M57" s="24" t="s">
        <v>315</v>
      </c>
      <c r="N57" s="24" t="s">
        <v>315</v>
      </c>
      <c r="O57" s="24" t="s">
        <v>316</v>
      </c>
      <c r="P57" s="24" t="s">
        <v>316</v>
      </c>
      <c r="Q57" s="89" t="s">
        <v>315</v>
      </c>
      <c r="R57" s="24" t="s">
        <v>311</v>
      </c>
      <c r="S57" s="24" t="s">
        <v>311</v>
      </c>
      <c r="T57" s="24" t="s">
        <v>311</v>
      </c>
      <c r="U57" s="24" t="s">
        <v>311</v>
      </c>
      <c r="V57" s="24" t="s">
        <v>311</v>
      </c>
      <c r="W57" s="24" t="s">
        <v>311</v>
      </c>
      <c r="X57" s="24" t="s">
        <v>311</v>
      </c>
      <c r="Y57" s="24" t="s">
        <v>311</v>
      </c>
      <c r="Z57" s="24" t="s">
        <v>311</v>
      </c>
      <c r="AA57" s="24" t="s">
        <v>311</v>
      </c>
      <c r="AB57" s="24" t="s">
        <v>311</v>
      </c>
      <c r="AC57" s="24" t="s">
        <v>311</v>
      </c>
      <c r="AD57" s="24" t="s">
        <v>311</v>
      </c>
      <c r="AE57" s="24" t="s">
        <v>311</v>
      </c>
      <c r="AF57" s="24" t="s">
        <v>311</v>
      </c>
      <c r="AG57" s="24" t="s">
        <v>311</v>
      </c>
      <c r="AH57" s="24" t="s">
        <v>311</v>
      </c>
      <c r="AI57" s="24" t="s">
        <v>311</v>
      </c>
      <c r="AJ57" s="24" t="s">
        <v>311</v>
      </c>
      <c r="AK57" s="24" t="s">
        <v>311</v>
      </c>
      <c r="AL57" s="24" t="s">
        <v>311</v>
      </c>
      <c r="AM57" s="24" t="s">
        <v>311</v>
      </c>
      <c r="AN57" s="24" t="s">
        <v>311</v>
      </c>
      <c r="AO57" s="24" t="s">
        <v>311</v>
      </c>
      <c r="AP57" s="24" t="s">
        <v>311</v>
      </c>
      <c r="AQ57" s="24" t="s">
        <v>311</v>
      </c>
    </row>
    <row r="58" spans="1:45" s="83" customFormat="1" ht="31.5" thickTop="1" thickBot="1" x14ac:dyDescent="0.3">
      <c r="A58" s="93" t="str">
        <f t="shared" ref="A58" si="22">A57</f>
        <v>Question_11</v>
      </c>
      <c r="B58" s="80" t="str">
        <f t="shared" si="19"/>
        <v>To what degree do longer trips raise logistical issues for fishermen?</v>
      </c>
      <c r="C58" s="81">
        <f>'Admin Potential Answers'!G$12</f>
        <v>0</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row>
    <row r="59" spans="1:45" s="12" customFormat="1" ht="61.5" thickTop="1" thickBot="1" x14ac:dyDescent="0.3">
      <c r="A59" s="92" t="str">
        <f>'Admin Potential Answers'!A13</f>
        <v>Question_12</v>
      </c>
      <c r="B59" s="13" t="str">
        <f>'Admin Potential Answers'!B13</f>
        <v xml:space="preserve">To what degree are fishing-free weekends important for the local community? </v>
      </c>
      <c r="C59" s="41" t="str">
        <f>'Admin Potential Answers'!C$13</f>
        <v>It is a very prevalent custom in this area to have fishing-free weekends that many families will not give up.</v>
      </c>
      <c r="D59" s="24" t="s">
        <v>316</v>
      </c>
      <c r="E59" s="24" t="s">
        <v>316</v>
      </c>
      <c r="F59" s="24" t="s">
        <v>316</v>
      </c>
      <c r="G59" s="24" t="s">
        <v>316</v>
      </c>
      <c r="H59" s="24" t="s">
        <v>316</v>
      </c>
      <c r="I59" s="24" t="s">
        <v>316</v>
      </c>
      <c r="J59" s="24" t="s">
        <v>316</v>
      </c>
      <c r="K59" s="24" t="s">
        <v>316</v>
      </c>
      <c r="L59" s="24" t="s">
        <v>316</v>
      </c>
      <c r="M59" s="24" t="s">
        <v>312</v>
      </c>
      <c r="N59" s="24" t="s">
        <v>312</v>
      </c>
      <c r="O59" s="24" t="s">
        <v>312</v>
      </c>
      <c r="P59" s="24" t="s">
        <v>316</v>
      </c>
      <c r="Q59" s="89" t="s">
        <v>312</v>
      </c>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row>
    <row r="60" spans="1:45" s="12" customFormat="1" ht="61.5" thickTop="1" thickBot="1" x14ac:dyDescent="0.3">
      <c r="A60" s="92" t="str">
        <f>A59</f>
        <v>Question_12</v>
      </c>
      <c r="B60" s="13" t="str">
        <f>B59</f>
        <v xml:space="preserve">To what degree are fishing-free weekends important for the local community? </v>
      </c>
      <c r="C60" s="41" t="str">
        <f>'Admin Potential Answers'!D$13</f>
        <v>It is a custom to be free on Sundays, but the community can likely adapt without significant issues.</v>
      </c>
      <c r="D60" s="24" t="s">
        <v>316</v>
      </c>
      <c r="E60" s="24" t="s">
        <v>316</v>
      </c>
      <c r="F60" s="24" t="s">
        <v>316</v>
      </c>
      <c r="G60" s="24" t="s">
        <v>316</v>
      </c>
      <c r="H60" s="24" t="s">
        <v>316</v>
      </c>
      <c r="I60" s="24" t="s">
        <v>316</v>
      </c>
      <c r="J60" s="24" t="s">
        <v>316</v>
      </c>
      <c r="K60" s="24" t="s">
        <v>316</v>
      </c>
      <c r="L60" s="24" t="s">
        <v>316</v>
      </c>
      <c r="M60" s="24" t="s">
        <v>309</v>
      </c>
      <c r="N60" s="24" t="s">
        <v>309</v>
      </c>
      <c r="O60" s="24" t="s">
        <v>309</v>
      </c>
      <c r="P60" s="24" t="s">
        <v>316</v>
      </c>
      <c r="Q60" s="89" t="s">
        <v>310</v>
      </c>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row>
    <row r="61" spans="1:45" s="12" customFormat="1" ht="76.5" thickTop="1" thickBot="1" x14ac:dyDescent="0.3">
      <c r="A61" s="92" t="str">
        <f t="shared" ref="A61" si="23">A60</f>
        <v>Question_12</v>
      </c>
      <c r="B61" s="13" t="str">
        <f t="shared" ref="B61:B63" si="24">B60</f>
        <v xml:space="preserve">To what degree are fishing-free weekends important for the local community? </v>
      </c>
      <c r="C61" s="41" t="str">
        <f>'Admin Potential Answers'!E$13</f>
        <v>This is not a problem in this area because the local community was already accustomed or is willing to fish in a rhythm that includes working on Sundays.</v>
      </c>
      <c r="D61" s="24" t="s">
        <v>316</v>
      </c>
      <c r="E61" s="24" t="s">
        <v>316</v>
      </c>
      <c r="F61" s="24" t="s">
        <v>316</v>
      </c>
      <c r="G61" s="24" t="s">
        <v>316</v>
      </c>
      <c r="H61" s="24" t="s">
        <v>316</v>
      </c>
      <c r="I61" s="24" t="s">
        <v>316</v>
      </c>
      <c r="J61" s="24" t="s">
        <v>316</v>
      </c>
      <c r="K61" s="24" t="s">
        <v>316</v>
      </c>
      <c r="L61" s="24" t="s">
        <v>316</v>
      </c>
      <c r="M61" s="24" t="s">
        <v>309</v>
      </c>
      <c r="N61" s="24" t="s">
        <v>309</v>
      </c>
      <c r="O61" s="24" t="s">
        <v>309</v>
      </c>
      <c r="P61" s="24" t="s">
        <v>316</v>
      </c>
      <c r="Q61" s="89" t="s">
        <v>309</v>
      </c>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row>
    <row r="62" spans="1:45" s="12" customFormat="1" ht="61.5" thickTop="1" thickBot="1" x14ac:dyDescent="0.3">
      <c r="A62" s="92" t="str">
        <f t="shared" ref="A62" si="25">A61</f>
        <v>Question_12</v>
      </c>
      <c r="B62" s="13" t="str">
        <f t="shared" si="24"/>
        <v xml:space="preserve">To what degree are fishing-free weekends important for the local community? </v>
      </c>
      <c r="C62" s="41" t="str">
        <f>'Admin Potential Answers'!F$13</f>
        <v>This is unknown and/or uncertain (Q12).</v>
      </c>
      <c r="D62" s="24" t="s">
        <v>316</v>
      </c>
      <c r="E62" s="24" t="s">
        <v>316</v>
      </c>
      <c r="F62" s="24" t="s">
        <v>316</v>
      </c>
      <c r="G62" s="24" t="s">
        <v>316</v>
      </c>
      <c r="H62" s="24" t="s">
        <v>316</v>
      </c>
      <c r="I62" s="24" t="s">
        <v>316</v>
      </c>
      <c r="J62" s="24" t="s">
        <v>316</v>
      </c>
      <c r="K62" s="24" t="s">
        <v>316</v>
      </c>
      <c r="L62" s="24" t="s">
        <v>316</v>
      </c>
      <c r="M62" s="24" t="s">
        <v>315</v>
      </c>
      <c r="N62" s="24" t="s">
        <v>315</v>
      </c>
      <c r="O62" s="24" t="s">
        <v>315</v>
      </c>
      <c r="P62" s="24" t="s">
        <v>316</v>
      </c>
      <c r="Q62" s="89" t="s">
        <v>315</v>
      </c>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row>
    <row r="63" spans="1:45" s="83" customFormat="1" ht="31.5" thickTop="1" thickBot="1" x14ac:dyDescent="0.3">
      <c r="A63" s="93" t="str">
        <f t="shared" ref="A63" si="26">A62</f>
        <v>Question_12</v>
      </c>
      <c r="B63" s="80" t="str">
        <f t="shared" si="24"/>
        <v xml:space="preserve">To what degree are fishing-free weekends important for the local community? </v>
      </c>
      <c r="C63" s="81">
        <f>'Admin Potential Answers'!G$13</f>
        <v>0</v>
      </c>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row>
    <row r="64" spans="1:45" s="12" customFormat="1" ht="61.5" thickTop="1" thickBot="1" x14ac:dyDescent="0.3">
      <c r="A64" s="92" t="str">
        <f>'Admin Potential Answers'!A14</f>
        <v>Question_13</v>
      </c>
      <c r="B64" s="13" t="str">
        <f>'Admin Potential Answers'!B14</f>
        <v xml:space="preserve"> Compared to other areas where the fishers operate (or could operate), how high is the abundance of the target fish species in the MPA?</v>
      </c>
      <c r="C64" s="41" t="str">
        <f>'Admin Potential Answers'!C$14</f>
        <v>The abundance of the target fish species in the MPA is higher compared to other areas where the fishers operate.</v>
      </c>
      <c r="D64" s="24" t="s">
        <v>313</v>
      </c>
      <c r="E64" s="24" t="s">
        <v>312</v>
      </c>
      <c r="F64" s="24" t="s">
        <v>313</v>
      </c>
      <c r="G64" s="24" t="s">
        <v>313</v>
      </c>
      <c r="H64" s="24" t="s">
        <v>313</v>
      </c>
      <c r="I64" s="24" t="s">
        <v>314</v>
      </c>
      <c r="J64" s="24" t="s">
        <v>314</v>
      </c>
      <c r="K64" s="24" t="s">
        <v>313</v>
      </c>
      <c r="L64" s="24" t="s">
        <v>314</v>
      </c>
      <c r="M64" s="24" t="s">
        <v>316</v>
      </c>
      <c r="N64" s="24" t="s">
        <v>312</v>
      </c>
      <c r="O64" s="24" t="s">
        <v>313</v>
      </c>
      <c r="P64" s="24" t="s">
        <v>313</v>
      </c>
      <c r="Q64" s="24" t="s">
        <v>316</v>
      </c>
      <c r="R64" s="24" t="s">
        <v>311</v>
      </c>
      <c r="S64" s="24" t="s">
        <v>311</v>
      </c>
      <c r="T64" s="24" t="s">
        <v>311</v>
      </c>
      <c r="U64" s="24" t="s">
        <v>311</v>
      </c>
      <c r="V64" s="24" t="s">
        <v>311</v>
      </c>
      <c r="W64" s="24" t="s">
        <v>311</v>
      </c>
      <c r="X64" s="24" t="s">
        <v>311</v>
      </c>
      <c r="Y64" s="24" t="s">
        <v>311</v>
      </c>
      <c r="Z64" s="24" t="s">
        <v>311</v>
      </c>
      <c r="AA64" s="24" t="s">
        <v>311</v>
      </c>
      <c r="AB64" s="24" t="s">
        <v>311</v>
      </c>
      <c r="AC64" s="24" t="s">
        <v>311</v>
      </c>
      <c r="AD64" s="24" t="s">
        <v>311</v>
      </c>
      <c r="AE64" s="24" t="s">
        <v>311</v>
      </c>
      <c r="AF64" s="24" t="s">
        <v>311</v>
      </c>
      <c r="AG64" s="24" t="s">
        <v>311</v>
      </c>
      <c r="AH64" s="24" t="s">
        <v>311</v>
      </c>
      <c r="AI64" s="24" t="s">
        <v>311</v>
      </c>
      <c r="AJ64" s="24" t="s">
        <v>311</v>
      </c>
      <c r="AK64" s="24" t="s">
        <v>311</v>
      </c>
      <c r="AL64" s="24" t="s">
        <v>311</v>
      </c>
      <c r="AM64" s="24" t="s">
        <v>311</v>
      </c>
      <c r="AN64" s="24" t="s">
        <v>311</v>
      </c>
      <c r="AO64" s="24" t="s">
        <v>311</v>
      </c>
      <c r="AP64" s="24" t="s">
        <v>311</v>
      </c>
      <c r="AQ64" s="24" t="s">
        <v>311</v>
      </c>
    </row>
    <row r="65" spans="1:43" s="12" customFormat="1" ht="61.5" thickTop="1" thickBot="1" x14ac:dyDescent="0.3">
      <c r="A65" s="92" t="str">
        <f t="shared" ref="A65" si="27">A64</f>
        <v>Question_13</v>
      </c>
      <c r="B65" s="13" t="str">
        <f t="shared" ref="B65:B68" si="28">B64</f>
        <v xml:space="preserve"> Compared to other areas where the fishers operate (or could operate), how high is the abundance of the target fish species in the MPA?</v>
      </c>
      <c r="C65" s="41" t="str">
        <f>'Admin Potential Answers'!D$14</f>
        <v>The abundance of the target fish species in the MPA is similar to other areas where the fishers operate.</v>
      </c>
      <c r="D65" s="24" t="s">
        <v>312</v>
      </c>
      <c r="E65" s="24" t="s">
        <v>312</v>
      </c>
      <c r="F65" s="24" t="s">
        <v>309</v>
      </c>
      <c r="G65" s="24" t="s">
        <v>309</v>
      </c>
      <c r="H65" s="24" t="s">
        <v>309</v>
      </c>
      <c r="I65" s="24" t="s">
        <v>309</v>
      </c>
      <c r="J65" s="24" t="s">
        <v>309</v>
      </c>
      <c r="K65" s="24" t="s">
        <v>309</v>
      </c>
      <c r="L65" s="24" t="s">
        <v>310</v>
      </c>
      <c r="M65" s="24" t="s">
        <v>316</v>
      </c>
      <c r="N65" s="24" t="s">
        <v>309</v>
      </c>
      <c r="O65" s="24" t="s">
        <v>309</v>
      </c>
      <c r="P65" s="24" t="s">
        <v>312</v>
      </c>
      <c r="Q65" s="24" t="s">
        <v>316</v>
      </c>
      <c r="R65" s="24" t="s">
        <v>311</v>
      </c>
      <c r="S65" s="24" t="s">
        <v>311</v>
      </c>
      <c r="T65" s="24" t="s">
        <v>311</v>
      </c>
      <c r="U65" s="24" t="s">
        <v>311</v>
      </c>
      <c r="V65" s="24" t="s">
        <v>311</v>
      </c>
      <c r="W65" s="24" t="s">
        <v>311</v>
      </c>
      <c r="X65" s="24" t="s">
        <v>311</v>
      </c>
      <c r="Y65" s="24" t="s">
        <v>311</v>
      </c>
      <c r="Z65" s="24" t="s">
        <v>311</v>
      </c>
      <c r="AA65" s="24" t="s">
        <v>311</v>
      </c>
      <c r="AB65" s="24" t="s">
        <v>311</v>
      </c>
      <c r="AC65" s="24" t="s">
        <v>311</v>
      </c>
      <c r="AD65" s="24" t="s">
        <v>311</v>
      </c>
      <c r="AE65" s="24" t="s">
        <v>311</v>
      </c>
      <c r="AF65" s="24" t="s">
        <v>311</v>
      </c>
      <c r="AG65" s="24" t="s">
        <v>311</v>
      </c>
      <c r="AH65" s="24" t="s">
        <v>311</v>
      </c>
      <c r="AI65" s="24" t="s">
        <v>311</v>
      </c>
      <c r="AJ65" s="24" t="s">
        <v>311</v>
      </c>
      <c r="AK65" s="24" t="s">
        <v>311</v>
      </c>
      <c r="AL65" s="24" t="s">
        <v>311</v>
      </c>
      <c r="AM65" s="24" t="s">
        <v>311</v>
      </c>
      <c r="AN65" s="24" t="s">
        <v>311</v>
      </c>
      <c r="AO65" s="24" t="s">
        <v>311</v>
      </c>
      <c r="AP65" s="24" t="s">
        <v>311</v>
      </c>
      <c r="AQ65" s="24" t="s">
        <v>311</v>
      </c>
    </row>
    <row r="66" spans="1:43" s="12" customFormat="1" ht="61.5" thickTop="1" thickBot="1" x14ac:dyDescent="0.3">
      <c r="A66" s="92" t="str">
        <f t="shared" ref="A66" si="29">A65</f>
        <v>Question_13</v>
      </c>
      <c r="B66" s="13" t="str">
        <f t="shared" si="28"/>
        <v xml:space="preserve"> Compared to other areas where the fishers operate (or could operate), how high is the abundance of the target fish species in the MPA?</v>
      </c>
      <c r="C66" s="41" t="str">
        <f>'Admin Potential Answers'!E$14</f>
        <v>The abundance of the target fish species in the MPA is lower compared to other areas where the fishers operate.</v>
      </c>
      <c r="D66" s="24" t="s">
        <v>312</v>
      </c>
      <c r="E66" s="24" t="s">
        <v>313</v>
      </c>
      <c r="F66" s="24" t="s">
        <v>309</v>
      </c>
      <c r="G66" s="24" t="s">
        <v>309</v>
      </c>
      <c r="H66" s="24" t="s">
        <v>309</v>
      </c>
      <c r="I66" s="24" t="s">
        <v>309</v>
      </c>
      <c r="J66" s="24" t="s">
        <v>309</v>
      </c>
      <c r="K66" s="24" t="s">
        <v>309</v>
      </c>
      <c r="L66" s="24" t="s">
        <v>309</v>
      </c>
      <c r="M66" s="24" t="s">
        <v>316</v>
      </c>
      <c r="N66" s="24" t="s">
        <v>309</v>
      </c>
      <c r="O66" s="24" t="s">
        <v>309</v>
      </c>
      <c r="P66" s="24" t="s">
        <v>310</v>
      </c>
      <c r="Q66" s="24" t="s">
        <v>316</v>
      </c>
      <c r="R66" s="24" t="s">
        <v>311</v>
      </c>
      <c r="S66" s="24" t="s">
        <v>311</v>
      </c>
      <c r="T66" s="24" t="s">
        <v>311</v>
      </c>
      <c r="U66" s="24" t="s">
        <v>311</v>
      </c>
      <c r="V66" s="24" t="s">
        <v>311</v>
      </c>
      <c r="W66" s="24" t="s">
        <v>311</v>
      </c>
      <c r="X66" s="24" t="s">
        <v>311</v>
      </c>
      <c r="Y66" s="24" t="s">
        <v>311</v>
      </c>
      <c r="Z66" s="24" t="s">
        <v>311</v>
      </c>
      <c r="AA66" s="24" t="s">
        <v>311</v>
      </c>
      <c r="AB66" s="24" t="s">
        <v>311</v>
      </c>
      <c r="AC66" s="24" t="s">
        <v>311</v>
      </c>
      <c r="AD66" s="24" t="s">
        <v>311</v>
      </c>
      <c r="AE66" s="24" t="s">
        <v>311</v>
      </c>
      <c r="AF66" s="24" t="s">
        <v>311</v>
      </c>
      <c r="AG66" s="24" t="s">
        <v>311</v>
      </c>
      <c r="AH66" s="24" t="s">
        <v>311</v>
      </c>
      <c r="AI66" s="24" t="s">
        <v>311</v>
      </c>
      <c r="AJ66" s="24" t="s">
        <v>311</v>
      </c>
      <c r="AK66" s="24" t="s">
        <v>311</v>
      </c>
      <c r="AL66" s="24" t="s">
        <v>311</v>
      </c>
      <c r="AM66" s="24" t="s">
        <v>311</v>
      </c>
      <c r="AN66" s="24" t="s">
        <v>311</v>
      </c>
      <c r="AO66" s="24" t="s">
        <v>311</v>
      </c>
      <c r="AP66" s="24" t="s">
        <v>311</v>
      </c>
      <c r="AQ66" s="24" t="s">
        <v>311</v>
      </c>
    </row>
    <row r="67" spans="1:43" s="12" customFormat="1" ht="61.5" thickTop="1" thickBot="1" x14ac:dyDescent="0.3">
      <c r="A67" s="92" t="str">
        <f t="shared" ref="A67" si="30">A66</f>
        <v>Question_13</v>
      </c>
      <c r="B67" s="13" t="str">
        <f t="shared" si="28"/>
        <v xml:space="preserve"> Compared to other areas where the fishers operate (or could operate), how high is the abundance of the target fish species in the MPA?</v>
      </c>
      <c r="C67" s="41" t="str">
        <f>'Admin Potential Answers'!F$14</f>
        <v>This is unknown and/or uncertain (Q13).</v>
      </c>
      <c r="D67" s="24" t="s">
        <v>315</v>
      </c>
      <c r="E67" s="24" t="s">
        <v>315</v>
      </c>
      <c r="F67" s="24" t="s">
        <v>315</v>
      </c>
      <c r="G67" s="24" t="s">
        <v>315</v>
      </c>
      <c r="H67" s="24" t="s">
        <v>315</v>
      </c>
      <c r="I67" s="24" t="s">
        <v>315</v>
      </c>
      <c r="J67" s="24" t="s">
        <v>315</v>
      </c>
      <c r="K67" s="24" t="s">
        <v>315</v>
      </c>
      <c r="L67" s="24" t="s">
        <v>315</v>
      </c>
      <c r="M67" s="24" t="s">
        <v>316</v>
      </c>
      <c r="N67" s="24" t="s">
        <v>315</v>
      </c>
      <c r="O67" s="24" t="s">
        <v>315</v>
      </c>
      <c r="P67" s="24" t="s">
        <v>315</v>
      </c>
      <c r="Q67" s="24" t="s">
        <v>316</v>
      </c>
      <c r="R67" s="24" t="s">
        <v>311</v>
      </c>
      <c r="S67" s="24" t="s">
        <v>311</v>
      </c>
      <c r="T67" s="24" t="s">
        <v>311</v>
      </c>
      <c r="U67" s="24" t="s">
        <v>311</v>
      </c>
      <c r="V67" s="24" t="s">
        <v>311</v>
      </c>
      <c r="W67" s="24" t="s">
        <v>311</v>
      </c>
      <c r="X67" s="24" t="s">
        <v>311</v>
      </c>
      <c r="Y67" s="24" t="s">
        <v>311</v>
      </c>
      <c r="Z67" s="24" t="s">
        <v>311</v>
      </c>
      <c r="AA67" s="24" t="s">
        <v>311</v>
      </c>
      <c r="AB67" s="24" t="s">
        <v>311</v>
      </c>
      <c r="AC67" s="24" t="s">
        <v>311</v>
      </c>
      <c r="AD67" s="24" t="s">
        <v>311</v>
      </c>
      <c r="AE67" s="24" t="s">
        <v>311</v>
      </c>
      <c r="AF67" s="24" t="s">
        <v>311</v>
      </c>
      <c r="AG67" s="24" t="s">
        <v>311</v>
      </c>
      <c r="AH67" s="24" t="s">
        <v>311</v>
      </c>
      <c r="AI67" s="24" t="s">
        <v>311</v>
      </c>
      <c r="AJ67" s="24" t="s">
        <v>311</v>
      </c>
      <c r="AK67" s="24" t="s">
        <v>311</v>
      </c>
      <c r="AL67" s="24" t="s">
        <v>311</v>
      </c>
      <c r="AM67" s="24" t="s">
        <v>311</v>
      </c>
      <c r="AN67" s="24" t="s">
        <v>311</v>
      </c>
      <c r="AO67" s="24" t="s">
        <v>311</v>
      </c>
      <c r="AP67" s="24" t="s">
        <v>311</v>
      </c>
      <c r="AQ67" s="24" t="s">
        <v>311</v>
      </c>
    </row>
    <row r="68" spans="1:43" s="83" customFormat="1" ht="46.5" thickTop="1" thickBot="1" x14ac:dyDescent="0.3">
      <c r="A68" s="93" t="str">
        <f t="shared" ref="A68" si="31">A67</f>
        <v>Question_13</v>
      </c>
      <c r="B68" s="80" t="str">
        <f t="shared" si="28"/>
        <v xml:space="preserve"> Compared to other areas where the fishers operate (or could operate), how high is the abundance of the target fish species in the MPA?</v>
      </c>
      <c r="C68" s="81">
        <f>'Admin Potential Answers'!G$14</f>
        <v>0</v>
      </c>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row>
    <row r="69" spans="1:43" s="12" customFormat="1" ht="61.5" thickTop="1" thickBot="1" x14ac:dyDescent="0.3">
      <c r="A69" s="92" t="str">
        <f>'Admin Potential Answers'!A15</f>
        <v>Question_14</v>
      </c>
      <c r="B69" s="13" t="str">
        <f>'Admin Potential Answers'!B15</f>
        <v xml:space="preserve"> If the alternative fishing areas are further away, will that reduce the time fishers have available to fish, on an annual basis?</v>
      </c>
      <c r="C69" s="41" t="str" cm="1">
        <f t="array" aca="1" ref="C69:C73" ca="1">TRANSPOSE(INDIRECT('Admin Potential Answers'!A14))</f>
        <v>Yes, if the new areas are further away, it will reduce the time fishers have available to fish on an annual basis due to increased travel time.</v>
      </c>
      <c r="D69" s="24" t="s">
        <v>316</v>
      </c>
      <c r="E69" s="24" t="s">
        <v>316</v>
      </c>
      <c r="F69" s="24" t="s">
        <v>316</v>
      </c>
      <c r="G69" s="24" t="s">
        <v>316</v>
      </c>
      <c r="H69" s="24" t="s">
        <v>316</v>
      </c>
      <c r="I69" s="24" t="s">
        <v>316</v>
      </c>
      <c r="J69" s="24" t="s">
        <v>316</v>
      </c>
      <c r="K69" s="24" t="s">
        <v>316</v>
      </c>
      <c r="L69" s="24" t="s">
        <v>313</v>
      </c>
      <c r="M69" s="24" t="s">
        <v>312</v>
      </c>
      <c r="N69" s="24" t="s">
        <v>313</v>
      </c>
      <c r="O69" s="24" t="s">
        <v>313</v>
      </c>
      <c r="P69" s="24" t="s">
        <v>313</v>
      </c>
      <c r="Q69" s="24" t="s">
        <v>312</v>
      </c>
      <c r="R69" s="24" t="s">
        <v>311</v>
      </c>
      <c r="S69" s="24" t="s">
        <v>311</v>
      </c>
      <c r="T69" s="24" t="s">
        <v>311</v>
      </c>
      <c r="U69" s="24" t="s">
        <v>311</v>
      </c>
      <c r="V69" s="24" t="s">
        <v>311</v>
      </c>
      <c r="W69" s="24" t="s">
        <v>311</v>
      </c>
      <c r="X69" s="24" t="s">
        <v>311</v>
      </c>
      <c r="Y69" s="24" t="s">
        <v>311</v>
      </c>
      <c r="Z69" s="24" t="s">
        <v>311</v>
      </c>
      <c r="AA69" s="24" t="s">
        <v>311</v>
      </c>
      <c r="AB69" s="24" t="s">
        <v>311</v>
      </c>
      <c r="AC69" s="24" t="s">
        <v>311</v>
      </c>
      <c r="AD69" s="24" t="s">
        <v>311</v>
      </c>
      <c r="AE69" s="24" t="s">
        <v>311</v>
      </c>
      <c r="AF69" s="24" t="s">
        <v>311</v>
      </c>
      <c r="AG69" s="24" t="s">
        <v>311</v>
      </c>
      <c r="AH69" s="24" t="s">
        <v>311</v>
      </c>
      <c r="AI69" s="24" t="s">
        <v>311</v>
      </c>
      <c r="AJ69" s="24" t="s">
        <v>311</v>
      </c>
      <c r="AK69" s="24" t="s">
        <v>311</v>
      </c>
      <c r="AL69" s="24" t="s">
        <v>311</v>
      </c>
      <c r="AM69" s="24" t="s">
        <v>311</v>
      </c>
      <c r="AN69" s="24" t="s">
        <v>311</v>
      </c>
      <c r="AO69" s="24" t="s">
        <v>311</v>
      </c>
      <c r="AP69" s="24" t="s">
        <v>311</v>
      </c>
      <c r="AQ69" s="24" t="s">
        <v>311</v>
      </c>
    </row>
    <row r="70" spans="1:43" s="12" customFormat="1" ht="61.5" thickTop="1" thickBot="1" x14ac:dyDescent="0.3">
      <c r="A70" s="92" t="str">
        <f t="shared" ref="A70" si="32">A69</f>
        <v>Question_14</v>
      </c>
      <c r="B70" s="13" t="str">
        <f t="shared" ref="B70:B73" si="33">B69</f>
        <v xml:space="preserve"> If the alternative fishing areas are further away, will that reduce the time fishers have available to fish, on an annual basis?</v>
      </c>
      <c r="C70" s="41" t="str">
        <f ca="1"/>
        <v>No, the increased distance to the new areas will not significantly impact the time fishers have available to fish on an annual basis.</v>
      </c>
      <c r="D70" s="24" t="s">
        <v>316</v>
      </c>
      <c r="E70" s="24" t="s">
        <v>316</v>
      </c>
      <c r="F70" s="24" t="s">
        <v>316</v>
      </c>
      <c r="G70" s="24" t="s">
        <v>316</v>
      </c>
      <c r="H70" s="24" t="s">
        <v>316</v>
      </c>
      <c r="I70" s="24" t="s">
        <v>316</v>
      </c>
      <c r="J70" s="24" t="s">
        <v>316</v>
      </c>
      <c r="K70" s="24" t="s">
        <v>316</v>
      </c>
      <c r="L70" s="24" t="s">
        <v>310</v>
      </c>
      <c r="M70" s="24" t="s">
        <v>309</v>
      </c>
      <c r="N70" s="24" t="s">
        <v>310</v>
      </c>
      <c r="O70" s="24" t="s">
        <v>310</v>
      </c>
      <c r="P70" s="24" t="s">
        <v>310</v>
      </c>
      <c r="Q70" s="24" t="s">
        <v>309</v>
      </c>
      <c r="R70" s="24" t="s">
        <v>311</v>
      </c>
      <c r="S70" s="24" t="s">
        <v>311</v>
      </c>
      <c r="T70" s="24" t="s">
        <v>311</v>
      </c>
      <c r="U70" s="24" t="s">
        <v>311</v>
      </c>
      <c r="V70" s="24" t="s">
        <v>311</v>
      </c>
      <c r="W70" s="24" t="s">
        <v>311</v>
      </c>
      <c r="X70" s="24" t="s">
        <v>311</v>
      </c>
      <c r="Y70" s="24" t="s">
        <v>311</v>
      </c>
      <c r="Z70" s="24" t="s">
        <v>311</v>
      </c>
      <c r="AA70" s="24" t="s">
        <v>311</v>
      </c>
      <c r="AB70" s="24" t="s">
        <v>311</v>
      </c>
      <c r="AC70" s="24" t="s">
        <v>311</v>
      </c>
      <c r="AD70" s="24" t="s">
        <v>311</v>
      </c>
      <c r="AE70" s="24" t="s">
        <v>311</v>
      </c>
      <c r="AF70" s="24" t="s">
        <v>311</v>
      </c>
      <c r="AG70" s="24" t="s">
        <v>311</v>
      </c>
      <c r="AH70" s="24" t="s">
        <v>311</v>
      </c>
      <c r="AI70" s="24" t="s">
        <v>311</v>
      </c>
      <c r="AJ70" s="24" t="s">
        <v>311</v>
      </c>
      <c r="AK70" s="24" t="s">
        <v>311</v>
      </c>
      <c r="AL70" s="24" t="s">
        <v>311</v>
      </c>
      <c r="AM70" s="24" t="s">
        <v>311</v>
      </c>
      <c r="AN70" s="24" t="s">
        <v>311</v>
      </c>
      <c r="AO70" s="24" t="s">
        <v>311</v>
      </c>
      <c r="AP70" s="24" t="s">
        <v>311</v>
      </c>
      <c r="AQ70" s="24" t="s">
        <v>311</v>
      </c>
    </row>
    <row r="71" spans="1:43" s="12" customFormat="1" ht="61.5" thickTop="1" thickBot="1" x14ac:dyDescent="0.3">
      <c r="A71" s="92" t="str">
        <f t="shared" ref="A71" si="34">A70</f>
        <v>Question_14</v>
      </c>
      <c r="B71" s="13" t="str">
        <f t="shared" si="33"/>
        <v xml:space="preserve"> If the alternative fishing areas are further away, will that reduce the time fishers have available to fish, on an annual basis?</v>
      </c>
      <c r="C71" s="41" t="str">
        <f ca="1"/>
        <v>This is unknown and/or uncertain (Q14).</v>
      </c>
      <c r="D71" s="24" t="s">
        <v>316</v>
      </c>
      <c r="E71" s="24" t="s">
        <v>316</v>
      </c>
      <c r="F71" s="24" t="s">
        <v>316</v>
      </c>
      <c r="G71" s="24" t="s">
        <v>316</v>
      </c>
      <c r="H71" s="24" t="s">
        <v>316</v>
      </c>
      <c r="I71" s="24" t="s">
        <v>316</v>
      </c>
      <c r="J71" s="24" t="s">
        <v>316</v>
      </c>
      <c r="K71" s="24" t="s">
        <v>316</v>
      </c>
      <c r="L71" s="24" t="s">
        <v>315</v>
      </c>
      <c r="M71" s="24" t="s">
        <v>315</v>
      </c>
      <c r="N71" s="24" t="s">
        <v>315</v>
      </c>
      <c r="O71" s="24" t="s">
        <v>315</v>
      </c>
      <c r="P71" s="24" t="s">
        <v>315</v>
      </c>
      <c r="Q71" s="24" t="s">
        <v>315</v>
      </c>
      <c r="R71" s="24" t="s">
        <v>311</v>
      </c>
      <c r="S71" s="24" t="s">
        <v>311</v>
      </c>
      <c r="T71" s="24" t="s">
        <v>311</v>
      </c>
      <c r="U71" s="24" t="s">
        <v>311</v>
      </c>
      <c r="V71" s="24" t="s">
        <v>311</v>
      </c>
      <c r="W71" s="24" t="s">
        <v>311</v>
      </c>
      <c r="X71" s="24" t="s">
        <v>311</v>
      </c>
      <c r="Y71" s="24" t="s">
        <v>311</v>
      </c>
      <c r="Z71" s="24" t="s">
        <v>311</v>
      </c>
      <c r="AA71" s="24" t="s">
        <v>311</v>
      </c>
      <c r="AB71" s="24" t="s">
        <v>311</v>
      </c>
      <c r="AC71" s="24" t="s">
        <v>311</v>
      </c>
      <c r="AD71" s="24" t="s">
        <v>311</v>
      </c>
      <c r="AE71" s="24" t="s">
        <v>311</v>
      </c>
      <c r="AF71" s="24" t="s">
        <v>311</v>
      </c>
      <c r="AG71" s="24" t="s">
        <v>311</v>
      </c>
      <c r="AH71" s="24" t="s">
        <v>311</v>
      </c>
      <c r="AI71" s="24" t="s">
        <v>311</v>
      </c>
      <c r="AJ71" s="24" t="s">
        <v>311</v>
      </c>
      <c r="AK71" s="24" t="s">
        <v>311</v>
      </c>
      <c r="AL71" s="24" t="s">
        <v>311</v>
      </c>
      <c r="AM71" s="24" t="s">
        <v>311</v>
      </c>
      <c r="AN71" s="24" t="s">
        <v>311</v>
      </c>
      <c r="AO71" s="24" t="s">
        <v>311</v>
      </c>
      <c r="AP71" s="24" t="s">
        <v>311</v>
      </c>
      <c r="AQ71" s="24" t="s">
        <v>311</v>
      </c>
    </row>
    <row r="72" spans="1:43" s="12" customFormat="1" ht="46.5" thickTop="1" thickBot="1" x14ac:dyDescent="0.3">
      <c r="A72" s="92" t="str">
        <f t="shared" ref="A72" si="35">A71</f>
        <v>Question_14</v>
      </c>
      <c r="B72" s="13" t="str">
        <f t="shared" si="33"/>
        <v xml:space="preserve"> If the alternative fishing areas are further away, will that reduce the time fishers have available to fish, on an annual basis?</v>
      </c>
      <c r="C72" s="41">
        <f ca="1"/>
        <v>0</v>
      </c>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row>
    <row r="73" spans="1:43" s="83" customFormat="1" ht="46.5" thickTop="1" thickBot="1" x14ac:dyDescent="0.3">
      <c r="A73" s="93" t="str">
        <f t="shared" ref="A73" si="36">A72</f>
        <v>Question_14</v>
      </c>
      <c r="B73" s="80" t="str">
        <f t="shared" si="33"/>
        <v xml:space="preserve"> If the alternative fishing areas are further away, will that reduce the time fishers have available to fish, on an annual basis?</v>
      </c>
      <c r="C73" s="81">
        <f ca="1"/>
        <v>0</v>
      </c>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row>
    <row r="74" spans="1:43" s="12" customFormat="1" ht="60.75" thickBot="1" x14ac:dyDescent="0.3">
      <c r="A74" s="94" t="str">
        <f>'Admin Potential Answers'!A16</f>
        <v>Question_15</v>
      </c>
      <c r="B74" s="36" t="str">
        <f>'Admin Potential Answers'!B16</f>
        <v>Compared to other areas where the fishers operate (or could operate), what is the catchability for the target species in the MPA?</v>
      </c>
      <c r="C74" s="59" t="str" cm="1">
        <f t="array" aca="1" ref="C74:C78" ca="1">TRANSPOSE(INDIRECT('Admin Potential Answers'!A15))</f>
        <v>The catchability of the target species in the MPA is lower compared to other areas where the fishers operate.</v>
      </c>
      <c r="D74" s="24" t="s">
        <v>310</v>
      </c>
      <c r="E74" s="24" t="s">
        <v>310</v>
      </c>
      <c r="F74" s="24" t="s">
        <v>309</v>
      </c>
      <c r="G74" s="24" t="s">
        <v>309</v>
      </c>
      <c r="H74" s="24" t="s">
        <v>309</v>
      </c>
      <c r="I74" s="24" t="s">
        <v>309</v>
      </c>
      <c r="J74" s="24" t="s">
        <v>309</v>
      </c>
      <c r="K74" s="24" t="s">
        <v>309</v>
      </c>
      <c r="L74" s="24" t="s">
        <v>309</v>
      </c>
      <c r="M74" s="24" t="s">
        <v>316</v>
      </c>
      <c r="N74" s="24" t="s">
        <v>309</v>
      </c>
      <c r="O74" s="24" t="s">
        <v>309</v>
      </c>
      <c r="P74" s="24" t="s">
        <v>310</v>
      </c>
      <c r="Q74" s="24" t="s">
        <v>316</v>
      </c>
      <c r="R74" s="24" t="s">
        <v>311</v>
      </c>
      <c r="S74" s="24" t="s">
        <v>311</v>
      </c>
      <c r="T74" s="24" t="s">
        <v>311</v>
      </c>
      <c r="U74" s="24" t="s">
        <v>311</v>
      </c>
      <c r="V74" s="24" t="s">
        <v>311</v>
      </c>
      <c r="W74" s="24" t="s">
        <v>311</v>
      </c>
      <c r="X74" s="24" t="s">
        <v>311</v>
      </c>
      <c r="Y74" s="24" t="s">
        <v>311</v>
      </c>
      <c r="Z74" s="24" t="s">
        <v>311</v>
      </c>
      <c r="AA74" s="24" t="s">
        <v>311</v>
      </c>
      <c r="AB74" s="24" t="s">
        <v>311</v>
      </c>
      <c r="AC74" s="24" t="s">
        <v>311</v>
      </c>
      <c r="AD74" s="24" t="s">
        <v>311</v>
      </c>
      <c r="AE74" s="24" t="s">
        <v>311</v>
      </c>
      <c r="AF74" s="24" t="s">
        <v>311</v>
      </c>
      <c r="AG74" s="24" t="s">
        <v>311</v>
      </c>
      <c r="AH74" s="24" t="s">
        <v>311</v>
      </c>
      <c r="AI74" s="24" t="s">
        <v>311</v>
      </c>
      <c r="AJ74" s="24" t="s">
        <v>311</v>
      </c>
      <c r="AK74" s="24" t="s">
        <v>311</v>
      </c>
      <c r="AL74" s="24" t="s">
        <v>311</v>
      </c>
      <c r="AM74" s="24" t="s">
        <v>311</v>
      </c>
      <c r="AN74" s="24" t="s">
        <v>311</v>
      </c>
      <c r="AO74" s="24" t="s">
        <v>311</v>
      </c>
      <c r="AP74" s="24" t="s">
        <v>311</v>
      </c>
      <c r="AQ74" s="24" t="s">
        <v>311</v>
      </c>
    </row>
    <row r="75" spans="1:43" s="12" customFormat="1" ht="61.5" thickTop="1" thickBot="1" x14ac:dyDescent="0.3">
      <c r="A75" s="92" t="str">
        <f t="shared" ref="A75" si="37">A74</f>
        <v>Question_15</v>
      </c>
      <c r="B75" s="13" t="str">
        <f t="shared" ref="B75:B78" si="38">B74</f>
        <v>Compared to other areas where the fishers operate (or could operate), what is the catchability for the target species in the MPA?</v>
      </c>
      <c r="C75" s="41" t="str">
        <f ca="1"/>
        <v>The catchability of the target species in the MPA is similar to other areas where the fishers operate.</v>
      </c>
      <c r="D75" s="24" t="s">
        <v>312</v>
      </c>
      <c r="E75" s="24" t="s">
        <v>312</v>
      </c>
      <c r="F75" s="24" t="s">
        <v>309</v>
      </c>
      <c r="G75" s="24" t="s">
        <v>309</v>
      </c>
      <c r="H75" s="24" t="s">
        <v>309</v>
      </c>
      <c r="I75" s="24" t="s">
        <v>309</v>
      </c>
      <c r="J75" s="24" t="s">
        <v>309</v>
      </c>
      <c r="K75" s="24" t="s">
        <v>309</v>
      </c>
      <c r="L75" s="24" t="s">
        <v>310</v>
      </c>
      <c r="M75" s="24" t="s">
        <v>316</v>
      </c>
      <c r="N75" s="24" t="s">
        <v>309</v>
      </c>
      <c r="O75" s="24" t="s">
        <v>309</v>
      </c>
      <c r="P75" s="24" t="s">
        <v>312</v>
      </c>
      <c r="Q75" s="24" t="s">
        <v>316</v>
      </c>
      <c r="R75" s="24" t="s">
        <v>311</v>
      </c>
      <c r="S75" s="24" t="s">
        <v>311</v>
      </c>
      <c r="T75" s="24" t="s">
        <v>311</v>
      </c>
      <c r="U75" s="24" t="s">
        <v>311</v>
      </c>
      <c r="V75" s="24" t="s">
        <v>311</v>
      </c>
      <c r="W75" s="24" t="s">
        <v>311</v>
      </c>
      <c r="X75" s="24" t="s">
        <v>311</v>
      </c>
      <c r="Y75" s="24" t="s">
        <v>311</v>
      </c>
      <c r="Z75" s="24" t="s">
        <v>311</v>
      </c>
      <c r="AA75" s="24" t="s">
        <v>311</v>
      </c>
      <c r="AB75" s="24" t="s">
        <v>311</v>
      </c>
      <c r="AC75" s="24" t="s">
        <v>311</v>
      </c>
      <c r="AD75" s="24" t="s">
        <v>311</v>
      </c>
      <c r="AE75" s="24" t="s">
        <v>311</v>
      </c>
      <c r="AF75" s="24" t="s">
        <v>311</v>
      </c>
      <c r="AG75" s="24" t="s">
        <v>311</v>
      </c>
      <c r="AH75" s="24" t="s">
        <v>311</v>
      </c>
      <c r="AI75" s="24" t="s">
        <v>311</v>
      </c>
      <c r="AJ75" s="24" t="s">
        <v>311</v>
      </c>
      <c r="AK75" s="24" t="s">
        <v>311</v>
      </c>
      <c r="AL75" s="24" t="s">
        <v>311</v>
      </c>
      <c r="AM75" s="24" t="s">
        <v>311</v>
      </c>
      <c r="AN75" s="24" t="s">
        <v>311</v>
      </c>
      <c r="AO75" s="24" t="s">
        <v>311</v>
      </c>
      <c r="AP75" s="24" t="s">
        <v>311</v>
      </c>
      <c r="AQ75" s="24" t="s">
        <v>311</v>
      </c>
    </row>
    <row r="76" spans="1:43" s="12" customFormat="1" ht="61.5" thickTop="1" thickBot="1" x14ac:dyDescent="0.3">
      <c r="A76" s="92" t="str">
        <f t="shared" ref="A76" si="39">A75</f>
        <v>Question_15</v>
      </c>
      <c r="B76" s="13" t="str">
        <f t="shared" si="38"/>
        <v>Compared to other areas where the fishers operate (or could operate), what is the catchability for the target species in the MPA?</v>
      </c>
      <c r="C76" s="41" t="str">
        <f ca="1"/>
        <v>The catchability of the target species in the MPA is higher compared to other areas where the fishers operate.</v>
      </c>
      <c r="D76" s="24" t="s">
        <v>313</v>
      </c>
      <c r="E76" s="24" t="s">
        <v>313</v>
      </c>
      <c r="F76" s="24" t="s">
        <v>313</v>
      </c>
      <c r="G76" s="24" t="s">
        <v>313</v>
      </c>
      <c r="H76" s="24" t="s">
        <v>313</v>
      </c>
      <c r="I76" s="24" t="s">
        <v>314</v>
      </c>
      <c r="J76" s="24" t="s">
        <v>314</v>
      </c>
      <c r="K76" s="24" t="s">
        <v>313</v>
      </c>
      <c r="L76" s="24" t="s">
        <v>314</v>
      </c>
      <c r="M76" s="24" t="s">
        <v>316</v>
      </c>
      <c r="N76" s="24" t="s">
        <v>310</v>
      </c>
      <c r="O76" s="24" t="s">
        <v>313</v>
      </c>
      <c r="P76" s="24" t="s">
        <v>313</v>
      </c>
      <c r="Q76" s="24" t="s">
        <v>316</v>
      </c>
      <c r="R76" s="24" t="s">
        <v>311</v>
      </c>
      <c r="S76" s="24" t="s">
        <v>311</v>
      </c>
      <c r="T76" s="24" t="s">
        <v>311</v>
      </c>
      <c r="U76" s="24" t="s">
        <v>311</v>
      </c>
      <c r="V76" s="24" t="s">
        <v>311</v>
      </c>
      <c r="W76" s="24" t="s">
        <v>311</v>
      </c>
      <c r="X76" s="24" t="s">
        <v>311</v>
      </c>
      <c r="Y76" s="24" t="s">
        <v>311</v>
      </c>
      <c r="Z76" s="24" t="s">
        <v>311</v>
      </c>
      <c r="AA76" s="24" t="s">
        <v>311</v>
      </c>
      <c r="AB76" s="24" t="s">
        <v>311</v>
      </c>
      <c r="AC76" s="24" t="s">
        <v>311</v>
      </c>
      <c r="AD76" s="24" t="s">
        <v>311</v>
      </c>
      <c r="AE76" s="24" t="s">
        <v>311</v>
      </c>
      <c r="AF76" s="24" t="s">
        <v>311</v>
      </c>
      <c r="AG76" s="24" t="s">
        <v>311</v>
      </c>
      <c r="AH76" s="24" t="s">
        <v>311</v>
      </c>
      <c r="AI76" s="24" t="s">
        <v>311</v>
      </c>
      <c r="AJ76" s="24" t="s">
        <v>311</v>
      </c>
      <c r="AK76" s="24" t="s">
        <v>311</v>
      </c>
      <c r="AL76" s="24" t="s">
        <v>311</v>
      </c>
      <c r="AM76" s="24" t="s">
        <v>311</v>
      </c>
      <c r="AN76" s="24" t="s">
        <v>311</v>
      </c>
      <c r="AO76" s="24" t="s">
        <v>311</v>
      </c>
      <c r="AP76" s="24" t="s">
        <v>311</v>
      </c>
      <c r="AQ76" s="24" t="s">
        <v>311</v>
      </c>
    </row>
    <row r="77" spans="1:43" s="12" customFormat="1" ht="61.5" thickTop="1" thickBot="1" x14ac:dyDescent="0.3">
      <c r="A77" s="92" t="str">
        <f t="shared" ref="A77" si="40">A76</f>
        <v>Question_15</v>
      </c>
      <c r="B77" s="13" t="str">
        <f t="shared" si="38"/>
        <v>Compared to other areas where the fishers operate (or could operate), what is the catchability for the target species in the MPA?</v>
      </c>
      <c r="C77" s="41" t="str">
        <f ca="1"/>
        <v>This is unknown and/or uncertain (Q15).</v>
      </c>
      <c r="D77" s="24" t="s">
        <v>315</v>
      </c>
      <c r="E77" s="24" t="s">
        <v>315</v>
      </c>
      <c r="F77" s="24" t="s">
        <v>315</v>
      </c>
      <c r="G77" s="24" t="s">
        <v>315</v>
      </c>
      <c r="H77" s="24" t="s">
        <v>315</v>
      </c>
      <c r="I77" s="24" t="s">
        <v>315</v>
      </c>
      <c r="J77" s="24" t="s">
        <v>315</v>
      </c>
      <c r="K77" s="24" t="s">
        <v>315</v>
      </c>
      <c r="L77" s="24" t="s">
        <v>315</v>
      </c>
      <c r="M77" s="24" t="s">
        <v>316</v>
      </c>
      <c r="N77" s="24" t="s">
        <v>315</v>
      </c>
      <c r="O77" s="24" t="s">
        <v>315</v>
      </c>
      <c r="P77" s="24" t="s">
        <v>315</v>
      </c>
      <c r="Q77" s="24" t="s">
        <v>316</v>
      </c>
      <c r="R77" s="24" t="s">
        <v>311</v>
      </c>
      <c r="S77" s="24" t="s">
        <v>311</v>
      </c>
      <c r="T77" s="24" t="s">
        <v>311</v>
      </c>
      <c r="U77" s="24" t="s">
        <v>311</v>
      </c>
      <c r="V77" s="24" t="s">
        <v>311</v>
      </c>
      <c r="W77" s="24" t="s">
        <v>311</v>
      </c>
      <c r="X77" s="24" t="s">
        <v>311</v>
      </c>
      <c r="Y77" s="24" t="s">
        <v>311</v>
      </c>
      <c r="Z77" s="24" t="s">
        <v>311</v>
      </c>
      <c r="AA77" s="24" t="s">
        <v>311</v>
      </c>
      <c r="AB77" s="24" t="s">
        <v>311</v>
      </c>
      <c r="AC77" s="24" t="s">
        <v>311</v>
      </c>
      <c r="AD77" s="24" t="s">
        <v>311</v>
      </c>
      <c r="AE77" s="24" t="s">
        <v>311</v>
      </c>
      <c r="AF77" s="24" t="s">
        <v>311</v>
      </c>
      <c r="AG77" s="24" t="s">
        <v>311</v>
      </c>
      <c r="AH77" s="24" t="s">
        <v>311</v>
      </c>
      <c r="AI77" s="24" t="s">
        <v>311</v>
      </c>
      <c r="AJ77" s="24" t="s">
        <v>311</v>
      </c>
      <c r="AK77" s="24" t="s">
        <v>311</v>
      </c>
      <c r="AL77" s="24" t="s">
        <v>311</v>
      </c>
      <c r="AM77" s="24" t="s">
        <v>311</v>
      </c>
      <c r="AN77" s="24" t="s">
        <v>311</v>
      </c>
      <c r="AO77" s="24" t="s">
        <v>311</v>
      </c>
      <c r="AP77" s="24" t="s">
        <v>311</v>
      </c>
      <c r="AQ77" s="24" t="s">
        <v>311</v>
      </c>
    </row>
    <row r="78" spans="1:43" s="83" customFormat="1" ht="46.5" thickTop="1" thickBot="1" x14ac:dyDescent="0.3">
      <c r="A78" s="93" t="str">
        <f t="shared" ref="A78" si="41">A77</f>
        <v>Question_15</v>
      </c>
      <c r="B78" s="80" t="str">
        <f t="shared" si="38"/>
        <v>Compared to other areas where the fishers operate (or could operate), what is the catchability for the target species in the MPA?</v>
      </c>
      <c r="C78" s="81">
        <f ca="1"/>
        <v>0</v>
      </c>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row>
    <row r="79" spans="1:43" s="12" customFormat="1" ht="91.5" thickTop="1" thickBot="1" x14ac:dyDescent="0.3">
      <c r="A79" s="94" t="str">
        <f>'Admin Potential Answers'!A17</f>
        <v>Question_16</v>
      </c>
      <c r="B79" s="36" t="str">
        <f>'Admin Potential Answers'!B17</f>
        <v>To what extent are there fishers that are highly specialized on certain target species who will have to increase their effort in searching productive new grounds? </v>
      </c>
      <c r="C79" s="41" t="str">
        <f>'Admin Potential Answers'!C$17</f>
        <v>Very much so. There are fishers who are highly specialized in certain target species and will have to significantly increase their effort in searching for productive new grounds or invest in new gear.</v>
      </c>
      <c r="D79" s="24" t="s">
        <v>312</v>
      </c>
      <c r="E79" s="24" t="s">
        <v>312</v>
      </c>
      <c r="F79" s="24" t="s">
        <v>312</v>
      </c>
      <c r="G79" s="24" t="s">
        <v>312</v>
      </c>
      <c r="H79" s="24" t="s">
        <v>312</v>
      </c>
      <c r="I79" s="24" t="s">
        <v>313</v>
      </c>
      <c r="J79" s="24" t="s">
        <v>313</v>
      </c>
      <c r="K79" s="24" t="s">
        <v>314</v>
      </c>
      <c r="L79" s="24" t="s">
        <v>314</v>
      </c>
      <c r="M79" s="24" t="s">
        <v>312</v>
      </c>
      <c r="N79" s="24" t="s">
        <v>313</v>
      </c>
      <c r="O79" s="24" t="s">
        <v>312</v>
      </c>
      <c r="P79" s="24" t="s">
        <v>314</v>
      </c>
      <c r="Q79" s="24" t="s">
        <v>316</v>
      </c>
      <c r="R79" s="24" t="s">
        <v>311</v>
      </c>
      <c r="S79" s="24" t="s">
        <v>311</v>
      </c>
      <c r="T79" s="24" t="s">
        <v>311</v>
      </c>
      <c r="U79" s="24" t="s">
        <v>311</v>
      </c>
      <c r="V79" s="24" t="s">
        <v>311</v>
      </c>
      <c r="W79" s="24" t="s">
        <v>311</v>
      </c>
      <c r="X79" s="24" t="s">
        <v>311</v>
      </c>
      <c r="Y79" s="24" t="s">
        <v>311</v>
      </c>
      <c r="Z79" s="24" t="s">
        <v>311</v>
      </c>
      <c r="AA79" s="24" t="s">
        <v>311</v>
      </c>
      <c r="AB79" s="24" t="s">
        <v>311</v>
      </c>
      <c r="AC79" s="24" t="s">
        <v>311</v>
      </c>
      <c r="AD79" s="24" t="s">
        <v>311</v>
      </c>
      <c r="AE79" s="24" t="s">
        <v>311</v>
      </c>
      <c r="AF79" s="24" t="s">
        <v>311</v>
      </c>
      <c r="AG79" s="24" t="s">
        <v>311</v>
      </c>
      <c r="AH79" s="24" t="s">
        <v>311</v>
      </c>
      <c r="AI79" s="24" t="s">
        <v>311</v>
      </c>
      <c r="AJ79" s="24" t="s">
        <v>311</v>
      </c>
      <c r="AK79" s="24" t="s">
        <v>311</v>
      </c>
      <c r="AL79" s="24" t="s">
        <v>311</v>
      </c>
      <c r="AM79" s="24" t="s">
        <v>311</v>
      </c>
      <c r="AN79" s="24" t="s">
        <v>311</v>
      </c>
      <c r="AO79" s="24" t="s">
        <v>311</v>
      </c>
      <c r="AP79" s="24" t="s">
        <v>311</v>
      </c>
      <c r="AQ79" s="24" t="s">
        <v>311</v>
      </c>
    </row>
    <row r="80" spans="1:43" s="12" customFormat="1" ht="91.5" thickTop="1" thickBot="1" x14ac:dyDescent="0.3">
      <c r="A80" s="92" t="str">
        <f t="shared" ref="A80" si="42">A79</f>
        <v>Question_16</v>
      </c>
      <c r="B80" s="13" t="str">
        <f t="shared" ref="B80:B83" si="43">B79</f>
        <v>To what extent are there fishers that are highly specialized on certain target species who will have to increase their effort in searching productive new grounds? </v>
      </c>
      <c r="C80" s="41" t="str">
        <f>'Admin Potential Answers'!D$17</f>
        <v>To some extent (average). Some fishers who are highly specialized in certain target species may need to increase their effort in searching for productive new grounds in response to the MPA, but the impact may not be as significant.</v>
      </c>
      <c r="D80" s="24" t="s">
        <v>309</v>
      </c>
      <c r="E80" s="24" t="s">
        <v>309</v>
      </c>
      <c r="F80" s="24" t="s">
        <v>309</v>
      </c>
      <c r="G80" s="24" t="s">
        <v>309</v>
      </c>
      <c r="H80" s="24" t="s">
        <v>309</v>
      </c>
      <c r="I80" s="24" t="s">
        <v>309</v>
      </c>
      <c r="J80" s="24" t="s">
        <v>309</v>
      </c>
      <c r="K80" s="24" t="s">
        <v>312</v>
      </c>
      <c r="L80" s="24" t="s">
        <v>310</v>
      </c>
      <c r="M80" s="24" t="s">
        <v>309</v>
      </c>
      <c r="N80" s="24" t="s">
        <v>309</v>
      </c>
      <c r="O80" s="24" t="s">
        <v>309</v>
      </c>
      <c r="P80" s="24" t="s">
        <v>312</v>
      </c>
      <c r="Q80" s="24" t="s">
        <v>316</v>
      </c>
      <c r="R80" s="24" t="s">
        <v>311</v>
      </c>
      <c r="S80" s="24" t="s">
        <v>311</v>
      </c>
      <c r="T80" s="24" t="s">
        <v>311</v>
      </c>
      <c r="U80" s="24" t="s">
        <v>311</v>
      </c>
      <c r="V80" s="24" t="s">
        <v>311</v>
      </c>
      <c r="W80" s="24" t="s">
        <v>311</v>
      </c>
      <c r="X80" s="24" t="s">
        <v>311</v>
      </c>
      <c r="Y80" s="24" t="s">
        <v>311</v>
      </c>
      <c r="Z80" s="24" t="s">
        <v>311</v>
      </c>
      <c r="AA80" s="24" t="s">
        <v>311</v>
      </c>
      <c r="AB80" s="24" t="s">
        <v>311</v>
      </c>
      <c r="AC80" s="24" t="s">
        <v>311</v>
      </c>
      <c r="AD80" s="24" t="s">
        <v>311</v>
      </c>
      <c r="AE80" s="24" t="s">
        <v>311</v>
      </c>
      <c r="AF80" s="24" t="s">
        <v>311</v>
      </c>
      <c r="AG80" s="24" t="s">
        <v>311</v>
      </c>
      <c r="AH80" s="24" t="s">
        <v>311</v>
      </c>
      <c r="AI80" s="24" t="s">
        <v>311</v>
      </c>
      <c r="AJ80" s="24" t="s">
        <v>311</v>
      </c>
      <c r="AK80" s="24" t="s">
        <v>311</v>
      </c>
      <c r="AL80" s="24" t="s">
        <v>311</v>
      </c>
      <c r="AM80" s="24" t="s">
        <v>311</v>
      </c>
      <c r="AN80" s="24" t="s">
        <v>311</v>
      </c>
      <c r="AO80" s="24" t="s">
        <v>311</v>
      </c>
      <c r="AP80" s="24" t="s">
        <v>311</v>
      </c>
      <c r="AQ80" s="24" t="s">
        <v>311</v>
      </c>
    </row>
    <row r="81" spans="1:43" s="12" customFormat="1" ht="106.5" thickTop="1" thickBot="1" x14ac:dyDescent="0.3">
      <c r="A81" s="92" t="str">
        <f t="shared" ref="A81" si="44">A80</f>
        <v>Question_16</v>
      </c>
      <c r="B81" s="13" t="str">
        <f t="shared" si="43"/>
        <v>To what extent are there fishers that are highly specialized on certain target species who will have to increase their effort in searching productive new grounds? </v>
      </c>
      <c r="C81" s="41" t="str">
        <f>'Admin Potential Answers'!E$17</f>
        <v>They won't have problems finding their target species. Fishers who are highly specialized in certain target species are already familiar with productive fishing grounds and will not face significant challenges in catching target species outside the MPA.</v>
      </c>
      <c r="D81" s="24" t="s">
        <v>309</v>
      </c>
      <c r="E81" s="24" t="s">
        <v>309</v>
      </c>
      <c r="F81" s="24" t="s">
        <v>309</v>
      </c>
      <c r="G81" s="24" t="s">
        <v>309</v>
      </c>
      <c r="H81" s="24" t="s">
        <v>309</v>
      </c>
      <c r="I81" s="24" t="s">
        <v>309</v>
      </c>
      <c r="J81" s="24" t="s">
        <v>309</v>
      </c>
      <c r="K81" s="24" t="s">
        <v>309</v>
      </c>
      <c r="L81" s="24" t="s">
        <v>309</v>
      </c>
      <c r="M81" s="24" t="s">
        <v>309</v>
      </c>
      <c r="N81" s="24" t="s">
        <v>309</v>
      </c>
      <c r="O81" s="24" t="s">
        <v>309</v>
      </c>
      <c r="P81" s="24" t="s">
        <v>309</v>
      </c>
      <c r="Q81" s="24" t="s">
        <v>316</v>
      </c>
      <c r="R81" s="24" t="s">
        <v>311</v>
      </c>
      <c r="S81" s="24" t="s">
        <v>311</v>
      </c>
      <c r="T81" s="24" t="s">
        <v>311</v>
      </c>
      <c r="U81" s="24" t="s">
        <v>311</v>
      </c>
      <c r="V81" s="24" t="s">
        <v>311</v>
      </c>
      <c r="W81" s="24" t="s">
        <v>311</v>
      </c>
      <c r="X81" s="24" t="s">
        <v>311</v>
      </c>
      <c r="Y81" s="24" t="s">
        <v>311</v>
      </c>
      <c r="Z81" s="24" t="s">
        <v>311</v>
      </c>
      <c r="AA81" s="24" t="s">
        <v>311</v>
      </c>
      <c r="AB81" s="24" t="s">
        <v>311</v>
      </c>
      <c r="AC81" s="24" t="s">
        <v>311</v>
      </c>
      <c r="AD81" s="24" t="s">
        <v>311</v>
      </c>
      <c r="AE81" s="24" t="s">
        <v>311</v>
      </c>
      <c r="AF81" s="24" t="s">
        <v>311</v>
      </c>
      <c r="AG81" s="24" t="s">
        <v>311</v>
      </c>
      <c r="AH81" s="24" t="s">
        <v>311</v>
      </c>
      <c r="AI81" s="24" t="s">
        <v>311</v>
      </c>
      <c r="AJ81" s="24" t="s">
        <v>311</v>
      </c>
      <c r="AK81" s="24" t="s">
        <v>311</v>
      </c>
      <c r="AL81" s="24" t="s">
        <v>311</v>
      </c>
      <c r="AM81" s="24" t="s">
        <v>311</v>
      </c>
      <c r="AN81" s="24" t="s">
        <v>311</v>
      </c>
      <c r="AO81" s="24" t="s">
        <v>311</v>
      </c>
      <c r="AP81" s="24" t="s">
        <v>311</v>
      </c>
      <c r="AQ81" s="24" t="s">
        <v>311</v>
      </c>
    </row>
    <row r="82" spans="1:43" s="12" customFormat="1" ht="61.5" thickTop="1" thickBot="1" x14ac:dyDescent="0.3">
      <c r="A82" s="92" t="str">
        <f t="shared" ref="A82" si="45">A81</f>
        <v>Question_16</v>
      </c>
      <c r="B82" s="13" t="str">
        <f t="shared" si="43"/>
        <v>To what extent are there fishers that are highly specialized on certain target species who will have to increase their effort in searching productive new grounds? </v>
      </c>
      <c r="C82" s="41" t="str">
        <f>'Admin Potential Answers'!F$17</f>
        <v>This is unknown and/or uncertain (Q16).</v>
      </c>
      <c r="D82" s="24" t="s">
        <v>315</v>
      </c>
      <c r="E82" s="24" t="s">
        <v>315</v>
      </c>
      <c r="F82" s="24" t="s">
        <v>315</v>
      </c>
      <c r="G82" s="24" t="s">
        <v>315</v>
      </c>
      <c r="H82" s="24" t="s">
        <v>315</v>
      </c>
      <c r="I82" s="24" t="s">
        <v>315</v>
      </c>
      <c r="J82" s="24" t="s">
        <v>315</v>
      </c>
      <c r="K82" s="24" t="s">
        <v>315</v>
      </c>
      <c r="L82" s="24" t="s">
        <v>315</v>
      </c>
      <c r="M82" s="24" t="s">
        <v>315</v>
      </c>
      <c r="N82" s="24" t="s">
        <v>315</v>
      </c>
      <c r="O82" s="24" t="s">
        <v>315</v>
      </c>
      <c r="P82" s="24" t="s">
        <v>315</v>
      </c>
      <c r="Q82" s="24" t="s">
        <v>316</v>
      </c>
      <c r="R82" s="24" t="s">
        <v>311</v>
      </c>
      <c r="S82" s="24" t="s">
        <v>311</v>
      </c>
      <c r="T82" s="24" t="s">
        <v>311</v>
      </c>
      <c r="U82" s="24" t="s">
        <v>311</v>
      </c>
      <c r="V82" s="24" t="s">
        <v>311</v>
      </c>
      <c r="W82" s="24" t="s">
        <v>311</v>
      </c>
      <c r="X82" s="24" t="s">
        <v>311</v>
      </c>
      <c r="Y82" s="24" t="s">
        <v>311</v>
      </c>
      <c r="Z82" s="24" t="s">
        <v>311</v>
      </c>
      <c r="AA82" s="24" t="s">
        <v>311</v>
      </c>
      <c r="AB82" s="24" t="s">
        <v>311</v>
      </c>
      <c r="AC82" s="24" t="s">
        <v>311</v>
      </c>
      <c r="AD82" s="24" t="s">
        <v>311</v>
      </c>
      <c r="AE82" s="24" t="s">
        <v>311</v>
      </c>
      <c r="AF82" s="24" t="s">
        <v>311</v>
      </c>
      <c r="AG82" s="24" t="s">
        <v>311</v>
      </c>
      <c r="AH82" s="24" t="s">
        <v>311</v>
      </c>
      <c r="AI82" s="24" t="s">
        <v>311</v>
      </c>
      <c r="AJ82" s="24" t="s">
        <v>311</v>
      </c>
      <c r="AK82" s="24" t="s">
        <v>311</v>
      </c>
      <c r="AL82" s="24" t="s">
        <v>311</v>
      </c>
      <c r="AM82" s="24" t="s">
        <v>311</v>
      </c>
      <c r="AN82" s="24" t="s">
        <v>311</v>
      </c>
      <c r="AO82" s="24" t="s">
        <v>311</v>
      </c>
      <c r="AP82" s="24" t="s">
        <v>311</v>
      </c>
      <c r="AQ82" s="24" t="s">
        <v>311</v>
      </c>
    </row>
    <row r="83" spans="1:43" s="83" customFormat="1" ht="61.5" thickTop="1" thickBot="1" x14ac:dyDescent="0.3">
      <c r="A83" s="93" t="str">
        <f t="shared" ref="A83" si="46">A82</f>
        <v>Question_16</v>
      </c>
      <c r="B83" s="80" t="str">
        <f t="shared" si="43"/>
        <v>To what extent are there fishers that are highly specialized on certain target species who will have to increase their effort in searching productive new grounds? </v>
      </c>
      <c r="C83" s="81">
        <f>'Admin Potential Answers'!G$17</f>
        <v>0</v>
      </c>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row>
    <row r="84" spans="1:43" s="12" customFormat="1" ht="76.5" thickTop="1" thickBot="1" x14ac:dyDescent="0.3">
      <c r="A84" s="94" t="str">
        <f>'Admin Potential Answers'!A18</f>
        <v>Question_17</v>
      </c>
      <c r="B84" s="36" t="str">
        <f>'Admin Potential Answers'!B18</f>
        <v xml:space="preserve">Compared to the other areas where the fishers operate (or could operate), how is the abundance of vulnerable and/or protected species and/or habitats which are sensitive to the fishing activity, inside the MPA? </v>
      </c>
      <c r="C84" s="41" t="str">
        <f>'Admin Potential Answers'!C$18</f>
        <v>Higher compared to other areas where the fishers operate.</v>
      </c>
      <c r="D84" s="24" t="s">
        <v>309</v>
      </c>
      <c r="E84" s="24" t="s">
        <v>309</v>
      </c>
      <c r="F84" s="24" t="s">
        <v>309</v>
      </c>
      <c r="G84" s="24" t="s">
        <v>316</v>
      </c>
      <c r="H84" s="24" t="s">
        <v>316</v>
      </c>
      <c r="I84" s="24" t="s">
        <v>316</v>
      </c>
      <c r="J84" s="24" t="s">
        <v>316</v>
      </c>
      <c r="K84" s="24" t="s">
        <v>316</v>
      </c>
      <c r="L84" s="24" t="s">
        <v>316</v>
      </c>
      <c r="M84" s="24" t="s">
        <v>316</v>
      </c>
      <c r="N84" s="24" t="s">
        <v>316</v>
      </c>
      <c r="O84" s="24" t="s">
        <v>316</v>
      </c>
      <c r="P84" s="24" t="s">
        <v>316</v>
      </c>
      <c r="Q84" s="24" t="s">
        <v>316</v>
      </c>
      <c r="R84" s="24" t="s">
        <v>311</v>
      </c>
      <c r="S84" s="24" t="s">
        <v>311</v>
      </c>
      <c r="T84" s="24" t="s">
        <v>311</v>
      </c>
      <c r="U84" s="24" t="s">
        <v>311</v>
      </c>
      <c r="V84" s="24" t="s">
        <v>311</v>
      </c>
      <c r="W84" s="24" t="s">
        <v>311</v>
      </c>
      <c r="X84" s="24" t="s">
        <v>311</v>
      </c>
      <c r="Y84" s="24" t="s">
        <v>311</v>
      </c>
      <c r="Z84" s="24" t="s">
        <v>311</v>
      </c>
      <c r="AA84" s="24" t="s">
        <v>311</v>
      </c>
      <c r="AB84" s="24" t="s">
        <v>311</v>
      </c>
      <c r="AC84" s="24" t="s">
        <v>311</v>
      </c>
      <c r="AD84" s="24" t="s">
        <v>311</v>
      </c>
      <c r="AE84" s="24" t="s">
        <v>311</v>
      </c>
      <c r="AF84" s="24" t="s">
        <v>311</v>
      </c>
      <c r="AG84" s="24" t="s">
        <v>311</v>
      </c>
      <c r="AH84" s="24" t="s">
        <v>311</v>
      </c>
      <c r="AI84" s="24" t="s">
        <v>311</v>
      </c>
      <c r="AJ84" s="24" t="s">
        <v>311</v>
      </c>
      <c r="AK84" s="24" t="s">
        <v>311</v>
      </c>
      <c r="AL84" s="24" t="s">
        <v>311</v>
      </c>
      <c r="AM84" s="24" t="s">
        <v>311</v>
      </c>
      <c r="AN84" s="24" t="s">
        <v>311</v>
      </c>
      <c r="AO84" s="24" t="s">
        <v>311</v>
      </c>
      <c r="AP84" s="24" t="s">
        <v>311</v>
      </c>
      <c r="AQ84" s="24" t="s">
        <v>311</v>
      </c>
    </row>
    <row r="85" spans="1:43" s="12" customFormat="1" ht="76.5" thickTop="1" thickBot="1" x14ac:dyDescent="0.3">
      <c r="A85" s="92" t="str">
        <f t="shared" ref="A85" si="47">A84</f>
        <v>Question_17</v>
      </c>
      <c r="B85" s="13" t="str">
        <f t="shared" ref="B85:B88" si="48">B84</f>
        <v xml:space="preserve">Compared to the other areas where the fishers operate (or could operate), how is the abundance of vulnerable and/or protected species and/or habitats which are sensitive to the fishing activity, inside the MPA? </v>
      </c>
      <c r="C85" s="41" t="str">
        <f>'Admin Potential Answers'!D$18</f>
        <v>Similar to other areas where the fishers operate.</v>
      </c>
      <c r="D85" s="24" t="s">
        <v>310</v>
      </c>
      <c r="E85" s="24" t="s">
        <v>310</v>
      </c>
      <c r="F85" s="24" t="s">
        <v>310</v>
      </c>
      <c r="G85" s="24" t="s">
        <v>316</v>
      </c>
      <c r="H85" s="24" t="s">
        <v>316</v>
      </c>
      <c r="I85" s="24" t="s">
        <v>316</v>
      </c>
      <c r="J85" s="24" t="s">
        <v>316</v>
      </c>
      <c r="K85" s="24" t="s">
        <v>316</v>
      </c>
      <c r="L85" s="24" t="s">
        <v>316</v>
      </c>
      <c r="M85" s="24" t="s">
        <v>316</v>
      </c>
      <c r="N85" s="24" t="s">
        <v>316</v>
      </c>
      <c r="O85" s="24" t="s">
        <v>316</v>
      </c>
      <c r="P85" s="24" t="s">
        <v>316</v>
      </c>
      <c r="Q85" s="24" t="s">
        <v>316</v>
      </c>
      <c r="R85" s="24" t="s">
        <v>311</v>
      </c>
      <c r="S85" s="24" t="s">
        <v>311</v>
      </c>
      <c r="T85" s="24" t="s">
        <v>311</v>
      </c>
      <c r="U85" s="24" t="s">
        <v>311</v>
      </c>
      <c r="V85" s="24" t="s">
        <v>311</v>
      </c>
      <c r="W85" s="24" t="s">
        <v>311</v>
      </c>
      <c r="X85" s="24" t="s">
        <v>311</v>
      </c>
      <c r="Y85" s="24" t="s">
        <v>311</v>
      </c>
      <c r="Z85" s="24" t="s">
        <v>311</v>
      </c>
      <c r="AA85" s="24" t="s">
        <v>311</v>
      </c>
      <c r="AB85" s="24" t="s">
        <v>311</v>
      </c>
      <c r="AC85" s="24" t="s">
        <v>311</v>
      </c>
      <c r="AD85" s="24" t="s">
        <v>311</v>
      </c>
      <c r="AE85" s="24" t="s">
        <v>311</v>
      </c>
      <c r="AF85" s="24" t="s">
        <v>311</v>
      </c>
      <c r="AG85" s="24" t="s">
        <v>311</v>
      </c>
      <c r="AH85" s="24" t="s">
        <v>311</v>
      </c>
      <c r="AI85" s="24" t="s">
        <v>311</v>
      </c>
      <c r="AJ85" s="24" t="s">
        <v>311</v>
      </c>
      <c r="AK85" s="24" t="s">
        <v>311</v>
      </c>
      <c r="AL85" s="24" t="s">
        <v>311</v>
      </c>
      <c r="AM85" s="24" t="s">
        <v>311</v>
      </c>
      <c r="AN85" s="24" t="s">
        <v>311</v>
      </c>
      <c r="AO85" s="24" t="s">
        <v>311</v>
      </c>
      <c r="AP85" s="24" t="s">
        <v>311</v>
      </c>
      <c r="AQ85" s="24" t="s">
        <v>311</v>
      </c>
    </row>
    <row r="86" spans="1:43" s="12" customFormat="1" ht="76.5" thickTop="1" thickBot="1" x14ac:dyDescent="0.3">
      <c r="A86" s="92" t="str">
        <f t="shared" ref="A86" si="49">A85</f>
        <v>Question_17</v>
      </c>
      <c r="B86" s="13" t="str">
        <f t="shared" si="48"/>
        <v xml:space="preserve">Compared to the other areas where the fishers operate (or could operate), how is the abundance of vulnerable and/or protected species and/or habitats which are sensitive to the fishing activity, inside the MPA? </v>
      </c>
      <c r="C86" s="41" t="str">
        <f>'Admin Potential Answers'!E$18</f>
        <v>Lower compared to other areas where the fishers operate.</v>
      </c>
      <c r="D86" s="24" t="s">
        <v>313</v>
      </c>
      <c r="E86" s="24" t="s">
        <v>313</v>
      </c>
      <c r="F86" s="24" t="s">
        <v>313</v>
      </c>
      <c r="G86" s="24" t="s">
        <v>316</v>
      </c>
      <c r="H86" s="24" t="s">
        <v>316</v>
      </c>
      <c r="I86" s="24" t="s">
        <v>316</v>
      </c>
      <c r="J86" s="24" t="s">
        <v>316</v>
      </c>
      <c r="K86" s="24" t="s">
        <v>316</v>
      </c>
      <c r="L86" s="24" t="s">
        <v>316</v>
      </c>
      <c r="M86" s="24" t="s">
        <v>316</v>
      </c>
      <c r="N86" s="24" t="s">
        <v>316</v>
      </c>
      <c r="O86" s="24" t="s">
        <v>316</v>
      </c>
      <c r="P86" s="24" t="s">
        <v>316</v>
      </c>
      <c r="Q86" s="24" t="s">
        <v>316</v>
      </c>
      <c r="R86" s="24" t="s">
        <v>311</v>
      </c>
      <c r="S86" s="24" t="s">
        <v>311</v>
      </c>
      <c r="T86" s="24" t="s">
        <v>311</v>
      </c>
      <c r="U86" s="24" t="s">
        <v>311</v>
      </c>
      <c r="V86" s="24" t="s">
        <v>311</v>
      </c>
      <c r="W86" s="24" t="s">
        <v>311</v>
      </c>
      <c r="X86" s="24" t="s">
        <v>311</v>
      </c>
      <c r="Y86" s="24" t="s">
        <v>311</v>
      </c>
      <c r="Z86" s="24" t="s">
        <v>311</v>
      </c>
      <c r="AA86" s="24" t="s">
        <v>311</v>
      </c>
      <c r="AB86" s="24" t="s">
        <v>311</v>
      </c>
      <c r="AC86" s="24" t="s">
        <v>311</v>
      </c>
      <c r="AD86" s="24" t="s">
        <v>311</v>
      </c>
      <c r="AE86" s="24" t="s">
        <v>311</v>
      </c>
      <c r="AF86" s="24" t="s">
        <v>311</v>
      </c>
      <c r="AG86" s="24" t="s">
        <v>311</v>
      </c>
      <c r="AH86" s="24" t="s">
        <v>311</v>
      </c>
      <c r="AI86" s="24" t="s">
        <v>311</v>
      </c>
      <c r="AJ86" s="24" t="s">
        <v>311</v>
      </c>
      <c r="AK86" s="24" t="s">
        <v>311</v>
      </c>
      <c r="AL86" s="24" t="s">
        <v>311</v>
      </c>
      <c r="AM86" s="24" t="s">
        <v>311</v>
      </c>
      <c r="AN86" s="24" t="s">
        <v>311</v>
      </c>
      <c r="AO86" s="24" t="s">
        <v>311</v>
      </c>
      <c r="AP86" s="24" t="s">
        <v>311</v>
      </c>
      <c r="AQ86" s="24" t="s">
        <v>311</v>
      </c>
    </row>
    <row r="87" spans="1:43" s="12" customFormat="1" ht="76.5" thickTop="1" thickBot="1" x14ac:dyDescent="0.3">
      <c r="A87" s="92" t="str">
        <f t="shared" ref="A87" si="50">A86</f>
        <v>Question_17</v>
      </c>
      <c r="B87" s="13" t="str">
        <f t="shared" si="48"/>
        <v xml:space="preserve">Compared to the other areas where the fishers operate (or could operate), how is the abundance of vulnerable and/or protected species and/or habitats which are sensitive to the fishing activity, inside the MPA? </v>
      </c>
      <c r="C87" s="41" t="str">
        <f>'Admin Potential Answers'!F$18</f>
        <v>This is unknown and/or uncertain (Q17).</v>
      </c>
      <c r="D87" s="24" t="s">
        <v>315</v>
      </c>
      <c r="E87" s="24" t="s">
        <v>315</v>
      </c>
      <c r="F87" s="24" t="s">
        <v>315</v>
      </c>
      <c r="G87" s="24" t="s">
        <v>316</v>
      </c>
      <c r="H87" s="24" t="s">
        <v>316</v>
      </c>
      <c r="I87" s="24" t="s">
        <v>316</v>
      </c>
      <c r="J87" s="24" t="s">
        <v>316</v>
      </c>
      <c r="K87" s="24" t="s">
        <v>316</v>
      </c>
      <c r="L87" s="24" t="s">
        <v>316</v>
      </c>
      <c r="M87" s="24" t="s">
        <v>316</v>
      </c>
      <c r="N87" s="24" t="s">
        <v>316</v>
      </c>
      <c r="O87" s="24" t="s">
        <v>316</v>
      </c>
      <c r="P87" s="24" t="s">
        <v>316</v>
      </c>
      <c r="Q87" s="24" t="s">
        <v>316</v>
      </c>
      <c r="R87" s="24" t="s">
        <v>311</v>
      </c>
      <c r="S87" s="24" t="s">
        <v>311</v>
      </c>
      <c r="T87" s="24" t="s">
        <v>311</v>
      </c>
      <c r="U87" s="24" t="s">
        <v>311</v>
      </c>
      <c r="V87" s="24" t="s">
        <v>311</v>
      </c>
      <c r="W87" s="24" t="s">
        <v>311</v>
      </c>
      <c r="X87" s="24" t="s">
        <v>311</v>
      </c>
      <c r="Y87" s="24" t="s">
        <v>311</v>
      </c>
      <c r="Z87" s="24" t="s">
        <v>311</v>
      </c>
      <c r="AA87" s="24" t="s">
        <v>311</v>
      </c>
      <c r="AB87" s="24" t="s">
        <v>311</v>
      </c>
      <c r="AC87" s="24" t="s">
        <v>311</v>
      </c>
      <c r="AD87" s="24" t="s">
        <v>311</v>
      </c>
      <c r="AE87" s="24" t="s">
        <v>311</v>
      </c>
      <c r="AF87" s="24" t="s">
        <v>311</v>
      </c>
      <c r="AG87" s="24" t="s">
        <v>311</v>
      </c>
      <c r="AH87" s="24" t="s">
        <v>311</v>
      </c>
      <c r="AI87" s="24" t="s">
        <v>311</v>
      </c>
      <c r="AJ87" s="24" t="s">
        <v>311</v>
      </c>
      <c r="AK87" s="24" t="s">
        <v>311</v>
      </c>
      <c r="AL87" s="24" t="s">
        <v>311</v>
      </c>
      <c r="AM87" s="24" t="s">
        <v>311</v>
      </c>
      <c r="AN87" s="24" t="s">
        <v>311</v>
      </c>
      <c r="AO87" s="24" t="s">
        <v>311</v>
      </c>
      <c r="AP87" s="24" t="s">
        <v>311</v>
      </c>
      <c r="AQ87" s="24" t="s">
        <v>311</v>
      </c>
    </row>
    <row r="88" spans="1:43" s="83" customFormat="1" ht="76.5" thickTop="1" thickBot="1" x14ac:dyDescent="0.3">
      <c r="A88" s="93" t="str">
        <f t="shared" ref="A88" si="51">A87</f>
        <v>Question_17</v>
      </c>
      <c r="B88" s="80" t="str">
        <f t="shared" si="48"/>
        <v xml:space="preserve">Compared to the other areas where the fishers operate (or could operate), how is the abundance of vulnerable and/or protected species and/or habitats which are sensitive to the fishing activity, inside the MPA? </v>
      </c>
      <c r="C88" s="81">
        <f>'Admin Potential Answers'!G$18</f>
        <v>0</v>
      </c>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row>
    <row r="89" spans="1:43" s="12" customFormat="1" ht="60.75" thickBot="1" x14ac:dyDescent="0.3">
      <c r="A89" s="94" t="str">
        <f>'Admin Potential Answers'!A19</f>
        <v>Question_18</v>
      </c>
      <c r="B89" s="36" t="str">
        <f>'Admin Potential Answers'!B19</f>
        <v xml:space="preserve">Compared to other areas where the fishers operate, how large is the biodiversity in the MPA? </v>
      </c>
      <c r="C89" s="59" t="str" cm="1">
        <f t="array" aca="1" ref="C89:C93" ca="1">TRANSPOSE(INDIRECT('Admin Potential Answers'!A20))</f>
        <v>The biodiversity in the MPA is high compared to other areas where the fishers operate.</v>
      </c>
      <c r="D89" s="24" t="s">
        <v>310</v>
      </c>
      <c r="E89" s="24" t="s">
        <v>310</v>
      </c>
      <c r="F89" s="24" t="s">
        <v>312</v>
      </c>
      <c r="G89" s="24" t="s">
        <v>316</v>
      </c>
      <c r="H89" s="24" t="s">
        <v>316</v>
      </c>
      <c r="I89" s="24" t="s">
        <v>316</v>
      </c>
      <c r="J89" s="24" t="s">
        <v>316</v>
      </c>
      <c r="K89" s="24" t="s">
        <v>316</v>
      </c>
      <c r="L89" s="24" t="s">
        <v>316</v>
      </c>
      <c r="M89" s="24" t="s">
        <v>316</v>
      </c>
      <c r="N89" s="24" t="s">
        <v>316</v>
      </c>
      <c r="O89" s="24" t="s">
        <v>316</v>
      </c>
      <c r="P89" s="24" t="s">
        <v>316</v>
      </c>
      <c r="Q89" s="24" t="s">
        <v>316</v>
      </c>
      <c r="R89" s="24" t="s">
        <v>311</v>
      </c>
      <c r="S89" s="24" t="s">
        <v>311</v>
      </c>
      <c r="T89" s="24" t="s">
        <v>311</v>
      </c>
      <c r="U89" s="24" t="s">
        <v>311</v>
      </c>
      <c r="V89" s="24" t="s">
        <v>311</v>
      </c>
      <c r="W89" s="24" t="s">
        <v>311</v>
      </c>
      <c r="X89" s="24" t="s">
        <v>311</v>
      </c>
      <c r="Y89" s="24" t="s">
        <v>311</v>
      </c>
      <c r="Z89" s="24" t="s">
        <v>311</v>
      </c>
      <c r="AA89" s="24" t="s">
        <v>311</v>
      </c>
      <c r="AB89" s="24" t="s">
        <v>311</v>
      </c>
      <c r="AC89" s="24" t="s">
        <v>311</v>
      </c>
      <c r="AD89" s="24" t="s">
        <v>311</v>
      </c>
      <c r="AE89" s="24" t="s">
        <v>311</v>
      </c>
      <c r="AF89" s="24" t="s">
        <v>311</v>
      </c>
      <c r="AG89" s="24" t="s">
        <v>311</v>
      </c>
      <c r="AH89" s="24" t="s">
        <v>311</v>
      </c>
      <c r="AI89" s="24" t="s">
        <v>311</v>
      </c>
      <c r="AJ89" s="24" t="s">
        <v>311</v>
      </c>
      <c r="AK89" s="24" t="s">
        <v>311</v>
      </c>
      <c r="AL89" s="24" t="s">
        <v>311</v>
      </c>
      <c r="AM89" s="24" t="s">
        <v>311</v>
      </c>
      <c r="AN89" s="24" t="s">
        <v>311</v>
      </c>
      <c r="AO89" s="24" t="s">
        <v>311</v>
      </c>
      <c r="AP89" s="24" t="s">
        <v>311</v>
      </c>
      <c r="AQ89" s="24" t="s">
        <v>311</v>
      </c>
    </row>
    <row r="90" spans="1:43" s="12" customFormat="1" ht="61.5" thickTop="1" thickBot="1" x14ac:dyDescent="0.3">
      <c r="A90" s="92" t="str">
        <f t="shared" ref="A90" si="52">A89</f>
        <v>Question_18</v>
      </c>
      <c r="B90" s="13" t="str">
        <f t="shared" ref="B90:B93" si="53">B89</f>
        <v xml:space="preserve">Compared to other areas where the fishers operate, how large is the biodiversity in the MPA? </v>
      </c>
      <c r="C90" s="41" t="str">
        <f ca="1"/>
        <v>The biodiversity in the MPA is similar to other areas where the fishers operate.</v>
      </c>
      <c r="D90" s="24" t="s">
        <v>312</v>
      </c>
      <c r="E90" s="24" t="s">
        <v>312</v>
      </c>
      <c r="F90" s="24" t="s">
        <v>312</v>
      </c>
      <c r="G90" s="24" t="s">
        <v>316</v>
      </c>
      <c r="H90" s="24" t="s">
        <v>316</v>
      </c>
      <c r="I90" s="24" t="s">
        <v>316</v>
      </c>
      <c r="J90" s="24" t="s">
        <v>316</v>
      </c>
      <c r="K90" s="24" t="s">
        <v>316</v>
      </c>
      <c r="L90" s="24" t="s">
        <v>316</v>
      </c>
      <c r="M90" s="24" t="s">
        <v>316</v>
      </c>
      <c r="N90" s="24" t="s">
        <v>316</v>
      </c>
      <c r="O90" s="24" t="s">
        <v>316</v>
      </c>
      <c r="P90" s="24" t="s">
        <v>316</v>
      </c>
      <c r="Q90" s="24" t="s">
        <v>316</v>
      </c>
      <c r="R90" s="24" t="s">
        <v>311</v>
      </c>
      <c r="S90" s="24" t="s">
        <v>311</v>
      </c>
      <c r="T90" s="24" t="s">
        <v>311</v>
      </c>
      <c r="U90" s="24" t="s">
        <v>311</v>
      </c>
      <c r="V90" s="24" t="s">
        <v>311</v>
      </c>
      <c r="W90" s="24" t="s">
        <v>311</v>
      </c>
      <c r="X90" s="24" t="s">
        <v>311</v>
      </c>
      <c r="Y90" s="24" t="s">
        <v>311</v>
      </c>
      <c r="Z90" s="24" t="s">
        <v>311</v>
      </c>
      <c r="AA90" s="24" t="s">
        <v>311</v>
      </c>
      <c r="AB90" s="24" t="s">
        <v>311</v>
      </c>
      <c r="AC90" s="24" t="s">
        <v>311</v>
      </c>
      <c r="AD90" s="24" t="s">
        <v>311</v>
      </c>
      <c r="AE90" s="24" t="s">
        <v>311</v>
      </c>
      <c r="AF90" s="24" t="s">
        <v>311</v>
      </c>
      <c r="AG90" s="24" t="s">
        <v>311</v>
      </c>
      <c r="AH90" s="24" t="s">
        <v>311</v>
      </c>
      <c r="AI90" s="24" t="s">
        <v>311</v>
      </c>
      <c r="AJ90" s="24" t="s">
        <v>311</v>
      </c>
      <c r="AK90" s="24" t="s">
        <v>311</v>
      </c>
      <c r="AL90" s="24" t="s">
        <v>311</v>
      </c>
      <c r="AM90" s="24" t="s">
        <v>311</v>
      </c>
      <c r="AN90" s="24" t="s">
        <v>311</v>
      </c>
      <c r="AO90" s="24" t="s">
        <v>311</v>
      </c>
      <c r="AP90" s="24" t="s">
        <v>311</v>
      </c>
      <c r="AQ90" s="24" t="s">
        <v>311</v>
      </c>
    </row>
    <row r="91" spans="1:43" s="12" customFormat="1" ht="61.5" thickTop="1" thickBot="1" x14ac:dyDescent="0.3">
      <c r="A91" s="92" t="str">
        <f t="shared" ref="A91" si="54">A90</f>
        <v>Question_18</v>
      </c>
      <c r="B91" s="13" t="str">
        <f t="shared" si="53"/>
        <v xml:space="preserve">Compared to other areas where the fishers operate, how large is the biodiversity in the MPA? </v>
      </c>
      <c r="C91" s="41" t="str">
        <f ca="1"/>
        <v>The biodiversity in the MPA is relatively low compared to other areas where the fishers operate.</v>
      </c>
      <c r="D91" s="24" t="s">
        <v>313</v>
      </c>
      <c r="E91" s="24" t="s">
        <v>313</v>
      </c>
      <c r="F91" s="24" t="s">
        <v>313</v>
      </c>
      <c r="G91" s="24" t="s">
        <v>316</v>
      </c>
      <c r="H91" s="24" t="s">
        <v>316</v>
      </c>
      <c r="I91" s="24" t="s">
        <v>316</v>
      </c>
      <c r="J91" s="24" t="s">
        <v>316</v>
      </c>
      <c r="K91" s="24" t="s">
        <v>316</v>
      </c>
      <c r="L91" s="24" t="s">
        <v>316</v>
      </c>
      <c r="M91" s="24" t="s">
        <v>316</v>
      </c>
      <c r="N91" s="24" t="s">
        <v>316</v>
      </c>
      <c r="O91" s="24" t="s">
        <v>316</v>
      </c>
      <c r="P91" s="24" t="s">
        <v>316</v>
      </c>
      <c r="Q91" s="24" t="s">
        <v>316</v>
      </c>
      <c r="R91" s="24" t="s">
        <v>311</v>
      </c>
      <c r="S91" s="24" t="s">
        <v>311</v>
      </c>
      <c r="T91" s="24" t="s">
        <v>311</v>
      </c>
      <c r="U91" s="24" t="s">
        <v>311</v>
      </c>
      <c r="V91" s="24" t="s">
        <v>311</v>
      </c>
      <c r="W91" s="24" t="s">
        <v>311</v>
      </c>
      <c r="X91" s="24" t="s">
        <v>311</v>
      </c>
      <c r="Y91" s="24" t="s">
        <v>311</v>
      </c>
      <c r="Z91" s="24" t="s">
        <v>311</v>
      </c>
      <c r="AA91" s="24" t="s">
        <v>311</v>
      </c>
      <c r="AB91" s="24" t="s">
        <v>311</v>
      </c>
      <c r="AC91" s="24" t="s">
        <v>311</v>
      </c>
      <c r="AD91" s="24" t="s">
        <v>311</v>
      </c>
      <c r="AE91" s="24" t="s">
        <v>311</v>
      </c>
      <c r="AF91" s="24" t="s">
        <v>311</v>
      </c>
      <c r="AG91" s="24" t="s">
        <v>311</v>
      </c>
      <c r="AH91" s="24" t="s">
        <v>311</v>
      </c>
      <c r="AI91" s="24" t="s">
        <v>311</v>
      </c>
      <c r="AJ91" s="24" t="s">
        <v>311</v>
      </c>
      <c r="AK91" s="24" t="s">
        <v>311</v>
      </c>
      <c r="AL91" s="24" t="s">
        <v>311</v>
      </c>
      <c r="AM91" s="24" t="s">
        <v>311</v>
      </c>
      <c r="AN91" s="24" t="s">
        <v>311</v>
      </c>
      <c r="AO91" s="24" t="s">
        <v>311</v>
      </c>
      <c r="AP91" s="24" t="s">
        <v>311</v>
      </c>
      <c r="AQ91" s="24" t="s">
        <v>311</v>
      </c>
    </row>
    <row r="92" spans="1:43" s="12" customFormat="1" ht="61.5" thickTop="1" thickBot="1" x14ac:dyDescent="0.3">
      <c r="A92" s="92" t="str">
        <f t="shared" ref="A92" si="55">A91</f>
        <v>Question_18</v>
      </c>
      <c r="B92" s="13" t="str">
        <f t="shared" si="53"/>
        <v xml:space="preserve">Compared to other areas where the fishers operate, how large is the biodiversity in the MPA? </v>
      </c>
      <c r="C92" s="41" t="str">
        <f ca="1"/>
        <v>This is unknown and/or uncertain (Q18).</v>
      </c>
      <c r="D92" s="24" t="s">
        <v>315</v>
      </c>
      <c r="E92" s="24" t="s">
        <v>315</v>
      </c>
      <c r="F92" s="24" t="s">
        <v>315</v>
      </c>
      <c r="G92" s="24" t="s">
        <v>316</v>
      </c>
      <c r="H92" s="24" t="s">
        <v>316</v>
      </c>
      <c r="I92" s="24" t="s">
        <v>316</v>
      </c>
      <c r="J92" s="24" t="s">
        <v>316</v>
      </c>
      <c r="K92" s="24" t="s">
        <v>316</v>
      </c>
      <c r="L92" s="24" t="s">
        <v>316</v>
      </c>
      <c r="M92" s="24" t="s">
        <v>316</v>
      </c>
      <c r="N92" s="24" t="s">
        <v>316</v>
      </c>
      <c r="O92" s="24" t="s">
        <v>316</v>
      </c>
      <c r="P92" s="24" t="s">
        <v>316</v>
      </c>
      <c r="Q92" s="24" t="s">
        <v>316</v>
      </c>
      <c r="R92" s="24" t="s">
        <v>311</v>
      </c>
      <c r="S92" s="24" t="s">
        <v>311</v>
      </c>
      <c r="T92" s="24" t="s">
        <v>311</v>
      </c>
      <c r="U92" s="24" t="s">
        <v>311</v>
      </c>
      <c r="V92" s="24" t="s">
        <v>311</v>
      </c>
      <c r="W92" s="24" t="s">
        <v>311</v>
      </c>
      <c r="X92" s="24" t="s">
        <v>311</v>
      </c>
      <c r="Y92" s="24" t="s">
        <v>311</v>
      </c>
      <c r="Z92" s="24" t="s">
        <v>311</v>
      </c>
      <c r="AA92" s="24" t="s">
        <v>311</v>
      </c>
      <c r="AB92" s="24" t="s">
        <v>311</v>
      </c>
      <c r="AC92" s="24" t="s">
        <v>311</v>
      </c>
      <c r="AD92" s="24" t="s">
        <v>311</v>
      </c>
      <c r="AE92" s="24" t="s">
        <v>311</v>
      </c>
      <c r="AF92" s="24" t="s">
        <v>311</v>
      </c>
      <c r="AG92" s="24" t="s">
        <v>311</v>
      </c>
      <c r="AH92" s="24" t="s">
        <v>311</v>
      </c>
      <c r="AI92" s="24" t="s">
        <v>311</v>
      </c>
      <c r="AJ92" s="24" t="s">
        <v>311</v>
      </c>
      <c r="AK92" s="24" t="s">
        <v>311</v>
      </c>
      <c r="AL92" s="24" t="s">
        <v>311</v>
      </c>
      <c r="AM92" s="24" t="s">
        <v>311</v>
      </c>
      <c r="AN92" s="24" t="s">
        <v>311</v>
      </c>
      <c r="AO92" s="24" t="s">
        <v>311</v>
      </c>
      <c r="AP92" s="24" t="s">
        <v>311</v>
      </c>
      <c r="AQ92" s="24" t="s">
        <v>311</v>
      </c>
    </row>
    <row r="93" spans="1:43" s="83" customFormat="1" ht="31.5" thickTop="1" thickBot="1" x14ac:dyDescent="0.3">
      <c r="A93" s="93" t="str">
        <f t="shared" ref="A93" si="56">A92</f>
        <v>Question_18</v>
      </c>
      <c r="B93" s="80" t="str">
        <f t="shared" si="53"/>
        <v xml:space="preserve">Compared to other areas where the fishers operate, how large is the biodiversity in the MPA? </v>
      </c>
      <c r="C93" s="81">
        <f ca="1"/>
        <v>0</v>
      </c>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row>
    <row r="94" spans="1:43" s="12" customFormat="1" ht="60.75" thickBot="1" x14ac:dyDescent="0.3">
      <c r="A94" s="94" t="str">
        <f>'Admin Potential Answers'!A20</f>
        <v>Question_19</v>
      </c>
      <c r="B94" s="36" t="str">
        <f>'Admin Potential Answers'!B20</f>
        <v>How does the bycatch rate (bycatch biomass per unit of effort) within the MPA compare to alternative areas?</v>
      </c>
      <c r="C94" s="59" t="str" cm="1">
        <f t="array" aca="1" ref="C94:C98" ca="1">TRANSPOSE(INDIRECT('Admin Potential Answers'!A21))</f>
        <v>The bycatch rate in the MPA is low compared to other areas where the fishers operate.</v>
      </c>
      <c r="D94" s="24" t="s">
        <v>313</v>
      </c>
      <c r="E94" s="24" t="s">
        <v>313</v>
      </c>
      <c r="F94" s="24" t="s">
        <v>313</v>
      </c>
      <c r="G94" s="24" t="s">
        <v>316</v>
      </c>
      <c r="H94" s="24" t="s">
        <v>316</v>
      </c>
      <c r="I94" s="24" t="s">
        <v>314</v>
      </c>
      <c r="J94" s="24" t="s">
        <v>314</v>
      </c>
      <c r="K94" s="24" t="s">
        <v>314</v>
      </c>
      <c r="L94" s="24" t="s">
        <v>314</v>
      </c>
      <c r="M94" s="24" t="s">
        <v>312</v>
      </c>
      <c r="N94" s="24" t="s">
        <v>313</v>
      </c>
      <c r="O94" s="24" t="s">
        <v>313</v>
      </c>
      <c r="P94" s="24" t="s">
        <v>313</v>
      </c>
      <c r="Q94" s="24" t="s">
        <v>316</v>
      </c>
      <c r="R94" s="24" t="s">
        <v>311</v>
      </c>
      <c r="S94" s="24" t="s">
        <v>311</v>
      </c>
      <c r="T94" s="24" t="s">
        <v>311</v>
      </c>
      <c r="U94" s="24" t="s">
        <v>311</v>
      </c>
      <c r="V94" s="24" t="s">
        <v>311</v>
      </c>
      <c r="W94" s="24" t="s">
        <v>311</v>
      </c>
      <c r="X94" s="24" t="s">
        <v>311</v>
      </c>
      <c r="Y94" s="24" t="s">
        <v>311</v>
      </c>
      <c r="Z94" s="24" t="s">
        <v>311</v>
      </c>
      <c r="AA94" s="24" t="s">
        <v>311</v>
      </c>
      <c r="AB94" s="24" t="s">
        <v>311</v>
      </c>
      <c r="AC94" s="24" t="s">
        <v>311</v>
      </c>
      <c r="AD94" s="24" t="s">
        <v>311</v>
      </c>
      <c r="AE94" s="24" t="s">
        <v>311</v>
      </c>
      <c r="AF94" s="24" t="s">
        <v>311</v>
      </c>
      <c r="AG94" s="24" t="s">
        <v>311</v>
      </c>
      <c r="AH94" s="24" t="s">
        <v>311</v>
      </c>
      <c r="AI94" s="24" t="s">
        <v>311</v>
      </c>
      <c r="AJ94" s="24" t="s">
        <v>311</v>
      </c>
      <c r="AK94" s="24" t="s">
        <v>311</v>
      </c>
      <c r="AL94" s="24" t="s">
        <v>311</v>
      </c>
      <c r="AM94" s="24" t="s">
        <v>311</v>
      </c>
      <c r="AN94" s="24" t="s">
        <v>311</v>
      </c>
      <c r="AO94" s="24" t="s">
        <v>311</v>
      </c>
      <c r="AP94" s="24" t="s">
        <v>311</v>
      </c>
      <c r="AQ94" s="24" t="s">
        <v>311</v>
      </c>
    </row>
    <row r="95" spans="1:43" s="12" customFormat="1" ht="61.5" thickTop="1" thickBot="1" x14ac:dyDescent="0.3">
      <c r="A95" s="92" t="str">
        <f t="shared" ref="A95" si="57">A94</f>
        <v>Question_19</v>
      </c>
      <c r="B95" s="13" t="str">
        <f t="shared" ref="B95:B98" si="58">B94</f>
        <v>How does the bycatch rate (bycatch biomass per unit of effort) within the MPA compare to alternative areas?</v>
      </c>
      <c r="C95" s="41" t="str">
        <f ca="1"/>
        <v>The bycatch rate in the MPA is similar to other areas where the fishers operate.</v>
      </c>
      <c r="D95" s="24" t="s">
        <v>310</v>
      </c>
      <c r="E95" s="24" t="s">
        <v>310</v>
      </c>
      <c r="F95" s="24" t="s">
        <v>310</v>
      </c>
      <c r="G95" s="24" t="s">
        <v>316</v>
      </c>
      <c r="H95" s="24" t="s">
        <v>316</v>
      </c>
      <c r="I95" s="24" t="s">
        <v>310</v>
      </c>
      <c r="J95" s="24" t="s">
        <v>310</v>
      </c>
      <c r="K95" s="24" t="s">
        <v>310</v>
      </c>
      <c r="L95" s="24" t="s">
        <v>309</v>
      </c>
      <c r="M95" s="24" t="s">
        <v>310</v>
      </c>
      <c r="N95" s="24" t="s">
        <v>310</v>
      </c>
      <c r="O95" s="24" t="s">
        <v>310</v>
      </c>
      <c r="P95" s="24" t="s">
        <v>310</v>
      </c>
      <c r="Q95" s="24" t="s">
        <v>316</v>
      </c>
      <c r="R95" s="24" t="s">
        <v>311</v>
      </c>
      <c r="S95" s="24" t="s">
        <v>311</v>
      </c>
      <c r="T95" s="24" t="s">
        <v>311</v>
      </c>
      <c r="U95" s="24" t="s">
        <v>311</v>
      </c>
      <c r="V95" s="24" t="s">
        <v>311</v>
      </c>
      <c r="W95" s="24" t="s">
        <v>311</v>
      </c>
      <c r="X95" s="24" t="s">
        <v>311</v>
      </c>
      <c r="Y95" s="24" t="s">
        <v>311</v>
      </c>
      <c r="Z95" s="24" t="s">
        <v>311</v>
      </c>
      <c r="AA95" s="24" t="s">
        <v>311</v>
      </c>
      <c r="AB95" s="24" t="s">
        <v>311</v>
      </c>
      <c r="AC95" s="24" t="s">
        <v>311</v>
      </c>
      <c r="AD95" s="24" t="s">
        <v>311</v>
      </c>
      <c r="AE95" s="24" t="s">
        <v>311</v>
      </c>
      <c r="AF95" s="24" t="s">
        <v>311</v>
      </c>
      <c r="AG95" s="24" t="s">
        <v>311</v>
      </c>
      <c r="AH95" s="24" t="s">
        <v>311</v>
      </c>
      <c r="AI95" s="24" t="s">
        <v>311</v>
      </c>
      <c r="AJ95" s="24" t="s">
        <v>311</v>
      </c>
      <c r="AK95" s="24" t="s">
        <v>311</v>
      </c>
      <c r="AL95" s="24" t="s">
        <v>311</v>
      </c>
      <c r="AM95" s="24" t="s">
        <v>311</v>
      </c>
      <c r="AN95" s="24" t="s">
        <v>311</v>
      </c>
      <c r="AO95" s="24" t="s">
        <v>311</v>
      </c>
      <c r="AP95" s="24" t="s">
        <v>311</v>
      </c>
      <c r="AQ95" s="24" t="s">
        <v>311</v>
      </c>
    </row>
    <row r="96" spans="1:43" s="12" customFormat="1" ht="61.5" thickTop="1" thickBot="1" x14ac:dyDescent="0.3">
      <c r="A96" s="92" t="str">
        <f t="shared" ref="A96" si="59">A95</f>
        <v>Question_19</v>
      </c>
      <c r="B96" s="13" t="str">
        <f t="shared" si="58"/>
        <v>How does the bycatch rate (bycatch biomass per unit of effort) within the MPA compare to alternative areas?</v>
      </c>
      <c r="C96" s="41" t="str">
        <f ca="1"/>
        <v>The bycatch rate in the MPA is high compared to other areas where the fishers operate.</v>
      </c>
      <c r="D96" s="24" t="s">
        <v>309</v>
      </c>
      <c r="E96" s="24" t="s">
        <v>309</v>
      </c>
      <c r="F96" s="24" t="s">
        <v>309</v>
      </c>
      <c r="G96" s="24" t="s">
        <v>316</v>
      </c>
      <c r="H96" s="24" t="s">
        <v>316</v>
      </c>
      <c r="I96" s="24" t="s">
        <v>309</v>
      </c>
      <c r="J96" s="24" t="s">
        <v>309</v>
      </c>
      <c r="K96" s="24" t="s">
        <v>309</v>
      </c>
      <c r="L96" s="24" t="s">
        <v>309</v>
      </c>
      <c r="M96" s="24" t="s">
        <v>309</v>
      </c>
      <c r="N96" s="24" t="s">
        <v>309</v>
      </c>
      <c r="O96" s="24" t="s">
        <v>309</v>
      </c>
      <c r="P96" s="24" t="s">
        <v>309</v>
      </c>
      <c r="Q96" s="24" t="s">
        <v>316</v>
      </c>
      <c r="R96" s="24" t="s">
        <v>311</v>
      </c>
      <c r="S96" s="24" t="s">
        <v>311</v>
      </c>
      <c r="T96" s="24" t="s">
        <v>311</v>
      </c>
      <c r="U96" s="24" t="s">
        <v>311</v>
      </c>
      <c r="V96" s="24" t="s">
        <v>311</v>
      </c>
      <c r="W96" s="24" t="s">
        <v>311</v>
      </c>
      <c r="X96" s="24" t="s">
        <v>311</v>
      </c>
      <c r="Y96" s="24" t="s">
        <v>311</v>
      </c>
      <c r="Z96" s="24" t="s">
        <v>311</v>
      </c>
      <c r="AA96" s="24" t="s">
        <v>311</v>
      </c>
      <c r="AB96" s="24" t="s">
        <v>311</v>
      </c>
      <c r="AC96" s="24" t="s">
        <v>311</v>
      </c>
      <c r="AD96" s="24" t="s">
        <v>311</v>
      </c>
      <c r="AE96" s="24" t="s">
        <v>311</v>
      </c>
      <c r="AF96" s="24" t="s">
        <v>311</v>
      </c>
      <c r="AG96" s="24" t="s">
        <v>311</v>
      </c>
      <c r="AH96" s="24" t="s">
        <v>311</v>
      </c>
      <c r="AI96" s="24" t="s">
        <v>311</v>
      </c>
      <c r="AJ96" s="24" t="s">
        <v>311</v>
      </c>
      <c r="AK96" s="24" t="s">
        <v>311</v>
      </c>
      <c r="AL96" s="24" t="s">
        <v>311</v>
      </c>
      <c r="AM96" s="24" t="s">
        <v>311</v>
      </c>
      <c r="AN96" s="24" t="s">
        <v>311</v>
      </c>
      <c r="AO96" s="24" t="s">
        <v>311</v>
      </c>
      <c r="AP96" s="24" t="s">
        <v>311</v>
      </c>
      <c r="AQ96" s="24" t="s">
        <v>311</v>
      </c>
    </row>
    <row r="97" spans="1:43" s="12" customFormat="1" ht="61.5" thickTop="1" thickBot="1" x14ac:dyDescent="0.3">
      <c r="A97" s="92" t="str">
        <f t="shared" ref="A97" si="60">A96</f>
        <v>Question_19</v>
      </c>
      <c r="B97" s="13" t="str">
        <f t="shared" si="58"/>
        <v>How does the bycatch rate (bycatch biomass per unit of effort) within the MPA compare to alternative areas?</v>
      </c>
      <c r="C97" s="41" t="str">
        <f ca="1"/>
        <v>This is unknown and/or uncertain (Q19).</v>
      </c>
      <c r="D97" s="24" t="s">
        <v>315</v>
      </c>
      <c r="E97" s="24" t="s">
        <v>315</v>
      </c>
      <c r="F97" s="24" t="s">
        <v>315</v>
      </c>
      <c r="G97" s="24" t="s">
        <v>316</v>
      </c>
      <c r="H97" s="24" t="s">
        <v>316</v>
      </c>
      <c r="I97" s="24" t="s">
        <v>315</v>
      </c>
      <c r="J97" s="24" t="s">
        <v>315</v>
      </c>
      <c r="K97" s="24" t="s">
        <v>315</v>
      </c>
      <c r="L97" s="24" t="s">
        <v>315</v>
      </c>
      <c r="M97" s="24" t="s">
        <v>315</v>
      </c>
      <c r="N97" s="24" t="s">
        <v>315</v>
      </c>
      <c r="O97" s="24" t="s">
        <v>315</v>
      </c>
      <c r="P97" s="24" t="s">
        <v>315</v>
      </c>
      <c r="Q97" s="24" t="s">
        <v>316</v>
      </c>
      <c r="R97" s="24" t="s">
        <v>311</v>
      </c>
      <c r="S97" s="24" t="s">
        <v>311</v>
      </c>
      <c r="T97" s="24" t="s">
        <v>311</v>
      </c>
      <c r="U97" s="24" t="s">
        <v>311</v>
      </c>
      <c r="V97" s="24" t="s">
        <v>311</v>
      </c>
      <c r="W97" s="24" t="s">
        <v>311</v>
      </c>
      <c r="X97" s="24" t="s">
        <v>311</v>
      </c>
      <c r="Y97" s="24" t="s">
        <v>311</v>
      </c>
      <c r="Z97" s="24" t="s">
        <v>311</v>
      </c>
      <c r="AA97" s="24" t="s">
        <v>311</v>
      </c>
      <c r="AB97" s="24" t="s">
        <v>311</v>
      </c>
      <c r="AC97" s="24" t="s">
        <v>311</v>
      </c>
      <c r="AD97" s="24" t="s">
        <v>311</v>
      </c>
      <c r="AE97" s="24" t="s">
        <v>311</v>
      </c>
      <c r="AF97" s="24" t="s">
        <v>311</v>
      </c>
      <c r="AG97" s="24" t="s">
        <v>311</v>
      </c>
      <c r="AH97" s="24" t="s">
        <v>311</v>
      </c>
      <c r="AI97" s="24" t="s">
        <v>311</v>
      </c>
      <c r="AJ97" s="24" t="s">
        <v>311</v>
      </c>
      <c r="AK97" s="24" t="s">
        <v>311</v>
      </c>
      <c r="AL97" s="24" t="s">
        <v>311</v>
      </c>
      <c r="AM97" s="24" t="s">
        <v>311</v>
      </c>
      <c r="AN97" s="24" t="s">
        <v>311</v>
      </c>
      <c r="AO97" s="24" t="s">
        <v>311</v>
      </c>
      <c r="AP97" s="24" t="s">
        <v>311</v>
      </c>
      <c r="AQ97" s="24" t="s">
        <v>311</v>
      </c>
    </row>
    <row r="98" spans="1:43" s="83" customFormat="1" ht="46.5" thickTop="1" thickBot="1" x14ac:dyDescent="0.3">
      <c r="A98" s="93" t="str">
        <f t="shared" ref="A98" si="61">A97</f>
        <v>Question_19</v>
      </c>
      <c r="B98" s="80" t="str">
        <f t="shared" si="58"/>
        <v>How does the bycatch rate (bycatch biomass per unit of effort) within the MPA compare to alternative areas?</v>
      </c>
      <c r="C98" s="81">
        <f ca="1"/>
        <v>0</v>
      </c>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row>
    <row r="99" spans="1:43" s="12" customFormat="1" ht="75.75" thickBot="1" x14ac:dyDescent="0.3">
      <c r="A99" s="94" t="str">
        <f>'Admin Potential Answers'!A21</f>
        <v>Question_20</v>
      </c>
      <c r="B99" s="36" t="str">
        <f>'Admin Potential Answers'!B21</f>
        <v>Compared to other areas where the fishers operate, what is the frequency of occurrence of spawning aggregations of species that are caught in or disturbed by the fishing gears used in the MPA?</v>
      </c>
      <c r="C99" s="59" t="str" cm="1">
        <f t="array" aca="1" ref="C99:C103" ca="1">TRANSPOSE(INDIRECT('Admin Potential Answers'!A22))</f>
        <v>Lower compared to other fishing areas.</v>
      </c>
      <c r="D99" s="24" t="s">
        <v>313</v>
      </c>
      <c r="E99" s="24" t="s">
        <v>313</v>
      </c>
      <c r="F99" s="24" t="s">
        <v>316</v>
      </c>
      <c r="G99" s="24" t="s">
        <v>316</v>
      </c>
      <c r="H99" s="24" t="s">
        <v>316</v>
      </c>
      <c r="I99" s="24" t="s">
        <v>316</v>
      </c>
      <c r="J99" s="24" t="s">
        <v>316</v>
      </c>
      <c r="K99" s="24" t="s">
        <v>316</v>
      </c>
      <c r="L99" s="24" t="s">
        <v>316</v>
      </c>
      <c r="M99" s="24" t="s">
        <v>316</v>
      </c>
      <c r="N99" s="24" t="s">
        <v>316</v>
      </c>
      <c r="O99" s="24" t="s">
        <v>316</v>
      </c>
      <c r="P99" s="24" t="s">
        <v>316</v>
      </c>
      <c r="Q99" s="24" t="s">
        <v>316</v>
      </c>
      <c r="R99" s="24" t="s">
        <v>311</v>
      </c>
      <c r="S99" s="24" t="s">
        <v>311</v>
      </c>
      <c r="T99" s="24" t="s">
        <v>311</v>
      </c>
      <c r="U99" s="24" t="s">
        <v>311</v>
      </c>
      <c r="V99" s="24" t="s">
        <v>311</v>
      </c>
      <c r="W99" s="24" t="s">
        <v>311</v>
      </c>
      <c r="X99" s="24" t="s">
        <v>311</v>
      </c>
      <c r="Y99" s="24" t="s">
        <v>311</v>
      </c>
      <c r="Z99" s="24" t="s">
        <v>311</v>
      </c>
      <c r="AA99" s="24" t="s">
        <v>311</v>
      </c>
      <c r="AB99" s="24" t="s">
        <v>311</v>
      </c>
      <c r="AC99" s="24" t="s">
        <v>311</v>
      </c>
      <c r="AD99" s="24" t="s">
        <v>311</v>
      </c>
      <c r="AE99" s="24" t="s">
        <v>311</v>
      </c>
      <c r="AF99" s="24" t="s">
        <v>311</v>
      </c>
      <c r="AG99" s="24" t="s">
        <v>311</v>
      </c>
      <c r="AH99" s="24" t="s">
        <v>311</v>
      </c>
      <c r="AI99" s="24" t="s">
        <v>311</v>
      </c>
      <c r="AJ99" s="24" t="s">
        <v>311</v>
      </c>
      <c r="AK99" s="24" t="s">
        <v>311</v>
      </c>
      <c r="AL99" s="24" t="s">
        <v>311</v>
      </c>
      <c r="AM99" s="24" t="s">
        <v>311</v>
      </c>
      <c r="AN99" s="24" t="s">
        <v>311</v>
      </c>
      <c r="AO99" s="24" t="s">
        <v>311</v>
      </c>
      <c r="AP99" s="24" t="s">
        <v>311</v>
      </c>
      <c r="AQ99" s="24" t="s">
        <v>311</v>
      </c>
    </row>
    <row r="100" spans="1:43" s="12" customFormat="1" ht="76.5" thickTop="1" thickBot="1" x14ac:dyDescent="0.3">
      <c r="A100" s="92" t="str">
        <f t="shared" ref="A100" si="62">A99</f>
        <v>Question_20</v>
      </c>
      <c r="B100" s="13" t="str">
        <f t="shared" ref="B100:B103" si="63">B99</f>
        <v>Compared to other areas where the fishers operate, what is the frequency of occurrence of spawning aggregations of species that are caught in or disturbed by the fishing gears used in the MPA?</v>
      </c>
      <c r="C100" s="41" t="str">
        <f ca="1"/>
        <v>Similar to other fishing areas.</v>
      </c>
      <c r="D100" s="24" t="s">
        <v>312</v>
      </c>
      <c r="E100" s="24" t="s">
        <v>312</v>
      </c>
      <c r="F100" s="24" t="s">
        <v>316</v>
      </c>
      <c r="G100" s="24" t="s">
        <v>316</v>
      </c>
      <c r="H100" s="24" t="s">
        <v>316</v>
      </c>
      <c r="I100" s="24" t="s">
        <v>316</v>
      </c>
      <c r="J100" s="24" t="s">
        <v>316</v>
      </c>
      <c r="K100" s="24" t="s">
        <v>316</v>
      </c>
      <c r="L100" s="24" t="s">
        <v>316</v>
      </c>
      <c r="M100" s="24" t="s">
        <v>316</v>
      </c>
      <c r="N100" s="24" t="s">
        <v>316</v>
      </c>
      <c r="O100" s="24" t="s">
        <v>316</v>
      </c>
      <c r="P100" s="24" t="s">
        <v>316</v>
      </c>
      <c r="Q100" s="24" t="s">
        <v>316</v>
      </c>
      <c r="R100" s="24" t="s">
        <v>311</v>
      </c>
      <c r="S100" s="24" t="s">
        <v>311</v>
      </c>
      <c r="T100" s="24" t="s">
        <v>311</v>
      </c>
      <c r="U100" s="24" t="s">
        <v>311</v>
      </c>
      <c r="V100" s="24" t="s">
        <v>311</v>
      </c>
      <c r="W100" s="24" t="s">
        <v>311</v>
      </c>
      <c r="X100" s="24" t="s">
        <v>311</v>
      </c>
      <c r="Y100" s="24" t="s">
        <v>311</v>
      </c>
      <c r="Z100" s="24" t="s">
        <v>311</v>
      </c>
      <c r="AA100" s="24" t="s">
        <v>311</v>
      </c>
      <c r="AB100" s="24" t="s">
        <v>311</v>
      </c>
      <c r="AC100" s="24" t="s">
        <v>311</v>
      </c>
      <c r="AD100" s="24" t="s">
        <v>311</v>
      </c>
      <c r="AE100" s="24" t="s">
        <v>311</v>
      </c>
      <c r="AF100" s="24" t="s">
        <v>311</v>
      </c>
      <c r="AG100" s="24" t="s">
        <v>311</v>
      </c>
      <c r="AH100" s="24" t="s">
        <v>311</v>
      </c>
      <c r="AI100" s="24" t="s">
        <v>311</v>
      </c>
      <c r="AJ100" s="24" t="s">
        <v>311</v>
      </c>
      <c r="AK100" s="24" t="s">
        <v>311</v>
      </c>
      <c r="AL100" s="24" t="s">
        <v>311</v>
      </c>
      <c r="AM100" s="24" t="s">
        <v>311</v>
      </c>
      <c r="AN100" s="24" t="s">
        <v>311</v>
      </c>
      <c r="AO100" s="24" t="s">
        <v>311</v>
      </c>
      <c r="AP100" s="24" t="s">
        <v>311</v>
      </c>
      <c r="AQ100" s="24" t="s">
        <v>311</v>
      </c>
    </row>
    <row r="101" spans="1:43" s="12" customFormat="1" ht="76.5" thickTop="1" thickBot="1" x14ac:dyDescent="0.3">
      <c r="A101" s="92" t="str">
        <f t="shared" ref="A101" si="64">A100</f>
        <v>Question_20</v>
      </c>
      <c r="B101" s="13" t="str">
        <f t="shared" si="63"/>
        <v>Compared to other areas where the fishers operate, what is the frequency of occurrence of spawning aggregations of species that are caught in or disturbed by the fishing gears used in the MPA?</v>
      </c>
      <c r="C101" s="41" t="str">
        <f ca="1"/>
        <v>Higher compared to other fishing areas.</v>
      </c>
      <c r="D101" s="24" t="s">
        <v>310</v>
      </c>
      <c r="E101" s="24" t="s">
        <v>310</v>
      </c>
      <c r="F101" s="24" t="s">
        <v>316</v>
      </c>
      <c r="G101" s="24" t="s">
        <v>316</v>
      </c>
      <c r="H101" s="24" t="s">
        <v>316</v>
      </c>
      <c r="I101" s="24" t="s">
        <v>316</v>
      </c>
      <c r="J101" s="24" t="s">
        <v>316</v>
      </c>
      <c r="K101" s="24" t="s">
        <v>316</v>
      </c>
      <c r="L101" s="24" t="s">
        <v>316</v>
      </c>
      <c r="M101" s="24" t="s">
        <v>316</v>
      </c>
      <c r="N101" s="24" t="s">
        <v>316</v>
      </c>
      <c r="O101" s="24" t="s">
        <v>316</v>
      </c>
      <c r="P101" s="24" t="s">
        <v>316</v>
      </c>
      <c r="Q101" s="24" t="s">
        <v>316</v>
      </c>
      <c r="R101" s="24" t="s">
        <v>311</v>
      </c>
      <c r="S101" s="24" t="s">
        <v>311</v>
      </c>
      <c r="T101" s="24" t="s">
        <v>311</v>
      </c>
      <c r="U101" s="24" t="s">
        <v>311</v>
      </c>
      <c r="V101" s="24" t="s">
        <v>311</v>
      </c>
      <c r="W101" s="24" t="s">
        <v>311</v>
      </c>
      <c r="X101" s="24" t="s">
        <v>311</v>
      </c>
      <c r="Y101" s="24" t="s">
        <v>311</v>
      </c>
      <c r="Z101" s="24" t="s">
        <v>311</v>
      </c>
      <c r="AA101" s="24" t="s">
        <v>311</v>
      </c>
      <c r="AB101" s="24" t="s">
        <v>311</v>
      </c>
      <c r="AC101" s="24" t="s">
        <v>311</v>
      </c>
      <c r="AD101" s="24" t="s">
        <v>311</v>
      </c>
      <c r="AE101" s="24" t="s">
        <v>311</v>
      </c>
      <c r="AF101" s="24" t="s">
        <v>311</v>
      </c>
      <c r="AG101" s="24" t="s">
        <v>311</v>
      </c>
      <c r="AH101" s="24" t="s">
        <v>311</v>
      </c>
      <c r="AI101" s="24" t="s">
        <v>311</v>
      </c>
      <c r="AJ101" s="24" t="s">
        <v>311</v>
      </c>
      <c r="AK101" s="24" t="s">
        <v>311</v>
      </c>
      <c r="AL101" s="24" t="s">
        <v>311</v>
      </c>
      <c r="AM101" s="24" t="s">
        <v>311</v>
      </c>
      <c r="AN101" s="24" t="s">
        <v>311</v>
      </c>
      <c r="AO101" s="24" t="s">
        <v>311</v>
      </c>
      <c r="AP101" s="24" t="s">
        <v>311</v>
      </c>
      <c r="AQ101" s="24" t="s">
        <v>311</v>
      </c>
    </row>
    <row r="102" spans="1:43" s="12" customFormat="1" ht="76.5" thickTop="1" thickBot="1" x14ac:dyDescent="0.3">
      <c r="A102" s="92" t="str">
        <f t="shared" ref="A102" si="65">A101</f>
        <v>Question_20</v>
      </c>
      <c r="B102" s="13" t="str">
        <f t="shared" si="63"/>
        <v>Compared to other areas where the fishers operate, what is the frequency of occurrence of spawning aggregations of species that are caught in or disturbed by the fishing gears used in the MPA?</v>
      </c>
      <c r="C102" s="41" t="str">
        <f ca="1"/>
        <v>This is unknown and/or uncertain (Q20).</v>
      </c>
      <c r="D102" s="24" t="s">
        <v>315</v>
      </c>
      <c r="E102" s="24" t="s">
        <v>315</v>
      </c>
      <c r="F102" s="24" t="s">
        <v>316</v>
      </c>
      <c r="G102" s="24" t="s">
        <v>316</v>
      </c>
      <c r="H102" s="24" t="s">
        <v>316</v>
      </c>
      <c r="I102" s="24" t="s">
        <v>316</v>
      </c>
      <c r="J102" s="24" t="s">
        <v>316</v>
      </c>
      <c r="K102" s="24" t="s">
        <v>316</v>
      </c>
      <c r="L102" s="24" t="s">
        <v>316</v>
      </c>
      <c r="M102" s="24" t="s">
        <v>316</v>
      </c>
      <c r="N102" s="24" t="s">
        <v>316</v>
      </c>
      <c r="O102" s="24" t="s">
        <v>316</v>
      </c>
      <c r="P102" s="24" t="s">
        <v>316</v>
      </c>
      <c r="Q102" s="24" t="s">
        <v>316</v>
      </c>
      <c r="R102" s="24" t="s">
        <v>311</v>
      </c>
      <c r="S102" s="24" t="s">
        <v>311</v>
      </c>
      <c r="T102" s="24" t="s">
        <v>311</v>
      </c>
      <c r="U102" s="24" t="s">
        <v>311</v>
      </c>
      <c r="V102" s="24" t="s">
        <v>311</v>
      </c>
      <c r="W102" s="24" t="s">
        <v>311</v>
      </c>
      <c r="X102" s="24" t="s">
        <v>311</v>
      </c>
      <c r="Y102" s="24" t="s">
        <v>311</v>
      </c>
      <c r="Z102" s="24" t="s">
        <v>311</v>
      </c>
      <c r="AA102" s="24" t="s">
        <v>311</v>
      </c>
      <c r="AB102" s="24" t="s">
        <v>311</v>
      </c>
      <c r="AC102" s="24" t="s">
        <v>311</v>
      </c>
      <c r="AD102" s="24" t="s">
        <v>311</v>
      </c>
      <c r="AE102" s="24" t="s">
        <v>311</v>
      </c>
      <c r="AF102" s="24" t="s">
        <v>311</v>
      </c>
      <c r="AG102" s="24" t="s">
        <v>311</v>
      </c>
      <c r="AH102" s="24" t="s">
        <v>311</v>
      </c>
      <c r="AI102" s="24" t="s">
        <v>311</v>
      </c>
      <c r="AJ102" s="24" t="s">
        <v>311</v>
      </c>
      <c r="AK102" s="24" t="s">
        <v>311</v>
      </c>
      <c r="AL102" s="24" t="s">
        <v>311</v>
      </c>
      <c r="AM102" s="24" t="s">
        <v>311</v>
      </c>
      <c r="AN102" s="24" t="s">
        <v>311</v>
      </c>
      <c r="AO102" s="24" t="s">
        <v>311</v>
      </c>
      <c r="AP102" s="24" t="s">
        <v>311</v>
      </c>
      <c r="AQ102" s="24" t="s">
        <v>311</v>
      </c>
    </row>
    <row r="103" spans="1:43" s="83" customFormat="1" ht="76.5" thickTop="1" thickBot="1" x14ac:dyDescent="0.3">
      <c r="A103" s="93" t="str">
        <f t="shared" ref="A103" si="66">A102</f>
        <v>Question_20</v>
      </c>
      <c r="B103" s="80" t="str">
        <f t="shared" si="63"/>
        <v>Compared to other areas where the fishers operate, what is the frequency of occurrence of spawning aggregations of species that are caught in or disturbed by the fishing gears used in the MPA?</v>
      </c>
      <c r="C103" s="81">
        <f ca="1"/>
        <v>0</v>
      </c>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row>
    <row r="104" spans="1:43" s="12" customFormat="1" ht="60.75" thickBot="1" x14ac:dyDescent="0.3">
      <c r="A104" s="94" t="str">
        <f>'Admin Potential Answers'!A22</f>
        <v>Question_21</v>
      </c>
      <c r="B104" s="36" t="str">
        <f>'Admin Potential Answers'!B22</f>
        <v>Compared to other areas where the fishers operate, what is the historic fishing intensity in the MPA?</v>
      </c>
      <c r="C104" s="59" t="str" cm="1">
        <f t="array" aca="1" ref="C104:C108" ca="1">TRANSPOSE(INDIRECT('Admin Potential Answers'!A23))</f>
        <v>Fishing intensity in the MPA is generally low compared to other fishing areas.</v>
      </c>
      <c r="D104" s="24" t="s">
        <v>309</v>
      </c>
      <c r="E104" s="24" t="s">
        <v>309</v>
      </c>
      <c r="F104" s="24" t="s">
        <v>309</v>
      </c>
      <c r="G104" s="24" t="s">
        <v>309</v>
      </c>
      <c r="H104" s="24" t="s">
        <v>316</v>
      </c>
      <c r="I104" s="24" t="s">
        <v>309</v>
      </c>
      <c r="J104" s="24" t="s">
        <v>316</v>
      </c>
      <c r="K104" s="24" t="s">
        <v>316</v>
      </c>
      <c r="L104" s="24" t="s">
        <v>316</v>
      </c>
      <c r="M104" s="24" t="s">
        <v>316</v>
      </c>
      <c r="N104" s="24" t="s">
        <v>316</v>
      </c>
      <c r="O104" s="24" t="s">
        <v>316</v>
      </c>
      <c r="P104" s="24" t="s">
        <v>309</v>
      </c>
      <c r="Q104" s="24" t="s">
        <v>309</v>
      </c>
      <c r="R104" s="24" t="s">
        <v>311</v>
      </c>
      <c r="S104" s="24" t="s">
        <v>311</v>
      </c>
      <c r="T104" s="24" t="s">
        <v>311</v>
      </c>
      <c r="U104" s="24" t="s">
        <v>311</v>
      </c>
      <c r="V104" s="24" t="s">
        <v>311</v>
      </c>
      <c r="W104" s="24" t="s">
        <v>311</v>
      </c>
      <c r="X104" s="24" t="s">
        <v>311</v>
      </c>
      <c r="Y104" s="24" t="s">
        <v>311</v>
      </c>
      <c r="Z104" s="24" t="s">
        <v>311</v>
      </c>
      <c r="AA104" s="24" t="s">
        <v>311</v>
      </c>
      <c r="AB104" s="24" t="s">
        <v>311</v>
      </c>
      <c r="AC104" s="24" t="s">
        <v>311</v>
      </c>
      <c r="AD104" s="24" t="s">
        <v>311</v>
      </c>
      <c r="AE104" s="24" t="s">
        <v>311</v>
      </c>
      <c r="AF104" s="24" t="s">
        <v>311</v>
      </c>
      <c r="AG104" s="24" t="s">
        <v>311</v>
      </c>
      <c r="AH104" s="24" t="s">
        <v>311</v>
      </c>
      <c r="AI104" s="24" t="s">
        <v>311</v>
      </c>
      <c r="AJ104" s="24" t="s">
        <v>311</v>
      </c>
      <c r="AK104" s="24" t="s">
        <v>311</v>
      </c>
      <c r="AL104" s="24" t="s">
        <v>311</v>
      </c>
      <c r="AM104" s="24" t="s">
        <v>311</v>
      </c>
      <c r="AN104" s="24" t="s">
        <v>311</v>
      </c>
      <c r="AO104" s="24" t="s">
        <v>311</v>
      </c>
      <c r="AP104" s="24" t="s">
        <v>311</v>
      </c>
      <c r="AQ104" s="24" t="s">
        <v>311</v>
      </c>
    </row>
    <row r="105" spans="1:43" s="12" customFormat="1" ht="61.5" thickTop="1" thickBot="1" x14ac:dyDescent="0.3">
      <c r="A105" s="92" t="str">
        <f t="shared" ref="A105" si="67">A104</f>
        <v>Question_21</v>
      </c>
      <c r="B105" s="13" t="str">
        <f t="shared" ref="B105:B108" si="68">B104</f>
        <v>Compared to other areas where the fishers operate, what is the historic fishing intensity in the MPA?</v>
      </c>
      <c r="C105" s="41" t="str">
        <f ca="1"/>
        <v>Fishing intensity in the MPA is similar to that of other fishing areas.</v>
      </c>
      <c r="D105" s="24" t="s">
        <v>310</v>
      </c>
      <c r="E105" s="24" t="s">
        <v>310</v>
      </c>
      <c r="F105" s="24" t="s">
        <v>310</v>
      </c>
      <c r="G105" s="24" t="s">
        <v>310</v>
      </c>
      <c r="H105" s="24" t="s">
        <v>316</v>
      </c>
      <c r="I105" s="24" t="s">
        <v>312</v>
      </c>
      <c r="J105" s="24" t="s">
        <v>316</v>
      </c>
      <c r="K105" s="24" t="s">
        <v>316</v>
      </c>
      <c r="L105" s="24" t="s">
        <v>316</v>
      </c>
      <c r="M105" s="24" t="s">
        <v>316</v>
      </c>
      <c r="N105" s="24" t="s">
        <v>316</v>
      </c>
      <c r="O105" s="24" t="s">
        <v>316</v>
      </c>
      <c r="P105" s="24" t="s">
        <v>310</v>
      </c>
      <c r="Q105" s="24" t="s">
        <v>310</v>
      </c>
      <c r="R105" s="24" t="s">
        <v>311</v>
      </c>
      <c r="S105" s="24" t="s">
        <v>311</v>
      </c>
      <c r="T105" s="24" t="s">
        <v>311</v>
      </c>
      <c r="U105" s="24" t="s">
        <v>311</v>
      </c>
      <c r="V105" s="24" t="s">
        <v>311</v>
      </c>
      <c r="W105" s="24" t="s">
        <v>311</v>
      </c>
      <c r="X105" s="24" t="s">
        <v>311</v>
      </c>
      <c r="Y105" s="24" t="s">
        <v>311</v>
      </c>
      <c r="Z105" s="24" t="s">
        <v>311</v>
      </c>
      <c r="AA105" s="24" t="s">
        <v>311</v>
      </c>
      <c r="AB105" s="24" t="s">
        <v>311</v>
      </c>
      <c r="AC105" s="24" t="s">
        <v>311</v>
      </c>
      <c r="AD105" s="24" t="s">
        <v>311</v>
      </c>
      <c r="AE105" s="24" t="s">
        <v>311</v>
      </c>
      <c r="AF105" s="24" t="s">
        <v>311</v>
      </c>
      <c r="AG105" s="24" t="s">
        <v>311</v>
      </c>
      <c r="AH105" s="24" t="s">
        <v>311</v>
      </c>
      <c r="AI105" s="24" t="s">
        <v>311</v>
      </c>
      <c r="AJ105" s="24" t="s">
        <v>311</v>
      </c>
      <c r="AK105" s="24" t="s">
        <v>311</v>
      </c>
      <c r="AL105" s="24" t="s">
        <v>311</v>
      </c>
      <c r="AM105" s="24" t="s">
        <v>311</v>
      </c>
      <c r="AN105" s="24" t="s">
        <v>311</v>
      </c>
      <c r="AO105" s="24" t="s">
        <v>311</v>
      </c>
      <c r="AP105" s="24" t="s">
        <v>311</v>
      </c>
      <c r="AQ105" s="24" t="s">
        <v>311</v>
      </c>
    </row>
    <row r="106" spans="1:43" s="12" customFormat="1" ht="61.5" thickTop="1" thickBot="1" x14ac:dyDescent="0.3">
      <c r="A106" s="92" t="str">
        <f t="shared" ref="A106" si="69">A105</f>
        <v>Question_21</v>
      </c>
      <c r="B106" s="13" t="str">
        <f t="shared" si="68"/>
        <v>Compared to other areas where the fishers operate, what is the historic fishing intensity in the MPA?</v>
      </c>
      <c r="C106" s="41" t="str">
        <f ca="1"/>
        <v>Fishing intensity in the MPA is relatively high compared to other fishing areas.</v>
      </c>
      <c r="D106" s="24" t="s">
        <v>313</v>
      </c>
      <c r="E106" s="24" t="s">
        <v>313</v>
      </c>
      <c r="F106" s="24" t="s">
        <v>312</v>
      </c>
      <c r="G106" s="24" t="s">
        <v>312</v>
      </c>
      <c r="H106" s="24" t="s">
        <v>316</v>
      </c>
      <c r="I106" s="24" t="s">
        <v>313</v>
      </c>
      <c r="J106" s="24" t="s">
        <v>316</v>
      </c>
      <c r="K106" s="24" t="s">
        <v>316</v>
      </c>
      <c r="L106" s="24" t="s">
        <v>316</v>
      </c>
      <c r="M106" s="24" t="s">
        <v>316</v>
      </c>
      <c r="N106" s="24" t="s">
        <v>316</v>
      </c>
      <c r="O106" s="24" t="s">
        <v>316</v>
      </c>
      <c r="P106" s="24" t="s">
        <v>313</v>
      </c>
      <c r="Q106" s="24" t="s">
        <v>313</v>
      </c>
      <c r="R106" s="24" t="s">
        <v>311</v>
      </c>
      <c r="S106" s="24" t="s">
        <v>311</v>
      </c>
      <c r="T106" s="24" t="s">
        <v>311</v>
      </c>
      <c r="U106" s="24" t="s">
        <v>311</v>
      </c>
      <c r="V106" s="24" t="s">
        <v>311</v>
      </c>
      <c r="W106" s="24" t="s">
        <v>311</v>
      </c>
      <c r="X106" s="24" t="s">
        <v>311</v>
      </c>
      <c r="Y106" s="24" t="s">
        <v>311</v>
      </c>
      <c r="Z106" s="24" t="s">
        <v>311</v>
      </c>
      <c r="AA106" s="24" t="s">
        <v>311</v>
      </c>
      <c r="AB106" s="24" t="s">
        <v>311</v>
      </c>
      <c r="AC106" s="24" t="s">
        <v>311</v>
      </c>
      <c r="AD106" s="24" t="s">
        <v>311</v>
      </c>
      <c r="AE106" s="24" t="s">
        <v>311</v>
      </c>
      <c r="AF106" s="24" t="s">
        <v>311</v>
      </c>
      <c r="AG106" s="24" t="s">
        <v>311</v>
      </c>
      <c r="AH106" s="24" t="s">
        <v>311</v>
      </c>
      <c r="AI106" s="24" t="s">
        <v>311</v>
      </c>
      <c r="AJ106" s="24" t="s">
        <v>311</v>
      </c>
      <c r="AK106" s="24" t="s">
        <v>311</v>
      </c>
      <c r="AL106" s="24" t="s">
        <v>311</v>
      </c>
      <c r="AM106" s="24" t="s">
        <v>311</v>
      </c>
      <c r="AN106" s="24" t="s">
        <v>311</v>
      </c>
      <c r="AO106" s="24" t="s">
        <v>311</v>
      </c>
      <c r="AP106" s="24" t="s">
        <v>311</v>
      </c>
      <c r="AQ106" s="24" t="s">
        <v>311</v>
      </c>
    </row>
    <row r="107" spans="1:43" s="12" customFormat="1" ht="61.5" thickTop="1" thickBot="1" x14ac:dyDescent="0.3">
      <c r="A107" s="92" t="str">
        <f t="shared" ref="A107" si="70">A106</f>
        <v>Question_21</v>
      </c>
      <c r="B107" s="13" t="str">
        <f t="shared" si="68"/>
        <v>Compared to other areas where the fishers operate, what is the historic fishing intensity in the MPA?</v>
      </c>
      <c r="C107" s="41" t="str">
        <f ca="1"/>
        <v>This is unknown and/or uncertain (Q21).</v>
      </c>
      <c r="D107" s="24" t="s">
        <v>315</v>
      </c>
      <c r="E107" s="24" t="s">
        <v>315</v>
      </c>
      <c r="F107" s="24" t="s">
        <v>315</v>
      </c>
      <c r="G107" s="24" t="s">
        <v>315</v>
      </c>
      <c r="H107" s="24" t="s">
        <v>316</v>
      </c>
      <c r="I107" s="24" t="s">
        <v>315</v>
      </c>
      <c r="J107" s="24" t="s">
        <v>316</v>
      </c>
      <c r="K107" s="24" t="s">
        <v>316</v>
      </c>
      <c r="L107" s="24" t="s">
        <v>316</v>
      </c>
      <c r="M107" s="24" t="s">
        <v>316</v>
      </c>
      <c r="N107" s="24" t="s">
        <v>316</v>
      </c>
      <c r="O107" s="24" t="s">
        <v>316</v>
      </c>
      <c r="P107" s="24" t="s">
        <v>315</v>
      </c>
      <c r="Q107" s="24" t="s">
        <v>315</v>
      </c>
      <c r="R107" s="24" t="s">
        <v>311</v>
      </c>
      <c r="S107" s="24" t="s">
        <v>311</v>
      </c>
      <c r="T107" s="24" t="s">
        <v>311</v>
      </c>
      <c r="U107" s="24" t="s">
        <v>311</v>
      </c>
      <c r="V107" s="24" t="s">
        <v>311</v>
      </c>
      <c r="W107" s="24" t="s">
        <v>311</v>
      </c>
      <c r="X107" s="24" t="s">
        <v>311</v>
      </c>
      <c r="Y107" s="24" t="s">
        <v>311</v>
      </c>
      <c r="Z107" s="24" t="s">
        <v>311</v>
      </c>
      <c r="AA107" s="24" t="s">
        <v>311</v>
      </c>
      <c r="AB107" s="24" t="s">
        <v>311</v>
      </c>
      <c r="AC107" s="24" t="s">
        <v>311</v>
      </c>
      <c r="AD107" s="24" t="s">
        <v>311</v>
      </c>
      <c r="AE107" s="24" t="s">
        <v>311</v>
      </c>
      <c r="AF107" s="24" t="s">
        <v>311</v>
      </c>
      <c r="AG107" s="24" t="s">
        <v>311</v>
      </c>
      <c r="AH107" s="24" t="s">
        <v>311</v>
      </c>
      <c r="AI107" s="24" t="s">
        <v>311</v>
      </c>
      <c r="AJ107" s="24" t="s">
        <v>311</v>
      </c>
      <c r="AK107" s="24" t="s">
        <v>311</v>
      </c>
      <c r="AL107" s="24" t="s">
        <v>311</v>
      </c>
      <c r="AM107" s="24" t="s">
        <v>311</v>
      </c>
      <c r="AN107" s="24" t="s">
        <v>311</v>
      </c>
      <c r="AO107" s="24" t="s">
        <v>311</v>
      </c>
      <c r="AP107" s="24" t="s">
        <v>311</v>
      </c>
      <c r="AQ107" s="24" t="s">
        <v>311</v>
      </c>
    </row>
    <row r="108" spans="1:43" s="83" customFormat="1" ht="46.5" thickTop="1" thickBot="1" x14ac:dyDescent="0.3">
      <c r="A108" s="93" t="str">
        <f t="shared" ref="A108" si="71">A107</f>
        <v>Question_21</v>
      </c>
      <c r="B108" s="80" t="str">
        <f t="shared" si="68"/>
        <v>Compared to other areas where the fishers operate, what is the historic fishing intensity in the MPA?</v>
      </c>
      <c r="C108" s="81">
        <f ca="1"/>
        <v>0</v>
      </c>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row>
    <row r="109" spans="1:43" s="12" customFormat="1" ht="60.75" thickBot="1" x14ac:dyDescent="0.3">
      <c r="A109" s="94" t="str">
        <f>'Admin Potential Answers'!A23</f>
        <v>Question_22</v>
      </c>
      <c r="B109" s="36" t="str">
        <f>'Admin Potential Answers'!B23</f>
        <v>Compared to other areas where the fishers operate, what is the abundance of specific sensitive benthic species or features (such as oyster beds and boulders) in the MPA?</v>
      </c>
      <c r="C109" s="59" t="str" cm="1">
        <f t="array" aca="1" ref="C109:C113" ca="1">TRANSPOSE(INDIRECT('Admin Potential Answers'!A24))</f>
        <v>The abundance is lower in the MPA.</v>
      </c>
      <c r="D109" s="24" t="s">
        <v>313</v>
      </c>
      <c r="E109" s="24" t="s">
        <v>312</v>
      </c>
      <c r="F109" s="24" t="s">
        <v>313</v>
      </c>
      <c r="G109" s="24" t="s">
        <v>316</v>
      </c>
      <c r="H109" s="24" t="s">
        <v>316</v>
      </c>
      <c r="I109" s="24" t="s">
        <v>313</v>
      </c>
      <c r="J109" s="24" t="s">
        <v>316</v>
      </c>
      <c r="K109" s="24" t="s">
        <v>316</v>
      </c>
      <c r="L109" s="24" t="s">
        <v>316</v>
      </c>
      <c r="M109" s="24" t="s">
        <v>316</v>
      </c>
      <c r="N109" s="24" t="s">
        <v>316</v>
      </c>
      <c r="O109" s="24" t="s">
        <v>316</v>
      </c>
      <c r="P109" s="24" t="s">
        <v>316</v>
      </c>
      <c r="Q109" s="24" t="s">
        <v>316</v>
      </c>
      <c r="R109" s="24" t="s">
        <v>311</v>
      </c>
      <c r="S109" s="24" t="s">
        <v>311</v>
      </c>
      <c r="T109" s="24" t="s">
        <v>311</v>
      </c>
      <c r="U109" s="24" t="s">
        <v>311</v>
      </c>
      <c r="V109" s="24" t="s">
        <v>311</v>
      </c>
      <c r="W109" s="24" t="s">
        <v>311</v>
      </c>
      <c r="X109" s="24" t="s">
        <v>311</v>
      </c>
      <c r="Y109" s="24" t="s">
        <v>311</v>
      </c>
      <c r="Z109" s="24" t="s">
        <v>311</v>
      </c>
      <c r="AA109" s="24" t="s">
        <v>311</v>
      </c>
      <c r="AB109" s="24" t="s">
        <v>311</v>
      </c>
      <c r="AC109" s="24" t="s">
        <v>311</v>
      </c>
      <c r="AD109" s="24" t="s">
        <v>311</v>
      </c>
      <c r="AE109" s="24" t="s">
        <v>311</v>
      </c>
      <c r="AF109" s="24" t="s">
        <v>311</v>
      </c>
      <c r="AG109" s="24" t="s">
        <v>311</v>
      </c>
      <c r="AH109" s="24" t="s">
        <v>311</v>
      </c>
      <c r="AI109" s="24" t="s">
        <v>311</v>
      </c>
      <c r="AJ109" s="24" t="s">
        <v>311</v>
      </c>
      <c r="AK109" s="24" t="s">
        <v>311</v>
      </c>
      <c r="AL109" s="24" t="s">
        <v>311</v>
      </c>
      <c r="AM109" s="24" t="s">
        <v>311</v>
      </c>
      <c r="AN109" s="24" t="s">
        <v>311</v>
      </c>
      <c r="AO109" s="24" t="s">
        <v>311</v>
      </c>
      <c r="AP109" s="24" t="s">
        <v>311</v>
      </c>
      <c r="AQ109" s="24" t="s">
        <v>311</v>
      </c>
    </row>
    <row r="110" spans="1:43" s="12" customFormat="1" ht="61.5" thickTop="1" thickBot="1" x14ac:dyDescent="0.3">
      <c r="A110" s="92" t="str">
        <f t="shared" ref="A110" si="72">A109</f>
        <v>Question_22</v>
      </c>
      <c r="B110" s="13" t="str">
        <f t="shared" ref="B110:B113" si="73">B109</f>
        <v>Compared to other areas where the fishers operate, what is the abundance of specific sensitive benthic species or features (such as oyster beds and boulders) in the MPA?</v>
      </c>
      <c r="C110" s="41" t="str">
        <f ca="1"/>
        <v>The abundance is similar in the MPA.</v>
      </c>
      <c r="D110" s="24" t="s">
        <v>312</v>
      </c>
      <c r="E110" s="24" t="s">
        <v>310</v>
      </c>
      <c r="F110" s="24" t="s">
        <v>310</v>
      </c>
      <c r="G110" s="24" t="s">
        <v>316</v>
      </c>
      <c r="H110" s="24" t="s">
        <v>316</v>
      </c>
      <c r="I110" s="24" t="s">
        <v>312</v>
      </c>
      <c r="J110" s="24" t="s">
        <v>316</v>
      </c>
      <c r="K110" s="24" t="s">
        <v>316</v>
      </c>
      <c r="L110" s="24" t="s">
        <v>316</v>
      </c>
      <c r="M110" s="24" t="s">
        <v>316</v>
      </c>
      <c r="N110" s="24" t="s">
        <v>316</v>
      </c>
      <c r="O110" s="24" t="s">
        <v>316</v>
      </c>
      <c r="P110" s="24" t="s">
        <v>316</v>
      </c>
      <c r="Q110" s="24" t="s">
        <v>316</v>
      </c>
      <c r="R110" s="24" t="s">
        <v>311</v>
      </c>
      <c r="S110" s="24" t="s">
        <v>311</v>
      </c>
      <c r="T110" s="24" t="s">
        <v>311</v>
      </c>
      <c r="U110" s="24" t="s">
        <v>311</v>
      </c>
      <c r="V110" s="24" t="s">
        <v>311</v>
      </c>
      <c r="W110" s="24" t="s">
        <v>311</v>
      </c>
      <c r="X110" s="24" t="s">
        <v>311</v>
      </c>
      <c r="Y110" s="24" t="s">
        <v>311</v>
      </c>
      <c r="Z110" s="24" t="s">
        <v>311</v>
      </c>
      <c r="AA110" s="24" t="s">
        <v>311</v>
      </c>
      <c r="AB110" s="24" t="s">
        <v>311</v>
      </c>
      <c r="AC110" s="24" t="s">
        <v>311</v>
      </c>
      <c r="AD110" s="24" t="s">
        <v>311</v>
      </c>
      <c r="AE110" s="24" t="s">
        <v>311</v>
      </c>
      <c r="AF110" s="24" t="s">
        <v>311</v>
      </c>
      <c r="AG110" s="24" t="s">
        <v>311</v>
      </c>
      <c r="AH110" s="24" t="s">
        <v>311</v>
      </c>
      <c r="AI110" s="24" t="s">
        <v>311</v>
      </c>
      <c r="AJ110" s="24" t="s">
        <v>311</v>
      </c>
      <c r="AK110" s="24" t="s">
        <v>311</v>
      </c>
      <c r="AL110" s="24" t="s">
        <v>311</v>
      </c>
      <c r="AM110" s="24" t="s">
        <v>311</v>
      </c>
      <c r="AN110" s="24" t="s">
        <v>311</v>
      </c>
      <c r="AO110" s="24" t="s">
        <v>311</v>
      </c>
      <c r="AP110" s="24" t="s">
        <v>311</v>
      </c>
      <c r="AQ110" s="24" t="s">
        <v>311</v>
      </c>
    </row>
    <row r="111" spans="1:43" s="12" customFormat="1" ht="61.5" thickTop="1" thickBot="1" x14ac:dyDescent="0.3">
      <c r="A111" s="92" t="str">
        <f t="shared" ref="A111" si="74">A110</f>
        <v>Question_22</v>
      </c>
      <c r="B111" s="13" t="str">
        <f t="shared" si="73"/>
        <v>Compared to other areas where the fishers operate, what is the abundance of specific sensitive benthic species or features (such as oyster beds and boulders) in the MPA?</v>
      </c>
      <c r="C111" s="41" t="str">
        <f ca="1"/>
        <v xml:space="preserve">The abundance is higher in the MPA. </v>
      </c>
      <c r="D111" s="24" t="s">
        <v>310</v>
      </c>
      <c r="E111" s="24" t="s">
        <v>309</v>
      </c>
      <c r="F111" s="24" t="s">
        <v>309</v>
      </c>
      <c r="G111" s="24" t="s">
        <v>316</v>
      </c>
      <c r="H111" s="24" t="s">
        <v>316</v>
      </c>
      <c r="I111" s="24" t="s">
        <v>310</v>
      </c>
      <c r="J111" s="24" t="s">
        <v>316</v>
      </c>
      <c r="K111" s="24" t="s">
        <v>316</v>
      </c>
      <c r="L111" s="24" t="s">
        <v>316</v>
      </c>
      <c r="M111" s="24" t="s">
        <v>316</v>
      </c>
      <c r="N111" s="24" t="s">
        <v>316</v>
      </c>
      <c r="O111" s="24" t="s">
        <v>316</v>
      </c>
      <c r="P111" s="24" t="s">
        <v>316</v>
      </c>
      <c r="Q111" s="24" t="s">
        <v>316</v>
      </c>
      <c r="R111" s="24" t="s">
        <v>311</v>
      </c>
      <c r="S111" s="24" t="s">
        <v>311</v>
      </c>
      <c r="T111" s="24" t="s">
        <v>311</v>
      </c>
      <c r="U111" s="24" t="s">
        <v>311</v>
      </c>
      <c r="V111" s="24" t="s">
        <v>311</v>
      </c>
      <c r="W111" s="24" t="s">
        <v>311</v>
      </c>
      <c r="X111" s="24" t="s">
        <v>311</v>
      </c>
      <c r="Y111" s="24" t="s">
        <v>311</v>
      </c>
      <c r="Z111" s="24" t="s">
        <v>311</v>
      </c>
      <c r="AA111" s="24" t="s">
        <v>311</v>
      </c>
      <c r="AB111" s="24" t="s">
        <v>311</v>
      </c>
      <c r="AC111" s="24" t="s">
        <v>311</v>
      </c>
      <c r="AD111" s="24" t="s">
        <v>311</v>
      </c>
      <c r="AE111" s="24" t="s">
        <v>311</v>
      </c>
      <c r="AF111" s="24" t="s">
        <v>311</v>
      </c>
      <c r="AG111" s="24" t="s">
        <v>311</v>
      </c>
      <c r="AH111" s="24" t="s">
        <v>311</v>
      </c>
      <c r="AI111" s="24" t="s">
        <v>311</v>
      </c>
      <c r="AJ111" s="24" t="s">
        <v>311</v>
      </c>
      <c r="AK111" s="24" t="s">
        <v>311</v>
      </c>
      <c r="AL111" s="24" t="s">
        <v>311</v>
      </c>
      <c r="AM111" s="24" t="s">
        <v>311</v>
      </c>
      <c r="AN111" s="24" t="s">
        <v>311</v>
      </c>
      <c r="AO111" s="24" t="s">
        <v>311</v>
      </c>
      <c r="AP111" s="24" t="s">
        <v>311</v>
      </c>
      <c r="AQ111" s="24" t="s">
        <v>311</v>
      </c>
    </row>
    <row r="112" spans="1:43" s="12" customFormat="1" ht="61.5" thickTop="1" thickBot="1" x14ac:dyDescent="0.3">
      <c r="A112" s="92" t="str">
        <f t="shared" ref="A112" si="75">A111</f>
        <v>Question_22</v>
      </c>
      <c r="B112" s="13" t="str">
        <f t="shared" si="73"/>
        <v>Compared to other areas where the fishers operate, what is the abundance of specific sensitive benthic species or features (such as oyster beds and boulders) in the MPA?</v>
      </c>
      <c r="C112" s="41" t="str">
        <f ca="1"/>
        <v>This is unknown and/or uncertain (Q22).</v>
      </c>
      <c r="D112" s="24" t="s">
        <v>315</v>
      </c>
      <c r="E112" s="24" t="s">
        <v>315</v>
      </c>
      <c r="F112" s="24" t="s">
        <v>315</v>
      </c>
      <c r="G112" s="24" t="s">
        <v>316</v>
      </c>
      <c r="H112" s="24" t="s">
        <v>316</v>
      </c>
      <c r="I112" s="24" t="s">
        <v>315</v>
      </c>
      <c r="J112" s="24" t="s">
        <v>316</v>
      </c>
      <c r="K112" s="24" t="s">
        <v>316</v>
      </c>
      <c r="L112" s="24" t="s">
        <v>316</v>
      </c>
      <c r="M112" s="24" t="s">
        <v>316</v>
      </c>
      <c r="N112" s="24" t="s">
        <v>316</v>
      </c>
      <c r="O112" s="24" t="s">
        <v>316</v>
      </c>
      <c r="P112" s="24" t="s">
        <v>316</v>
      </c>
      <c r="Q112" s="24" t="s">
        <v>316</v>
      </c>
      <c r="R112" s="24" t="s">
        <v>311</v>
      </c>
      <c r="S112" s="24" t="s">
        <v>311</v>
      </c>
      <c r="T112" s="24" t="s">
        <v>311</v>
      </c>
      <c r="U112" s="24" t="s">
        <v>311</v>
      </c>
      <c r="V112" s="24" t="s">
        <v>311</v>
      </c>
      <c r="W112" s="24" t="s">
        <v>311</v>
      </c>
      <c r="X112" s="24" t="s">
        <v>311</v>
      </c>
      <c r="Y112" s="24" t="s">
        <v>311</v>
      </c>
      <c r="Z112" s="24" t="s">
        <v>311</v>
      </c>
      <c r="AA112" s="24" t="s">
        <v>311</v>
      </c>
      <c r="AB112" s="24" t="s">
        <v>311</v>
      </c>
      <c r="AC112" s="24" t="s">
        <v>311</v>
      </c>
      <c r="AD112" s="24" t="s">
        <v>311</v>
      </c>
      <c r="AE112" s="24" t="s">
        <v>311</v>
      </c>
      <c r="AF112" s="24" t="s">
        <v>311</v>
      </c>
      <c r="AG112" s="24" t="s">
        <v>311</v>
      </c>
      <c r="AH112" s="24" t="s">
        <v>311</v>
      </c>
      <c r="AI112" s="24" t="s">
        <v>311</v>
      </c>
      <c r="AJ112" s="24" t="s">
        <v>311</v>
      </c>
      <c r="AK112" s="24" t="s">
        <v>311</v>
      </c>
      <c r="AL112" s="24" t="s">
        <v>311</v>
      </c>
      <c r="AM112" s="24" t="s">
        <v>311</v>
      </c>
      <c r="AN112" s="24" t="s">
        <v>311</v>
      </c>
      <c r="AO112" s="24" t="s">
        <v>311</v>
      </c>
      <c r="AP112" s="24" t="s">
        <v>311</v>
      </c>
      <c r="AQ112" s="24" t="s">
        <v>311</v>
      </c>
    </row>
    <row r="113" spans="1:43" s="83" customFormat="1" ht="61.5" thickTop="1" thickBot="1" x14ac:dyDescent="0.3">
      <c r="A113" s="93" t="str">
        <f t="shared" ref="A113" si="76">A112</f>
        <v>Question_22</v>
      </c>
      <c r="B113" s="80" t="str">
        <f t="shared" si="73"/>
        <v>Compared to other areas where the fishers operate, what is the abundance of specific sensitive benthic species or features (such as oyster beds and boulders) in the MPA?</v>
      </c>
      <c r="C113" s="81">
        <f ca="1"/>
        <v>0</v>
      </c>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row>
    <row r="114" spans="1:43" s="12" customFormat="1" ht="60.75" thickBot="1" x14ac:dyDescent="0.3">
      <c r="A114" s="94" t="str">
        <f>'Admin Potential Answers'!A24</f>
        <v>Question_23</v>
      </c>
      <c r="B114" s="36" t="str">
        <f>'Admin Potential Answers'!B24</f>
        <v xml:space="preserve">Compared to other areas where the fishers operate, what is the abundance of  species which are known to be sensitive to underwater noise (e.g. marine mammals) in the MPA? </v>
      </c>
      <c r="C114" s="59" t="str" cm="1">
        <f t="array" aca="1" ref="C114:C118" ca="1">TRANSPOSE(INDIRECT('Admin Potential Answers'!A25))</f>
        <v>The abundance in the MPA is lower.</v>
      </c>
      <c r="D114" s="24" t="s">
        <v>313</v>
      </c>
      <c r="E114" s="24" t="s">
        <v>312</v>
      </c>
      <c r="F114" s="24" t="s">
        <v>316</v>
      </c>
      <c r="G114" s="24" t="s">
        <v>316</v>
      </c>
      <c r="H114" s="24" t="s">
        <v>316</v>
      </c>
      <c r="I114" s="24" t="s">
        <v>316</v>
      </c>
      <c r="J114" s="24" t="s">
        <v>312</v>
      </c>
      <c r="K114" s="24" t="s">
        <v>316</v>
      </c>
      <c r="L114" s="24" t="s">
        <v>316</v>
      </c>
      <c r="M114" s="24" t="s">
        <v>316</v>
      </c>
      <c r="N114" s="24" t="s">
        <v>316</v>
      </c>
      <c r="O114" s="24" t="s">
        <v>316</v>
      </c>
      <c r="P114" s="24" t="s">
        <v>316</v>
      </c>
      <c r="Q114" s="24" t="s">
        <v>316</v>
      </c>
      <c r="R114" s="24" t="s">
        <v>311</v>
      </c>
      <c r="S114" s="24" t="s">
        <v>311</v>
      </c>
      <c r="T114" s="24" t="s">
        <v>311</v>
      </c>
      <c r="U114" s="24" t="s">
        <v>311</v>
      </c>
      <c r="V114" s="24" t="s">
        <v>311</v>
      </c>
      <c r="W114" s="24" t="s">
        <v>311</v>
      </c>
      <c r="X114" s="24" t="s">
        <v>311</v>
      </c>
      <c r="Y114" s="24" t="s">
        <v>311</v>
      </c>
      <c r="Z114" s="24" t="s">
        <v>311</v>
      </c>
      <c r="AA114" s="24" t="s">
        <v>311</v>
      </c>
      <c r="AB114" s="24" t="s">
        <v>311</v>
      </c>
      <c r="AC114" s="24" t="s">
        <v>311</v>
      </c>
      <c r="AD114" s="24" t="s">
        <v>311</v>
      </c>
      <c r="AE114" s="24" t="s">
        <v>311</v>
      </c>
      <c r="AF114" s="24" t="s">
        <v>311</v>
      </c>
      <c r="AG114" s="24" t="s">
        <v>311</v>
      </c>
      <c r="AH114" s="24" t="s">
        <v>311</v>
      </c>
      <c r="AI114" s="24" t="s">
        <v>311</v>
      </c>
      <c r="AJ114" s="24" t="s">
        <v>311</v>
      </c>
      <c r="AK114" s="24" t="s">
        <v>311</v>
      </c>
      <c r="AL114" s="24" t="s">
        <v>311</v>
      </c>
      <c r="AM114" s="24" t="s">
        <v>311</v>
      </c>
      <c r="AN114" s="24" t="s">
        <v>311</v>
      </c>
      <c r="AO114" s="24" t="s">
        <v>311</v>
      </c>
      <c r="AP114" s="24" t="s">
        <v>311</v>
      </c>
      <c r="AQ114" s="24" t="s">
        <v>311</v>
      </c>
    </row>
    <row r="115" spans="1:43" s="12" customFormat="1" ht="61.5" thickTop="1" thickBot="1" x14ac:dyDescent="0.3">
      <c r="A115" s="92" t="str">
        <f t="shared" ref="A115" si="77">A114</f>
        <v>Question_23</v>
      </c>
      <c r="B115" s="13" t="str">
        <f t="shared" ref="B115:B118" si="78">B114</f>
        <v xml:space="preserve">Compared to other areas where the fishers operate, what is the abundance of  species which are known to be sensitive to underwater noise (e.g. marine mammals) in the MPA? </v>
      </c>
      <c r="C115" s="41" t="str">
        <f ca="1"/>
        <v>The abundance in the MPA is similar.</v>
      </c>
      <c r="D115" s="24" t="s">
        <v>312</v>
      </c>
      <c r="E115" s="24" t="s">
        <v>310</v>
      </c>
      <c r="F115" s="24" t="s">
        <v>316</v>
      </c>
      <c r="G115" s="24" t="s">
        <v>316</v>
      </c>
      <c r="H115" s="24" t="s">
        <v>316</v>
      </c>
      <c r="I115" s="24" t="s">
        <v>316</v>
      </c>
      <c r="J115" s="24" t="s">
        <v>310</v>
      </c>
      <c r="K115" s="24" t="s">
        <v>316</v>
      </c>
      <c r="L115" s="24" t="s">
        <v>316</v>
      </c>
      <c r="M115" s="24" t="s">
        <v>316</v>
      </c>
      <c r="N115" s="24" t="s">
        <v>316</v>
      </c>
      <c r="O115" s="24" t="s">
        <v>316</v>
      </c>
      <c r="P115" s="24" t="s">
        <v>316</v>
      </c>
      <c r="Q115" s="24" t="s">
        <v>316</v>
      </c>
      <c r="R115" s="24" t="s">
        <v>311</v>
      </c>
      <c r="S115" s="24" t="s">
        <v>311</v>
      </c>
      <c r="T115" s="24" t="s">
        <v>311</v>
      </c>
      <c r="U115" s="24" t="s">
        <v>311</v>
      </c>
      <c r="V115" s="24" t="s">
        <v>311</v>
      </c>
      <c r="W115" s="24" t="s">
        <v>311</v>
      </c>
      <c r="X115" s="24" t="s">
        <v>311</v>
      </c>
      <c r="Y115" s="24" t="s">
        <v>311</v>
      </c>
      <c r="Z115" s="24" t="s">
        <v>311</v>
      </c>
      <c r="AA115" s="24" t="s">
        <v>311</v>
      </c>
      <c r="AB115" s="24" t="s">
        <v>311</v>
      </c>
      <c r="AC115" s="24" t="s">
        <v>311</v>
      </c>
      <c r="AD115" s="24" t="s">
        <v>311</v>
      </c>
      <c r="AE115" s="24" t="s">
        <v>311</v>
      </c>
      <c r="AF115" s="24" t="s">
        <v>311</v>
      </c>
      <c r="AG115" s="24" t="s">
        <v>311</v>
      </c>
      <c r="AH115" s="24" t="s">
        <v>311</v>
      </c>
      <c r="AI115" s="24" t="s">
        <v>311</v>
      </c>
      <c r="AJ115" s="24" t="s">
        <v>311</v>
      </c>
      <c r="AK115" s="24" t="s">
        <v>311</v>
      </c>
      <c r="AL115" s="24" t="s">
        <v>311</v>
      </c>
      <c r="AM115" s="24" t="s">
        <v>311</v>
      </c>
      <c r="AN115" s="24" t="s">
        <v>311</v>
      </c>
      <c r="AO115" s="24" t="s">
        <v>311</v>
      </c>
      <c r="AP115" s="24" t="s">
        <v>311</v>
      </c>
      <c r="AQ115" s="24" t="s">
        <v>311</v>
      </c>
    </row>
    <row r="116" spans="1:43" s="12" customFormat="1" ht="61.5" thickTop="1" thickBot="1" x14ac:dyDescent="0.3">
      <c r="A116" s="92" t="str">
        <f t="shared" ref="A116" si="79">A115</f>
        <v>Question_23</v>
      </c>
      <c r="B116" s="13" t="str">
        <f t="shared" si="78"/>
        <v xml:space="preserve">Compared to other areas where the fishers operate, what is the abundance of  species which are known to be sensitive to underwater noise (e.g. marine mammals) in the MPA? </v>
      </c>
      <c r="C116" s="41" t="str">
        <f ca="1"/>
        <v xml:space="preserve">The abundance in the MPA is higher. </v>
      </c>
      <c r="D116" s="24" t="s">
        <v>310</v>
      </c>
      <c r="E116" s="24" t="s">
        <v>309</v>
      </c>
      <c r="F116" s="24" t="s">
        <v>316</v>
      </c>
      <c r="G116" s="24" t="s">
        <v>316</v>
      </c>
      <c r="H116" s="24" t="s">
        <v>316</v>
      </c>
      <c r="I116" s="24" t="s">
        <v>316</v>
      </c>
      <c r="J116" s="24" t="s">
        <v>309</v>
      </c>
      <c r="K116" s="24" t="s">
        <v>316</v>
      </c>
      <c r="L116" s="24" t="s">
        <v>316</v>
      </c>
      <c r="M116" s="24" t="s">
        <v>316</v>
      </c>
      <c r="N116" s="24" t="s">
        <v>316</v>
      </c>
      <c r="O116" s="24" t="s">
        <v>316</v>
      </c>
      <c r="P116" s="24" t="s">
        <v>316</v>
      </c>
      <c r="Q116" s="24" t="s">
        <v>316</v>
      </c>
      <c r="R116" s="24" t="s">
        <v>311</v>
      </c>
      <c r="S116" s="24" t="s">
        <v>311</v>
      </c>
      <c r="T116" s="24" t="s">
        <v>311</v>
      </c>
      <c r="U116" s="24" t="s">
        <v>311</v>
      </c>
      <c r="V116" s="24" t="s">
        <v>311</v>
      </c>
      <c r="W116" s="24" t="s">
        <v>311</v>
      </c>
      <c r="X116" s="24" t="s">
        <v>311</v>
      </c>
      <c r="Y116" s="24" t="s">
        <v>311</v>
      </c>
      <c r="Z116" s="24" t="s">
        <v>311</v>
      </c>
      <c r="AA116" s="24" t="s">
        <v>311</v>
      </c>
      <c r="AB116" s="24" t="s">
        <v>311</v>
      </c>
      <c r="AC116" s="24" t="s">
        <v>311</v>
      </c>
      <c r="AD116" s="24" t="s">
        <v>311</v>
      </c>
      <c r="AE116" s="24" t="s">
        <v>311</v>
      </c>
      <c r="AF116" s="24" t="s">
        <v>311</v>
      </c>
      <c r="AG116" s="24" t="s">
        <v>311</v>
      </c>
      <c r="AH116" s="24" t="s">
        <v>311</v>
      </c>
      <c r="AI116" s="24" t="s">
        <v>311</v>
      </c>
      <c r="AJ116" s="24" t="s">
        <v>311</v>
      </c>
      <c r="AK116" s="24" t="s">
        <v>311</v>
      </c>
      <c r="AL116" s="24" t="s">
        <v>311</v>
      </c>
      <c r="AM116" s="24" t="s">
        <v>311</v>
      </c>
      <c r="AN116" s="24" t="s">
        <v>311</v>
      </c>
      <c r="AO116" s="24" t="s">
        <v>311</v>
      </c>
      <c r="AP116" s="24" t="s">
        <v>311</v>
      </c>
      <c r="AQ116" s="24" t="s">
        <v>311</v>
      </c>
    </row>
    <row r="117" spans="1:43" s="12" customFormat="1" ht="61.5" thickTop="1" thickBot="1" x14ac:dyDescent="0.3">
      <c r="A117" s="92" t="str">
        <f t="shared" ref="A117" si="80">A116</f>
        <v>Question_23</v>
      </c>
      <c r="B117" s="13" t="str">
        <f t="shared" si="78"/>
        <v xml:space="preserve">Compared to other areas where the fishers operate, what is the abundance of  species which are known to be sensitive to underwater noise (e.g. marine mammals) in the MPA? </v>
      </c>
      <c r="C117" s="41" t="str">
        <f ca="1"/>
        <v>This is unknown and/or uncertain (Q23).</v>
      </c>
      <c r="D117" s="24" t="s">
        <v>315</v>
      </c>
      <c r="E117" s="24" t="s">
        <v>315</v>
      </c>
      <c r="F117" s="24" t="s">
        <v>316</v>
      </c>
      <c r="G117" s="24" t="s">
        <v>316</v>
      </c>
      <c r="H117" s="24" t="s">
        <v>316</v>
      </c>
      <c r="I117" s="24" t="s">
        <v>316</v>
      </c>
      <c r="J117" s="24" t="s">
        <v>315</v>
      </c>
      <c r="K117" s="24" t="s">
        <v>316</v>
      </c>
      <c r="L117" s="24" t="s">
        <v>316</v>
      </c>
      <c r="M117" s="24" t="s">
        <v>316</v>
      </c>
      <c r="N117" s="24" t="s">
        <v>316</v>
      </c>
      <c r="O117" s="24" t="s">
        <v>316</v>
      </c>
      <c r="P117" s="24" t="s">
        <v>316</v>
      </c>
      <c r="Q117" s="24" t="s">
        <v>316</v>
      </c>
      <c r="R117" s="24" t="s">
        <v>311</v>
      </c>
      <c r="S117" s="24" t="s">
        <v>311</v>
      </c>
      <c r="T117" s="24" t="s">
        <v>311</v>
      </c>
      <c r="U117" s="24" t="s">
        <v>311</v>
      </c>
      <c r="V117" s="24" t="s">
        <v>311</v>
      </c>
      <c r="W117" s="24" t="s">
        <v>311</v>
      </c>
      <c r="X117" s="24" t="s">
        <v>311</v>
      </c>
      <c r="Y117" s="24" t="s">
        <v>311</v>
      </c>
      <c r="Z117" s="24" t="s">
        <v>311</v>
      </c>
      <c r="AA117" s="24" t="s">
        <v>311</v>
      </c>
      <c r="AB117" s="24" t="s">
        <v>311</v>
      </c>
      <c r="AC117" s="24" t="s">
        <v>311</v>
      </c>
      <c r="AD117" s="24" t="s">
        <v>311</v>
      </c>
      <c r="AE117" s="24" t="s">
        <v>311</v>
      </c>
      <c r="AF117" s="24" t="s">
        <v>311</v>
      </c>
      <c r="AG117" s="24" t="s">
        <v>311</v>
      </c>
      <c r="AH117" s="24" t="s">
        <v>311</v>
      </c>
      <c r="AI117" s="24" t="s">
        <v>311</v>
      </c>
      <c r="AJ117" s="24" t="s">
        <v>311</v>
      </c>
      <c r="AK117" s="24" t="s">
        <v>311</v>
      </c>
      <c r="AL117" s="24" t="s">
        <v>311</v>
      </c>
      <c r="AM117" s="24" t="s">
        <v>311</v>
      </c>
      <c r="AN117" s="24" t="s">
        <v>311</v>
      </c>
      <c r="AO117" s="24" t="s">
        <v>311</v>
      </c>
      <c r="AP117" s="24" t="s">
        <v>311</v>
      </c>
      <c r="AQ117" s="24" t="s">
        <v>311</v>
      </c>
    </row>
    <row r="118" spans="1:43" s="83" customFormat="1" ht="61.5" thickTop="1" thickBot="1" x14ac:dyDescent="0.3">
      <c r="A118" s="93" t="str">
        <f t="shared" ref="A118" si="81">A117</f>
        <v>Question_23</v>
      </c>
      <c r="B118" s="80" t="str">
        <f t="shared" si="78"/>
        <v xml:space="preserve">Compared to other areas where the fishers operate, what is the abundance of  species which are known to be sensitive to underwater noise (e.g. marine mammals) in the MPA? </v>
      </c>
      <c r="C118" s="81">
        <f ca="1"/>
        <v>0</v>
      </c>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row>
    <row r="119" spans="1:43" s="12" customFormat="1" ht="60.75" thickBot="1" x14ac:dyDescent="0.3">
      <c r="A119" s="94" t="str">
        <f>'Admin Potential Answers'!A25</f>
        <v>Question_24</v>
      </c>
      <c r="B119" s="36" t="str">
        <f>'Admin Potential Answers'!B25</f>
        <v>How significant is the total reduction in productive fishable grounds?</v>
      </c>
      <c r="C119" s="59" t="str" cm="1">
        <f t="array" aca="1" ref="C119:C123" ca="1">TRANSPOSE(INDIRECT('Admin Potential Answers'!A28))</f>
        <v>The total reduction in productive fishable grounds is relatively small.</v>
      </c>
      <c r="D119" s="24" t="s">
        <v>316</v>
      </c>
      <c r="E119" s="24" t="s">
        <v>316</v>
      </c>
      <c r="F119" s="24" t="s">
        <v>316</v>
      </c>
      <c r="G119" s="24" t="s">
        <v>316</v>
      </c>
      <c r="H119" s="24" t="s">
        <v>316</v>
      </c>
      <c r="I119" s="24" t="s">
        <v>310</v>
      </c>
      <c r="J119" s="24" t="s">
        <v>316</v>
      </c>
      <c r="K119" s="24" t="s">
        <v>316</v>
      </c>
      <c r="L119" s="24" t="s">
        <v>310</v>
      </c>
      <c r="M119" s="24" t="s">
        <v>309</v>
      </c>
      <c r="N119" s="24" t="s">
        <v>316</v>
      </c>
      <c r="O119" s="24" t="s">
        <v>309</v>
      </c>
      <c r="P119" s="24" t="s">
        <v>310</v>
      </c>
      <c r="Q119" s="24" t="s">
        <v>309</v>
      </c>
      <c r="R119" s="24" t="s">
        <v>311</v>
      </c>
      <c r="S119" s="24" t="s">
        <v>311</v>
      </c>
      <c r="T119" s="24" t="s">
        <v>311</v>
      </c>
      <c r="U119" s="24" t="s">
        <v>311</v>
      </c>
      <c r="V119" s="24" t="s">
        <v>311</v>
      </c>
      <c r="W119" s="24" t="s">
        <v>311</v>
      </c>
      <c r="X119" s="24" t="s">
        <v>311</v>
      </c>
      <c r="Y119" s="24" t="s">
        <v>311</v>
      </c>
      <c r="Z119" s="24" t="s">
        <v>311</v>
      </c>
      <c r="AA119" s="24" t="s">
        <v>311</v>
      </c>
      <c r="AB119" s="24" t="s">
        <v>311</v>
      </c>
      <c r="AC119" s="24" t="s">
        <v>311</v>
      </c>
      <c r="AD119" s="24" t="s">
        <v>311</v>
      </c>
      <c r="AE119" s="24" t="s">
        <v>311</v>
      </c>
      <c r="AF119" s="24" t="s">
        <v>311</v>
      </c>
      <c r="AG119" s="24" t="s">
        <v>311</v>
      </c>
      <c r="AH119" s="24" t="s">
        <v>311</v>
      </c>
      <c r="AI119" s="24" t="s">
        <v>311</v>
      </c>
      <c r="AJ119" s="24" t="s">
        <v>311</v>
      </c>
      <c r="AK119" s="24" t="s">
        <v>311</v>
      </c>
      <c r="AL119" s="24" t="s">
        <v>311</v>
      </c>
      <c r="AM119" s="24" t="s">
        <v>311</v>
      </c>
      <c r="AN119" s="24" t="s">
        <v>311</v>
      </c>
      <c r="AO119" s="24" t="s">
        <v>311</v>
      </c>
      <c r="AP119" s="24" t="s">
        <v>311</v>
      </c>
      <c r="AQ119" s="24" t="s">
        <v>311</v>
      </c>
    </row>
    <row r="120" spans="1:43" s="12" customFormat="1" ht="61.5" thickTop="1" thickBot="1" x14ac:dyDescent="0.3">
      <c r="A120" s="92" t="str">
        <f t="shared" ref="A120" si="82">A119</f>
        <v>Question_24</v>
      </c>
      <c r="B120" s="13" t="str">
        <f t="shared" ref="B120:B123" si="83">B119</f>
        <v>How significant is the total reduction in productive fishable grounds?</v>
      </c>
      <c r="C120" s="41" t="str">
        <f ca="1"/>
        <v>The total reduction in productive fishable grounds is of average significance.</v>
      </c>
      <c r="D120" s="24" t="s">
        <v>316</v>
      </c>
      <c r="E120" s="24" t="s">
        <v>316</v>
      </c>
      <c r="F120" s="24" t="s">
        <v>316</v>
      </c>
      <c r="G120" s="24" t="s">
        <v>316</v>
      </c>
      <c r="H120" s="24" t="s">
        <v>316</v>
      </c>
      <c r="I120" s="24" t="s">
        <v>312</v>
      </c>
      <c r="J120" s="24" t="s">
        <v>316</v>
      </c>
      <c r="K120" s="24" t="s">
        <v>316</v>
      </c>
      <c r="L120" s="24" t="s">
        <v>312</v>
      </c>
      <c r="M120" s="24" t="s">
        <v>310</v>
      </c>
      <c r="N120" s="24" t="s">
        <v>316</v>
      </c>
      <c r="O120" s="24" t="s">
        <v>310</v>
      </c>
      <c r="P120" s="24" t="s">
        <v>312</v>
      </c>
      <c r="Q120" s="24" t="s">
        <v>310</v>
      </c>
      <c r="R120" s="24" t="s">
        <v>311</v>
      </c>
      <c r="S120" s="24" t="s">
        <v>311</v>
      </c>
      <c r="T120" s="24" t="s">
        <v>311</v>
      </c>
      <c r="U120" s="24" t="s">
        <v>311</v>
      </c>
      <c r="V120" s="24" t="s">
        <v>311</v>
      </c>
      <c r="W120" s="24" t="s">
        <v>311</v>
      </c>
      <c r="X120" s="24" t="s">
        <v>311</v>
      </c>
      <c r="Y120" s="24" t="s">
        <v>311</v>
      </c>
      <c r="Z120" s="24" t="s">
        <v>311</v>
      </c>
      <c r="AA120" s="24" t="s">
        <v>311</v>
      </c>
      <c r="AB120" s="24" t="s">
        <v>311</v>
      </c>
      <c r="AC120" s="24" t="s">
        <v>311</v>
      </c>
      <c r="AD120" s="24" t="s">
        <v>311</v>
      </c>
      <c r="AE120" s="24" t="s">
        <v>311</v>
      </c>
      <c r="AF120" s="24" t="s">
        <v>311</v>
      </c>
      <c r="AG120" s="24" t="s">
        <v>311</v>
      </c>
      <c r="AH120" s="24" t="s">
        <v>311</v>
      </c>
      <c r="AI120" s="24" t="s">
        <v>311</v>
      </c>
      <c r="AJ120" s="24" t="s">
        <v>311</v>
      </c>
      <c r="AK120" s="24" t="s">
        <v>311</v>
      </c>
      <c r="AL120" s="24" t="s">
        <v>311</v>
      </c>
      <c r="AM120" s="24" t="s">
        <v>311</v>
      </c>
      <c r="AN120" s="24" t="s">
        <v>311</v>
      </c>
      <c r="AO120" s="24" t="s">
        <v>311</v>
      </c>
      <c r="AP120" s="24" t="s">
        <v>311</v>
      </c>
      <c r="AQ120" s="24" t="s">
        <v>311</v>
      </c>
    </row>
    <row r="121" spans="1:43" s="12" customFormat="1" ht="61.5" thickTop="1" thickBot="1" x14ac:dyDescent="0.3">
      <c r="A121" s="92" t="str">
        <f t="shared" ref="A121" si="84">A120</f>
        <v>Question_24</v>
      </c>
      <c r="B121" s="13" t="str">
        <f t="shared" si="83"/>
        <v>How significant is the total reduction in productive fishable grounds?</v>
      </c>
      <c r="C121" s="41" t="str">
        <f ca="1"/>
        <v>The total reduction in productive fishable grounds is significant.</v>
      </c>
      <c r="D121" s="24" t="s">
        <v>316</v>
      </c>
      <c r="E121" s="24" t="s">
        <v>316</v>
      </c>
      <c r="F121" s="24" t="s">
        <v>316</v>
      </c>
      <c r="G121" s="24" t="s">
        <v>316</v>
      </c>
      <c r="H121" s="24" t="s">
        <v>316</v>
      </c>
      <c r="I121" s="24" t="s">
        <v>313</v>
      </c>
      <c r="J121" s="24" t="s">
        <v>316</v>
      </c>
      <c r="K121" s="24" t="s">
        <v>316</v>
      </c>
      <c r="L121" s="24" t="s">
        <v>314</v>
      </c>
      <c r="M121" s="24" t="s">
        <v>312</v>
      </c>
      <c r="N121" s="24" t="s">
        <v>316</v>
      </c>
      <c r="O121" s="24" t="s">
        <v>312</v>
      </c>
      <c r="P121" s="24" t="s">
        <v>314</v>
      </c>
      <c r="Q121" s="24" t="s">
        <v>312</v>
      </c>
      <c r="R121" s="24" t="s">
        <v>311</v>
      </c>
      <c r="S121" s="24" t="s">
        <v>311</v>
      </c>
      <c r="T121" s="24" t="s">
        <v>311</v>
      </c>
      <c r="U121" s="24" t="s">
        <v>311</v>
      </c>
      <c r="V121" s="24" t="s">
        <v>311</v>
      </c>
      <c r="W121" s="24" t="s">
        <v>311</v>
      </c>
      <c r="X121" s="24" t="s">
        <v>311</v>
      </c>
      <c r="Y121" s="24" t="s">
        <v>311</v>
      </c>
      <c r="Z121" s="24" t="s">
        <v>311</v>
      </c>
      <c r="AA121" s="24" t="s">
        <v>311</v>
      </c>
      <c r="AB121" s="24" t="s">
        <v>311</v>
      </c>
      <c r="AC121" s="24" t="s">
        <v>311</v>
      </c>
      <c r="AD121" s="24" t="s">
        <v>311</v>
      </c>
      <c r="AE121" s="24" t="s">
        <v>311</v>
      </c>
      <c r="AF121" s="24" t="s">
        <v>311</v>
      </c>
      <c r="AG121" s="24" t="s">
        <v>311</v>
      </c>
      <c r="AH121" s="24" t="s">
        <v>311</v>
      </c>
      <c r="AI121" s="24" t="s">
        <v>311</v>
      </c>
      <c r="AJ121" s="24" t="s">
        <v>311</v>
      </c>
      <c r="AK121" s="24" t="s">
        <v>311</v>
      </c>
      <c r="AL121" s="24" t="s">
        <v>311</v>
      </c>
      <c r="AM121" s="24" t="s">
        <v>311</v>
      </c>
      <c r="AN121" s="24" t="s">
        <v>311</v>
      </c>
      <c r="AO121" s="24" t="s">
        <v>311</v>
      </c>
      <c r="AP121" s="24" t="s">
        <v>311</v>
      </c>
      <c r="AQ121" s="24" t="s">
        <v>311</v>
      </c>
    </row>
    <row r="122" spans="1:43" s="12" customFormat="1" ht="61.5" thickTop="1" thickBot="1" x14ac:dyDescent="0.3">
      <c r="A122" s="92" t="str">
        <f t="shared" ref="A122" si="85">A121</f>
        <v>Question_24</v>
      </c>
      <c r="B122" s="13" t="str">
        <f t="shared" si="83"/>
        <v>How significant is the total reduction in productive fishable grounds?</v>
      </c>
      <c r="C122" s="41" t="str">
        <f ca="1"/>
        <v>This is unknown and/or uncertain (Q24).</v>
      </c>
      <c r="D122" s="24" t="s">
        <v>316</v>
      </c>
      <c r="E122" s="24" t="s">
        <v>316</v>
      </c>
      <c r="F122" s="24" t="s">
        <v>316</v>
      </c>
      <c r="G122" s="24" t="s">
        <v>316</v>
      </c>
      <c r="H122" s="24" t="s">
        <v>316</v>
      </c>
      <c r="I122" s="24" t="s">
        <v>316</v>
      </c>
      <c r="J122" s="24" t="s">
        <v>316</v>
      </c>
      <c r="K122" s="24" t="s">
        <v>316</v>
      </c>
      <c r="L122" s="24" t="s">
        <v>315</v>
      </c>
      <c r="M122" s="24" t="s">
        <v>315</v>
      </c>
      <c r="N122" s="24" t="s">
        <v>316</v>
      </c>
      <c r="O122" s="24" t="s">
        <v>315</v>
      </c>
      <c r="P122" s="24" t="s">
        <v>315</v>
      </c>
      <c r="Q122" s="24" t="s">
        <v>315</v>
      </c>
      <c r="R122" s="24" t="s">
        <v>311</v>
      </c>
      <c r="S122" s="24" t="s">
        <v>311</v>
      </c>
      <c r="T122" s="24" t="s">
        <v>311</v>
      </c>
      <c r="U122" s="24" t="s">
        <v>311</v>
      </c>
      <c r="V122" s="24" t="s">
        <v>311</v>
      </c>
      <c r="W122" s="24" t="s">
        <v>311</v>
      </c>
      <c r="X122" s="24" t="s">
        <v>311</v>
      </c>
      <c r="Y122" s="24" t="s">
        <v>311</v>
      </c>
      <c r="Z122" s="24" t="s">
        <v>311</v>
      </c>
      <c r="AA122" s="24" t="s">
        <v>311</v>
      </c>
      <c r="AB122" s="24" t="s">
        <v>311</v>
      </c>
      <c r="AC122" s="24" t="s">
        <v>311</v>
      </c>
      <c r="AD122" s="24" t="s">
        <v>311</v>
      </c>
      <c r="AE122" s="24" t="s">
        <v>311</v>
      </c>
      <c r="AF122" s="24" t="s">
        <v>311</v>
      </c>
      <c r="AG122" s="24" t="s">
        <v>311</v>
      </c>
      <c r="AH122" s="24" t="s">
        <v>311</v>
      </c>
      <c r="AI122" s="24" t="s">
        <v>311</v>
      </c>
      <c r="AJ122" s="24" t="s">
        <v>311</v>
      </c>
      <c r="AK122" s="24" t="s">
        <v>311</v>
      </c>
      <c r="AL122" s="24" t="s">
        <v>311</v>
      </c>
      <c r="AM122" s="24" t="s">
        <v>311</v>
      </c>
      <c r="AN122" s="24" t="s">
        <v>311</v>
      </c>
      <c r="AO122" s="24" t="s">
        <v>311</v>
      </c>
      <c r="AP122" s="24" t="s">
        <v>311</v>
      </c>
      <c r="AQ122" s="24" t="s">
        <v>311</v>
      </c>
    </row>
    <row r="123" spans="1:43" s="83" customFormat="1" ht="31.5" thickTop="1" thickBot="1" x14ac:dyDescent="0.3">
      <c r="A123" s="93" t="str">
        <f t="shared" ref="A123" si="86">A122</f>
        <v>Question_24</v>
      </c>
      <c r="B123" s="80" t="str">
        <f t="shared" si="83"/>
        <v>How significant is the total reduction in productive fishable grounds?</v>
      </c>
      <c r="C123" s="81">
        <f ca="1"/>
        <v>0</v>
      </c>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row>
    <row r="124" spans="1:43" s="12" customFormat="1" ht="60.75" thickBot="1" x14ac:dyDescent="0.3">
      <c r="A124" s="94" t="str">
        <f>'Admin Potential Answers'!A26</f>
        <v>Question_25</v>
      </c>
      <c r="B124" s="36" t="str">
        <f>'Admin Potential Answers'!B26</f>
        <v>Do fishers historically use different methods (e.g. vessel type, gear, mesh size) in areas alternative to the MPA?</v>
      </c>
      <c r="C124" s="59" t="str" cm="1">
        <f t="array" aca="1" ref="C124:C128" ca="1">TRANSPOSE(INDIRECT('Admin Potential Answers'!A29))</f>
        <v>Fishers historically have no significant differences in methods used in areas alternative to the MPA.</v>
      </c>
      <c r="D124" s="24" t="s">
        <v>309</v>
      </c>
      <c r="E124" s="24" t="s">
        <v>309</v>
      </c>
      <c r="F124" s="24" t="s">
        <v>309</v>
      </c>
      <c r="G124" s="24" t="s">
        <v>316</v>
      </c>
      <c r="H124" s="24" t="s">
        <v>316</v>
      </c>
      <c r="I124" s="24" t="s">
        <v>309</v>
      </c>
      <c r="J124" s="24" t="s">
        <v>309</v>
      </c>
      <c r="K124" s="24" t="s">
        <v>309</v>
      </c>
      <c r="L124" s="24" t="s">
        <v>309</v>
      </c>
      <c r="M124" s="24" t="s">
        <v>309</v>
      </c>
      <c r="N124" s="24" t="s">
        <v>316</v>
      </c>
      <c r="O124" s="24" t="s">
        <v>309</v>
      </c>
      <c r="P124" s="24" t="s">
        <v>316</v>
      </c>
      <c r="Q124" s="24" t="s">
        <v>316</v>
      </c>
      <c r="R124" s="24" t="s">
        <v>311</v>
      </c>
      <c r="S124" s="24" t="s">
        <v>311</v>
      </c>
      <c r="T124" s="24" t="s">
        <v>311</v>
      </c>
      <c r="U124" s="24" t="s">
        <v>311</v>
      </c>
      <c r="V124" s="24" t="s">
        <v>311</v>
      </c>
      <c r="W124" s="24" t="s">
        <v>311</v>
      </c>
      <c r="X124" s="24" t="s">
        <v>311</v>
      </c>
      <c r="Y124" s="24" t="s">
        <v>311</v>
      </c>
      <c r="Z124" s="24" t="s">
        <v>311</v>
      </c>
      <c r="AA124" s="24" t="s">
        <v>311</v>
      </c>
      <c r="AB124" s="24" t="s">
        <v>311</v>
      </c>
      <c r="AC124" s="24" t="s">
        <v>311</v>
      </c>
      <c r="AD124" s="24" t="s">
        <v>311</v>
      </c>
      <c r="AE124" s="24" t="s">
        <v>311</v>
      </c>
      <c r="AF124" s="24" t="s">
        <v>311</v>
      </c>
      <c r="AG124" s="24" t="s">
        <v>311</v>
      </c>
      <c r="AH124" s="24" t="s">
        <v>311</v>
      </c>
      <c r="AI124" s="24" t="s">
        <v>311</v>
      </c>
      <c r="AJ124" s="24" t="s">
        <v>311</v>
      </c>
      <c r="AK124" s="24" t="s">
        <v>311</v>
      </c>
      <c r="AL124" s="24" t="s">
        <v>311</v>
      </c>
      <c r="AM124" s="24" t="s">
        <v>311</v>
      </c>
      <c r="AN124" s="24" t="s">
        <v>311</v>
      </c>
      <c r="AO124" s="24" t="s">
        <v>311</v>
      </c>
      <c r="AP124" s="24" t="s">
        <v>311</v>
      </c>
      <c r="AQ124" s="24" t="s">
        <v>311</v>
      </c>
    </row>
    <row r="125" spans="1:43" s="12" customFormat="1" ht="61.5" thickTop="1" thickBot="1" x14ac:dyDescent="0.3">
      <c r="A125" s="92" t="str">
        <f t="shared" ref="A125" si="87">A124</f>
        <v>Question_25</v>
      </c>
      <c r="B125" s="13" t="str">
        <f t="shared" ref="B125:B128" si="88">B124</f>
        <v>Do fishers historically use different methods (e.g. vessel type, gear, mesh size) in areas alternative to the MPA?</v>
      </c>
      <c r="C125" s="41" t="str">
        <f ca="1"/>
        <v>Fishers historically have some differences in methods used in areas alternative to the MPA.</v>
      </c>
      <c r="D125" s="24" t="s">
        <v>310</v>
      </c>
      <c r="E125" s="24" t="s">
        <v>310</v>
      </c>
      <c r="F125" s="24" t="s">
        <v>310</v>
      </c>
      <c r="G125" s="24" t="s">
        <v>316</v>
      </c>
      <c r="H125" s="24" t="s">
        <v>316</v>
      </c>
      <c r="I125" s="24" t="s">
        <v>310</v>
      </c>
      <c r="J125" s="24" t="s">
        <v>310</v>
      </c>
      <c r="K125" s="24" t="s">
        <v>310</v>
      </c>
      <c r="L125" s="24" t="s">
        <v>310</v>
      </c>
      <c r="M125" s="24" t="s">
        <v>310</v>
      </c>
      <c r="N125" s="24" t="s">
        <v>316</v>
      </c>
      <c r="O125" s="24" t="s">
        <v>310</v>
      </c>
      <c r="P125" s="24" t="s">
        <v>316</v>
      </c>
      <c r="Q125" s="24" t="s">
        <v>316</v>
      </c>
      <c r="R125" s="24" t="s">
        <v>311</v>
      </c>
      <c r="S125" s="24" t="s">
        <v>311</v>
      </c>
      <c r="T125" s="24" t="s">
        <v>311</v>
      </c>
      <c r="U125" s="24" t="s">
        <v>311</v>
      </c>
      <c r="V125" s="24" t="s">
        <v>311</v>
      </c>
      <c r="W125" s="24" t="s">
        <v>311</v>
      </c>
      <c r="X125" s="24" t="s">
        <v>311</v>
      </c>
      <c r="Y125" s="24" t="s">
        <v>311</v>
      </c>
      <c r="Z125" s="24" t="s">
        <v>311</v>
      </c>
      <c r="AA125" s="24" t="s">
        <v>311</v>
      </c>
      <c r="AB125" s="24" t="s">
        <v>311</v>
      </c>
      <c r="AC125" s="24" t="s">
        <v>311</v>
      </c>
      <c r="AD125" s="24" t="s">
        <v>311</v>
      </c>
      <c r="AE125" s="24" t="s">
        <v>311</v>
      </c>
      <c r="AF125" s="24" t="s">
        <v>311</v>
      </c>
      <c r="AG125" s="24" t="s">
        <v>311</v>
      </c>
      <c r="AH125" s="24" t="s">
        <v>311</v>
      </c>
      <c r="AI125" s="24" t="s">
        <v>311</v>
      </c>
      <c r="AJ125" s="24" t="s">
        <v>311</v>
      </c>
      <c r="AK125" s="24" t="s">
        <v>311</v>
      </c>
      <c r="AL125" s="24" t="s">
        <v>311</v>
      </c>
      <c r="AM125" s="24" t="s">
        <v>311</v>
      </c>
      <c r="AN125" s="24" t="s">
        <v>311</v>
      </c>
      <c r="AO125" s="24" t="s">
        <v>311</v>
      </c>
      <c r="AP125" s="24" t="s">
        <v>311</v>
      </c>
      <c r="AQ125" s="24" t="s">
        <v>311</v>
      </c>
    </row>
    <row r="126" spans="1:43" s="12" customFormat="1" ht="61.5" thickTop="1" thickBot="1" x14ac:dyDescent="0.3">
      <c r="A126" s="92" t="str">
        <f t="shared" ref="A126" si="89">A125</f>
        <v>Question_25</v>
      </c>
      <c r="B126" s="13" t="str">
        <f t="shared" si="88"/>
        <v>Do fishers historically use different methods (e.g. vessel type, gear, mesh size) in areas alternative to the MPA?</v>
      </c>
      <c r="C126" s="41" t="str">
        <f ca="1"/>
        <v>Fishers historically have many differences in methods used in areas alternative to the MPA.</v>
      </c>
      <c r="D126" s="24" t="s">
        <v>312</v>
      </c>
      <c r="E126" s="24" t="s">
        <v>312</v>
      </c>
      <c r="F126" s="24" t="s">
        <v>312</v>
      </c>
      <c r="G126" s="24" t="s">
        <v>316</v>
      </c>
      <c r="H126" s="24" t="s">
        <v>316</v>
      </c>
      <c r="I126" s="24" t="s">
        <v>312</v>
      </c>
      <c r="J126" s="24" t="s">
        <v>312</v>
      </c>
      <c r="K126" s="24" t="s">
        <v>312</v>
      </c>
      <c r="L126" s="24" t="s">
        <v>312</v>
      </c>
      <c r="M126" s="24" t="s">
        <v>312</v>
      </c>
      <c r="N126" s="24" t="s">
        <v>316</v>
      </c>
      <c r="O126" s="24" t="s">
        <v>312</v>
      </c>
      <c r="P126" s="24" t="s">
        <v>316</v>
      </c>
      <c r="Q126" s="24" t="s">
        <v>316</v>
      </c>
      <c r="R126" s="24" t="s">
        <v>311</v>
      </c>
      <c r="S126" s="24" t="s">
        <v>311</v>
      </c>
      <c r="T126" s="24" t="s">
        <v>311</v>
      </c>
      <c r="U126" s="24" t="s">
        <v>311</v>
      </c>
      <c r="V126" s="24" t="s">
        <v>311</v>
      </c>
      <c r="W126" s="24" t="s">
        <v>311</v>
      </c>
      <c r="X126" s="24" t="s">
        <v>311</v>
      </c>
      <c r="Y126" s="24" t="s">
        <v>311</v>
      </c>
      <c r="Z126" s="24" t="s">
        <v>311</v>
      </c>
      <c r="AA126" s="24" t="s">
        <v>311</v>
      </c>
      <c r="AB126" s="24" t="s">
        <v>311</v>
      </c>
      <c r="AC126" s="24" t="s">
        <v>311</v>
      </c>
      <c r="AD126" s="24" t="s">
        <v>311</v>
      </c>
      <c r="AE126" s="24" t="s">
        <v>311</v>
      </c>
      <c r="AF126" s="24" t="s">
        <v>311</v>
      </c>
      <c r="AG126" s="24" t="s">
        <v>311</v>
      </c>
      <c r="AH126" s="24" t="s">
        <v>311</v>
      </c>
      <c r="AI126" s="24" t="s">
        <v>311</v>
      </c>
      <c r="AJ126" s="24" t="s">
        <v>311</v>
      </c>
      <c r="AK126" s="24" t="s">
        <v>311</v>
      </c>
      <c r="AL126" s="24" t="s">
        <v>311</v>
      </c>
      <c r="AM126" s="24" t="s">
        <v>311</v>
      </c>
      <c r="AN126" s="24" t="s">
        <v>311</v>
      </c>
      <c r="AO126" s="24" t="s">
        <v>311</v>
      </c>
      <c r="AP126" s="24" t="s">
        <v>311</v>
      </c>
      <c r="AQ126" s="24" t="s">
        <v>311</v>
      </c>
    </row>
    <row r="127" spans="1:43" s="12" customFormat="1" ht="61.5" thickTop="1" thickBot="1" x14ac:dyDescent="0.3">
      <c r="A127" s="92" t="str">
        <f t="shared" ref="A127" si="90">A126</f>
        <v>Question_25</v>
      </c>
      <c r="B127" s="13" t="str">
        <f t="shared" si="88"/>
        <v>Do fishers historically use different methods (e.g. vessel type, gear, mesh size) in areas alternative to the MPA?</v>
      </c>
      <c r="C127" s="41" t="str">
        <f ca="1"/>
        <v>This is unknown and/or uncertain (Q25).</v>
      </c>
      <c r="D127" s="24" t="s">
        <v>315</v>
      </c>
      <c r="E127" s="24" t="s">
        <v>315</v>
      </c>
      <c r="F127" s="24" t="s">
        <v>315</v>
      </c>
      <c r="G127" s="24" t="s">
        <v>316</v>
      </c>
      <c r="H127" s="24" t="s">
        <v>316</v>
      </c>
      <c r="I127" s="24" t="s">
        <v>315</v>
      </c>
      <c r="J127" s="24" t="s">
        <v>315</v>
      </c>
      <c r="K127" s="24" t="s">
        <v>315</v>
      </c>
      <c r="L127" s="24" t="s">
        <v>315</v>
      </c>
      <c r="M127" s="24" t="s">
        <v>315</v>
      </c>
      <c r="N127" s="24" t="s">
        <v>316</v>
      </c>
      <c r="O127" s="24" t="s">
        <v>315</v>
      </c>
      <c r="P127" s="24" t="s">
        <v>316</v>
      </c>
      <c r="Q127" s="24" t="s">
        <v>316</v>
      </c>
      <c r="R127" s="24" t="s">
        <v>311</v>
      </c>
      <c r="S127" s="24" t="s">
        <v>311</v>
      </c>
      <c r="T127" s="24" t="s">
        <v>311</v>
      </c>
      <c r="U127" s="24" t="s">
        <v>311</v>
      </c>
      <c r="V127" s="24" t="s">
        <v>311</v>
      </c>
      <c r="W127" s="24" t="s">
        <v>311</v>
      </c>
      <c r="X127" s="24" t="s">
        <v>311</v>
      </c>
      <c r="Y127" s="24" t="s">
        <v>311</v>
      </c>
      <c r="Z127" s="24" t="s">
        <v>311</v>
      </c>
      <c r="AA127" s="24" t="s">
        <v>311</v>
      </c>
      <c r="AB127" s="24" t="s">
        <v>311</v>
      </c>
      <c r="AC127" s="24" t="s">
        <v>311</v>
      </c>
      <c r="AD127" s="24" t="s">
        <v>311</v>
      </c>
      <c r="AE127" s="24" t="s">
        <v>311</v>
      </c>
      <c r="AF127" s="24" t="s">
        <v>311</v>
      </c>
      <c r="AG127" s="24" t="s">
        <v>311</v>
      </c>
      <c r="AH127" s="24" t="s">
        <v>311</v>
      </c>
      <c r="AI127" s="24" t="s">
        <v>311</v>
      </c>
      <c r="AJ127" s="24" t="s">
        <v>311</v>
      </c>
      <c r="AK127" s="24" t="s">
        <v>311</v>
      </c>
      <c r="AL127" s="24" t="s">
        <v>311</v>
      </c>
      <c r="AM127" s="24" t="s">
        <v>311</v>
      </c>
      <c r="AN127" s="24" t="s">
        <v>311</v>
      </c>
      <c r="AO127" s="24" t="s">
        <v>311</v>
      </c>
      <c r="AP127" s="24" t="s">
        <v>311</v>
      </c>
      <c r="AQ127" s="24" t="s">
        <v>311</v>
      </c>
    </row>
    <row r="128" spans="1:43" s="83" customFormat="1" ht="46.5" thickTop="1" thickBot="1" x14ac:dyDescent="0.3">
      <c r="A128" s="93" t="str">
        <f t="shared" ref="A128" si="91">A127</f>
        <v>Question_25</v>
      </c>
      <c r="B128" s="80" t="str">
        <f t="shared" si="88"/>
        <v>Do fishers historically use different methods (e.g. vessel type, gear, mesh size) in areas alternative to the MPA?</v>
      </c>
      <c r="C128" s="81">
        <f ca="1"/>
        <v>0</v>
      </c>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row>
    <row r="129" spans="1:43" s="12" customFormat="1" ht="60.75" thickBot="1" x14ac:dyDescent="0.3">
      <c r="A129" s="94" t="str">
        <f>'Admin Potential Answers'!A27</f>
        <v>Question_26</v>
      </c>
      <c r="B129" s="36" t="str">
        <f>'Admin Potential Answers'!B27</f>
        <v>Are gear changes required to catch the target species in the alternative areas?</v>
      </c>
      <c r="C129" s="59" t="str" cm="1">
        <f t="array" aca="1" ref="C129:C133" ca="1">TRANSPOSE(INDIRECT('Admin Potential Answers'!A30))</f>
        <v>No</v>
      </c>
      <c r="D129" s="24" t="s">
        <v>316</v>
      </c>
      <c r="E129" s="24" t="s">
        <v>316</v>
      </c>
      <c r="F129" s="24" t="s">
        <v>316</v>
      </c>
      <c r="G129" s="24" t="s">
        <v>316</v>
      </c>
      <c r="H129" s="24" t="s">
        <v>316</v>
      </c>
      <c r="I129" s="24" t="s">
        <v>309</v>
      </c>
      <c r="J129" s="24" t="s">
        <v>309</v>
      </c>
      <c r="K129" s="24" t="s">
        <v>309</v>
      </c>
      <c r="L129" s="24" t="s">
        <v>309</v>
      </c>
      <c r="M129" s="24" t="s">
        <v>309</v>
      </c>
      <c r="N129" s="24" t="s">
        <v>309</v>
      </c>
      <c r="O129" s="24" t="s">
        <v>309</v>
      </c>
      <c r="P129" s="24" t="s">
        <v>309</v>
      </c>
      <c r="Q129" s="24" t="s">
        <v>316</v>
      </c>
      <c r="R129" s="24" t="s">
        <v>311</v>
      </c>
      <c r="S129" s="24" t="s">
        <v>311</v>
      </c>
      <c r="T129" s="24" t="s">
        <v>311</v>
      </c>
      <c r="U129" s="24" t="s">
        <v>311</v>
      </c>
      <c r="V129" s="24" t="s">
        <v>311</v>
      </c>
      <c r="W129" s="24" t="s">
        <v>311</v>
      </c>
      <c r="X129" s="24" t="s">
        <v>311</v>
      </c>
      <c r="Y129" s="24" t="s">
        <v>311</v>
      </c>
      <c r="Z129" s="24" t="s">
        <v>311</v>
      </c>
      <c r="AA129" s="24" t="s">
        <v>311</v>
      </c>
      <c r="AB129" s="24" t="s">
        <v>311</v>
      </c>
      <c r="AC129" s="24" t="s">
        <v>311</v>
      </c>
      <c r="AD129" s="24" t="s">
        <v>311</v>
      </c>
      <c r="AE129" s="24" t="s">
        <v>311</v>
      </c>
      <c r="AF129" s="24" t="s">
        <v>311</v>
      </c>
      <c r="AG129" s="24" t="s">
        <v>311</v>
      </c>
      <c r="AH129" s="24" t="s">
        <v>311</v>
      </c>
      <c r="AI129" s="24" t="s">
        <v>311</v>
      </c>
      <c r="AJ129" s="24" t="s">
        <v>311</v>
      </c>
      <c r="AK129" s="24" t="s">
        <v>311</v>
      </c>
      <c r="AL129" s="24" t="s">
        <v>311</v>
      </c>
      <c r="AM129" s="24" t="s">
        <v>311</v>
      </c>
      <c r="AN129" s="24" t="s">
        <v>311</v>
      </c>
      <c r="AO129" s="24" t="s">
        <v>311</v>
      </c>
      <c r="AP129" s="24" t="s">
        <v>311</v>
      </c>
      <c r="AQ129" s="24" t="s">
        <v>311</v>
      </c>
    </row>
    <row r="130" spans="1:43" s="12" customFormat="1" ht="61.5" thickTop="1" thickBot="1" x14ac:dyDescent="0.3">
      <c r="A130" s="92" t="str">
        <f t="shared" ref="A130" si="92">A129</f>
        <v>Question_26</v>
      </c>
      <c r="B130" s="13" t="str">
        <f t="shared" ref="B130:B133" si="93">B129</f>
        <v>Are gear changes required to catch the target species in the alternative areas?</v>
      </c>
      <c r="C130" s="41" t="str">
        <f ca="1"/>
        <v>Yes</v>
      </c>
      <c r="D130" s="24" t="s">
        <v>316</v>
      </c>
      <c r="E130" s="24" t="s">
        <v>316</v>
      </c>
      <c r="F130" s="24" t="s">
        <v>316</v>
      </c>
      <c r="G130" s="24" t="s">
        <v>316</v>
      </c>
      <c r="H130" s="24" t="s">
        <v>316</v>
      </c>
      <c r="I130" s="24" t="s">
        <v>310</v>
      </c>
      <c r="J130" s="24" t="s">
        <v>310</v>
      </c>
      <c r="K130" s="24" t="s">
        <v>314</v>
      </c>
      <c r="L130" s="24" t="s">
        <v>313</v>
      </c>
      <c r="M130" s="24" t="s">
        <v>310</v>
      </c>
      <c r="N130" s="24" t="s">
        <v>313</v>
      </c>
      <c r="O130" s="24" t="s">
        <v>310</v>
      </c>
      <c r="P130" s="24" t="s">
        <v>313</v>
      </c>
      <c r="Q130" s="24" t="s">
        <v>316</v>
      </c>
      <c r="R130" s="24" t="s">
        <v>311</v>
      </c>
      <c r="S130" s="24" t="s">
        <v>311</v>
      </c>
      <c r="T130" s="24" t="s">
        <v>311</v>
      </c>
      <c r="U130" s="24" t="s">
        <v>311</v>
      </c>
      <c r="V130" s="24" t="s">
        <v>311</v>
      </c>
      <c r="W130" s="24" t="s">
        <v>311</v>
      </c>
      <c r="X130" s="24" t="s">
        <v>311</v>
      </c>
      <c r="Y130" s="24" t="s">
        <v>311</v>
      </c>
      <c r="Z130" s="24" t="s">
        <v>311</v>
      </c>
      <c r="AA130" s="24" t="s">
        <v>311</v>
      </c>
      <c r="AB130" s="24" t="s">
        <v>311</v>
      </c>
      <c r="AC130" s="24" t="s">
        <v>311</v>
      </c>
      <c r="AD130" s="24" t="s">
        <v>311</v>
      </c>
      <c r="AE130" s="24" t="s">
        <v>311</v>
      </c>
      <c r="AF130" s="24" t="s">
        <v>311</v>
      </c>
      <c r="AG130" s="24" t="s">
        <v>311</v>
      </c>
      <c r="AH130" s="24" t="s">
        <v>311</v>
      </c>
      <c r="AI130" s="24" t="s">
        <v>311</v>
      </c>
      <c r="AJ130" s="24" t="s">
        <v>311</v>
      </c>
      <c r="AK130" s="24" t="s">
        <v>311</v>
      </c>
      <c r="AL130" s="24" t="s">
        <v>311</v>
      </c>
      <c r="AM130" s="24" t="s">
        <v>311</v>
      </c>
      <c r="AN130" s="24" t="s">
        <v>311</v>
      </c>
      <c r="AO130" s="24" t="s">
        <v>311</v>
      </c>
      <c r="AP130" s="24" t="s">
        <v>311</v>
      </c>
      <c r="AQ130" s="24" t="s">
        <v>311</v>
      </c>
    </row>
    <row r="131" spans="1:43" s="12" customFormat="1" ht="61.5" thickTop="1" thickBot="1" x14ac:dyDescent="0.3">
      <c r="A131" s="92" t="str">
        <f t="shared" ref="A131" si="94">A130</f>
        <v>Question_26</v>
      </c>
      <c r="B131" s="13" t="str">
        <f t="shared" si="93"/>
        <v>Are gear changes required to catch the target species in the alternative areas?</v>
      </c>
      <c r="C131" s="41" t="str">
        <f ca="1"/>
        <v>This is unknown and/or uncertain (Q26).</v>
      </c>
      <c r="D131" s="24" t="s">
        <v>316</v>
      </c>
      <c r="E131" s="24" t="s">
        <v>316</v>
      </c>
      <c r="F131" s="24" t="s">
        <v>316</v>
      </c>
      <c r="G131" s="24" t="s">
        <v>316</v>
      </c>
      <c r="H131" s="24" t="s">
        <v>316</v>
      </c>
      <c r="I131" s="24" t="s">
        <v>312</v>
      </c>
      <c r="J131" s="24" t="s">
        <v>312</v>
      </c>
      <c r="K131" s="24" t="s">
        <v>312</v>
      </c>
      <c r="L131" s="24" t="s">
        <v>312</v>
      </c>
      <c r="M131" s="24" t="s">
        <v>312</v>
      </c>
      <c r="N131" s="24" t="s">
        <v>315</v>
      </c>
      <c r="O131" s="24" t="s">
        <v>312</v>
      </c>
      <c r="P131" s="24" t="s">
        <v>315</v>
      </c>
      <c r="Q131" s="24" t="s">
        <v>316</v>
      </c>
      <c r="R131" s="24" t="s">
        <v>311</v>
      </c>
      <c r="S131" s="24" t="s">
        <v>311</v>
      </c>
      <c r="T131" s="24" t="s">
        <v>311</v>
      </c>
      <c r="U131" s="24" t="s">
        <v>311</v>
      </c>
      <c r="V131" s="24" t="s">
        <v>311</v>
      </c>
      <c r="W131" s="24" t="s">
        <v>311</v>
      </c>
      <c r="X131" s="24" t="s">
        <v>311</v>
      </c>
      <c r="Y131" s="24" t="s">
        <v>311</v>
      </c>
      <c r="Z131" s="24" t="s">
        <v>311</v>
      </c>
      <c r="AA131" s="24" t="s">
        <v>311</v>
      </c>
      <c r="AB131" s="24" t="s">
        <v>311</v>
      </c>
      <c r="AC131" s="24" t="s">
        <v>311</v>
      </c>
      <c r="AD131" s="24" t="s">
        <v>311</v>
      </c>
      <c r="AE131" s="24" t="s">
        <v>311</v>
      </c>
      <c r="AF131" s="24" t="s">
        <v>311</v>
      </c>
      <c r="AG131" s="24" t="s">
        <v>311</v>
      </c>
      <c r="AH131" s="24" t="s">
        <v>311</v>
      </c>
      <c r="AI131" s="24" t="s">
        <v>311</v>
      </c>
      <c r="AJ131" s="24" t="s">
        <v>311</v>
      </c>
      <c r="AK131" s="24" t="s">
        <v>311</v>
      </c>
      <c r="AL131" s="24" t="s">
        <v>311</v>
      </c>
      <c r="AM131" s="24" t="s">
        <v>311</v>
      </c>
      <c r="AN131" s="24" t="s">
        <v>311</v>
      </c>
      <c r="AO131" s="24" t="s">
        <v>311</v>
      </c>
      <c r="AP131" s="24" t="s">
        <v>311</v>
      </c>
      <c r="AQ131" s="24" t="s">
        <v>311</v>
      </c>
    </row>
    <row r="132" spans="1:43" s="12" customFormat="1" ht="61.5" thickTop="1" thickBot="1" x14ac:dyDescent="0.3">
      <c r="A132" s="92" t="str">
        <f t="shared" ref="A132" si="95">A131</f>
        <v>Question_26</v>
      </c>
      <c r="B132" s="13" t="str">
        <f t="shared" si="93"/>
        <v>Are gear changes required to catch the target species in the alternative areas?</v>
      </c>
      <c r="C132" s="41">
        <f ca="1"/>
        <v>0</v>
      </c>
      <c r="D132" s="24" t="s">
        <v>316</v>
      </c>
      <c r="E132" s="24" t="s">
        <v>316</v>
      </c>
      <c r="F132" s="24" t="s">
        <v>316</v>
      </c>
      <c r="G132" s="24" t="s">
        <v>316</v>
      </c>
      <c r="H132" s="24" t="s">
        <v>316</v>
      </c>
      <c r="I132" s="24" t="s">
        <v>315</v>
      </c>
      <c r="J132" s="24" t="s">
        <v>315</v>
      </c>
      <c r="K132" s="24" t="s">
        <v>315</v>
      </c>
      <c r="L132" s="24" t="s">
        <v>315</v>
      </c>
      <c r="M132" s="24" t="s">
        <v>315</v>
      </c>
      <c r="N132" s="24" t="s">
        <v>316</v>
      </c>
      <c r="O132" s="24" t="s">
        <v>315</v>
      </c>
      <c r="P132" s="24" t="s">
        <v>316</v>
      </c>
      <c r="Q132" s="24" t="s">
        <v>316</v>
      </c>
      <c r="R132" s="24" t="s">
        <v>311</v>
      </c>
      <c r="S132" s="24" t="s">
        <v>311</v>
      </c>
      <c r="T132" s="24" t="s">
        <v>311</v>
      </c>
      <c r="U132" s="24" t="s">
        <v>311</v>
      </c>
      <c r="V132" s="24" t="s">
        <v>311</v>
      </c>
      <c r="W132" s="24" t="s">
        <v>311</v>
      </c>
      <c r="X132" s="24" t="s">
        <v>311</v>
      </c>
      <c r="Y132" s="24" t="s">
        <v>311</v>
      </c>
      <c r="Z132" s="24" t="s">
        <v>311</v>
      </c>
      <c r="AA132" s="24" t="s">
        <v>311</v>
      </c>
      <c r="AB132" s="24" t="s">
        <v>311</v>
      </c>
      <c r="AC132" s="24" t="s">
        <v>311</v>
      </c>
      <c r="AD132" s="24" t="s">
        <v>311</v>
      </c>
      <c r="AE132" s="24" t="s">
        <v>311</v>
      </c>
      <c r="AF132" s="24" t="s">
        <v>311</v>
      </c>
      <c r="AG132" s="24" t="s">
        <v>311</v>
      </c>
      <c r="AH132" s="24" t="s">
        <v>311</v>
      </c>
      <c r="AI132" s="24" t="s">
        <v>311</v>
      </c>
      <c r="AJ132" s="24" t="s">
        <v>311</v>
      </c>
      <c r="AK132" s="24" t="s">
        <v>311</v>
      </c>
      <c r="AL132" s="24" t="s">
        <v>311</v>
      </c>
      <c r="AM132" s="24" t="s">
        <v>311</v>
      </c>
      <c r="AN132" s="24" t="s">
        <v>311</v>
      </c>
      <c r="AO132" s="24" t="s">
        <v>311</v>
      </c>
      <c r="AP132" s="24" t="s">
        <v>311</v>
      </c>
      <c r="AQ132" s="24" t="s">
        <v>311</v>
      </c>
    </row>
    <row r="133" spans="1:43" s="83" customFormat="1" ht="31.5" thickTop="1" thickBot="1" x14ac:dyDescent="0.3">
      <c r="A133" s="93" t="str">
        <f t="shared" ref="A133" si="96">A132</f>
        <v>Question_26</v>
      </c>
      <c r="B133" s="80" t="str">
        <f t="shared" si="93"/>
        <v>Are gear changes required to catch the target species in the alternative areas?</v>
      </c>
      <c r="C133" s="81">
        <f ca="1"/>
        <v>0</v>
      </c>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row>
    <row r="134" spans="1:43" s="12" customFormat="1" ht="60.75" thickBot="1" x14ac:dyDescent="0.3">
      <c r="A134" s="94" t="str">
        <f>'Admin Potential Answers'!A28</f>
        <v>Question_27</v>
      </c>
      <c r="B134" s="36" t="str">
        <f>'Admin Potential Answers'!B28</f>
        <v>How do these methods compare to the methods used in the MPA in terms of impact on the seafloor?</v>
      </c>
      <c r="C134" s="59" t="str" cm="1">
        <f t="array" aca="1" ref="C134:C138" ca="1">TRANSPOSE(INDIRECT('Admin Potential Answers'!A31))</f>
        <v>These methods have less impact in terms of impact on the seafloor.</v>
      </c>
      <c r="D134" s="24" t="s">
        <v>309</v>
      </c>
      <c r="E134" s="24" t="s">
        <v>309</v>
      </c>
      <c r="F134" s="24" t="s">
        <v>309</v>
      </c>
      <c r="G134" s="24" t="s">
        <v>316</v>
      </c>
      <c r="H134" s="24" t="s">
        <v>316</v>
      </c>
      <c r="I134" s="24" t="s">
        <v>316</v>
      </c>
      <c r="J134" s="24" t="s">
        <v>316</v>
      </c>
      <c r="K134" s="24" t="s">
        <v>316</v>
      </c>
      <c r="L134" s="24" t="s">
        <v>316</v>
      </c>
      <c r="M134" s="24" t="s">
        <v>316</v>
      </c>
      <c r="N134" s="24" t="s">
        <v>316</v>
      </c>
      <c r="O134" s="24" t="s">
        <v>316</v>
      </c>
      <c r="P134" s="24" t="s">
        <v>316</v>
      </c>
      <c r="Q134" s="24" t="s">
        <v>316</v>
      </c>
      <c r="R134" s="24" t="s">
        <v>311</v>
      </c>
      <c r="S134" s="24" t="s">
        <v>311</v>
      </c>
      <c r="T134" s="24" t="s">
        <v>311</v>
      </c>
      <c r="U134" s="24" t="s">
        <v>311</v>
      </c>
      <c r="V134" s="24" t="s">
        <v>311</v>
      </c>
      <c r="W134" s="24" t="s">
        <v>311</v>
      </c>
      <c r="X134" s="24" t="s">
        <v>311</v>
      </c>
      <c r="Y134" s="24" t="s">
        <v>311</v>
      </c>
      <c r="Z134" s="24" t="s">
        <v>311</v>
      </c>
      <c r="AA134" s="24" t="s">
        <v>311</v>
      </c>
      <c r="AB134" s="24" t="s">
        <v>311</v>
      </c>
      <c r="AC134" s="24" t="s">
        <v>311</v>
      </c>
      <c r="AD134" s="24" t="s">
        <v>311</v>
      </c>
      <c r="AE134" s="24" t="s">
        <v>311</v>
      </c>
      <c r="AF134" s="24" t="s">
        <v>311</v>
      </c>
      <c r="AG134" s="24" t="s">
        <v>311</v>
      </c>
      <c r="AH134" s="24" t="s">
        <v>311</v>
      </c>
      <c r="AI134" s="24" t="s">
        <v>311</v>
      </c>
      <c r="AJ134" s="24" t="s">
        <v>311</v>
      </c>
      <c r="AK134" s="24" t="s">
        <v>311</v>
      </c>
      <c r="AL134" s="24" t="s">
        <v>311</v>
      </c>
      <c r="AM134" s="24" t="s">
        <v>311</v>
      </c>
      <c r="AN134" s="24" t="s">
        <v>311</v>
      </c>
      <c r="AO134" s="24" t="s">
        <v>311</v>
      </c>
      <c r="AP134" s="24" t="s">
        <v>311</v>
      </c>
      <c r="AQ134" s="24" t="s">
        <v>311</v>
      </c>
    </row>
    <row r="135" spans="1:43" s="12" customFormat="1" ht="61.5" thickTop="1" thickBot="1" x14ac:dyDescent="0.3">
      <c r="A135" s="92" t="str">
        <f t="shared" ref="A135" si="97">A134</f>
        <v>Question_27</v>
      </c>
      <c r="B135" s="13" t="str">
        <f t="shared" ref="B135:B138" si="98">B134</f>
        <v>How do these methods compare to the methods used in the MPA in terms of impact on the seafloor?</v>
      </c>
      <c r="C135" s="41" t="str">
        <f ca="1"/>
        <v>These methods have a similar impact (or the same methods are used) in terms of impact on the seafloor.</v>
      </c>
      <c r="D135" s="24" t="s">
        <v>310</v>
      </c>
      <c r="E135" s="24" t="s">
        <v>309</v>
      </c>
      <c r="F135" s="24" t="s">
        <v>310</v>
      </c>
      <c r="G135" s="24" t="s">
        <v>316</v>
      </c>
      <c r="H135" s="24" t="s">
        <v>316</v>
      </c>
      <c r="I135" s="24" t="s">
        <v>316</v>
      </c>
      <c r="J135" s="24" t="s">
        <v>316</v>
      </c>
      <c r="K135" s="24" t="s">
        <v>316</v>
      </c>
      <c r="L135" s="24" t="s">
        <v>316</v>
      </c>
      <c r="M135" s="24" t="s">
        <v>316</v>
      </c>
      <c r="N135" s="24" t="s">
        <v>316</v>
      </c>
      <c r="O135" s="24" t="s">
        <v>316</v>
      </c>
      <c r="P135" s="24" t="s">
        <v>316</v>
      </c>
      <c r="Q135" s="24" t="s">
        <v>316</v>
      </c>
      <c r="R135" s="24" t="s">
        <v>311</v>
      </c>
      <c r="S135" s="24" t="s">
        <v>311</v>
      </c>
      <c r="T135" s="24" t="s">
        <v>311</v>
      </c>
      <c r="U135" s="24" t="s">
        <v>311</v>
      </c>
      <c r="V135" s="24" t="s">
        <v>311</v>
      </c>
      <c r="W135" s="24" t="s">
        <v>311</v>
      </c>
      <c r="X135" s="24" t="s">
        <v>311</v>
      </c>
      <c r="Y135" s="24" t="s">
        <v>311</v>
      </c>
      <c r="Z135" s="24" t="s">
        <v>311</v>
      </c>
      <c r="AA135" s="24" t="s">
        <v>311</v>
      </c>
      <c r="AB135" s="24" t="s">
        <v>311</v>
      </c>
      <c r="AC135" s="24" t="s">
        <v>311</v>
      </c>
      <c r="AD135" s="24" t="s">
        <v>311</v>
      </c>
      <c r="AE135" s="24" t="s">
        <v>311</v>
      </c>
      <c r="AF135" s="24" t="s">
        <v>311</v>
      </c>
      <c r="AG135" s="24" t="s">
        <v>311</v>
      </c>
      <c r="AH135" s="24" t="s">
        <v>311</v>
      </c>
      <c r="AI135" s="24" t="s">
        <v>311</v>
      </c>
      <c r="AJ135" s="24" t="s">
        <v>311</v>
      </c>
      <c r="AK135" s="24" t="s">
        <v>311</v>
      </c>
      <c r="AL135" s="24" t="s">
        <v>311</v>
      </c>
      <c r="AM135" s="24" t="s">
        <v>311</v>
      </c>
      <c r="AN135" s="24" t="s">
        <v>311</v>
      </c>
      <c r="AO135" s="24" t="s">
        <v>311</v>
      </c>
      <c r="AP135" s="24" t="s">
        <v>311</v>
      </c>
      <c r="AQ135" s="24" t="s">
        <v>311</v>
      </c>
    </row>
    <row r="136" spans="1:43" s="12" customFormat="1" ht="61.5" thickTop="1" thickBot="1" x14ac:dyDescent="0.3">
      <c r="A136" s="92" t="str">
        <f t="shared" ref="A136" si="99">A135</f>
        <v>Question_27</v>
      </c>
      <c r="B136" s="13" t="str">
        <f t="shared" si="98"/>
        <v>How do these methods compare to the methods used in the MPA in terms of impact on the seafloor?</v>
      </c>
      <c r="C136" s="41" t="str">
        <f ca="1"/>
        <v>These methods have more impact in terms of impact on the seafloor.</v>
      </c>
      <c r="D136" s="24" t="s">
        <v>312</v>
      </c>
      <c r="E136" s="24" t="s">
        <v>312</v>
      </c>
      <c r="F136" s="24" t="s">
        <v>314</v>
      </c>
      <c r="G136" s="24" t="s">
        <v>316</v>
      </c>
      <c r="H136" s="24" t="s">
        <v>316</v>
      </c>
      <c r="I136" s="24" t="s">
        <v>316</v>
      </c>
      <c r="J136" s="24" t="s">
        <v>316</v>
      </c>
      <c r="K136" s="24" t="s">
        <v>316</v>
      </c>
      <c r="L136" s="24" t="s">
        <v>316</v>
      </c>
      <c r="M136" s="24" t="s">
        <v>316</v>
      </c>
      <c r="N136" s="24" t="s">
        <v>316</v>
      </c>
      <c r="O136" s="24" t="s">
        <v>316</v>
      </c>
      <c r="P136" s="24" t="s">
        <v>316</v>
      </c>
      <c r="Q136" s="24" t="s">
        <v>316</v>
      </c>
      <c r="R136" s="24" t="s">
        <v>311</v>
      </c>
      <c r="S136" s="24" t="s">
        <v>311</v>
      </c>
      <c r="T136" s="24" t="s">
        <v>311</v>
      </c>
      <c r="U136" s="24" t="s">
        <v>311</v>
      </c>
      <c r="V136" s="24" t="s">
        <v>311</v>
      </c>
      <c r="W136" s="24" t="s">
        <v>311</v>
      </c>
      <c r="X136" s="24" t="s">
        <v>311</v>
      </c>
      <c r="Y136" s="24" t="s">
        <v>311</v>
      </c>
      <c r="Z136" s="24" t="s">
        <v>311</v>
      </c>
      <c r="AA136" s="24" t="s">
        <v>311</v>
      </c>
      <c r="AB136" s="24" t="s">
        <v>311</v>
      </c>
      <c r="AC136" s="24" t="s">
        <v>311</v>
      </c>
      <c r="AD136" s="24" t="s">
        <v>311</v>
      </c>
      <c r="AE136" s="24" t="s">
        <v>311</v>
      </c>
      <c r="AF136" s="24" t="s">
        <v>311</v>
      </c>
      <c r="AG136" s="24" t="s">
        <v>311</v>
      </c>
      <c r="AH136" s="24" t="s">
        <v>311</v>
      </c>
      <c r="AI136" s="24" t="s">
        <v>311</v>
      </c>
      <c r="AJ136" s="24" t="s">
        <v>311</v>
      </c>
      <c r="AK136" s="24" t="s">
        <v>311</v>
      </c>
      <c r="AL136" s="24" t="s">
        <v>311</v>
      </c>
      <c r="AM136" s="24" t="s">
        <v>311</v>
      </c>
      <c r="AN136" s="24" t="s">
        <v>311</v>
      </c>
      <c r="AO136" s="24" t="s">
        <v>311</v>
      </c>
      <c r="AP136" s="24" t="s">
        <v>311</v>
      </c>
      <c r="AQ136" s="24" t="s">
        <v>311</v>
      </c>
    </row>
    <row r="137" spans="1:43" s="12" customFormat="1" ht="61.5" thickTop="1" thickBot="1" x14ac:dyDescent="0.3">
      <c r="A137" s="92" t="str">
        <f t="shared" ref="A137" si="100">A136</f>
        <v>Question_27</v>
      </c>
      <c r="B137" s="13" t="str">
        <f t="shared" si="98"/>
        <v>How do these methods compare to the methods used in the MPA in terms of impact on the seafloor?</v>
      </c>
      <c r="C137" s="41" t="str">
        <f ca="1"/>
        <v>This is unknown and/or uncertain (Q27).</v>
      </c>
      <c r="D137" s="24" t="s">
        <v>315</v>
      </c>
      <c r="E137" s="24" t="s">
        <v>315</v>
      </c>
      <c r="F137" s="24" t="s">
        <v>315</v>
      </c>
      <c r="G137" s="24" t="s">
        <v>316</v>
      </c>
      <c r="H137" s="24" t="s">
        <v>316</v>
      </c>
      <c r="I137" s="24" t="s">
        <v>316</v>
      </c>
      <c r="J137" s="24" t="s">
        <v>316</v>
      </c>
      <c r="K137" s="24" t="s">
        <v>316</v>
      </c>
      <c r="L137" s="24" t="s">
        <v>316</v>
      </c>
      <c r="M137" s="24" t="s">
        <v>316</v>
      </c>
      <c r="N137" s="24" t="s">
        <v>316</v>
      </c>
      <c r="O137" s="24" t="s">
        <v>316</v>
      </c>
      <c r="P137" s="24" t="s">
        <v>316</v>
      </c>
      <c r="Q137" s="24" t="s">
        <v>316</v>
      </c>
      <c r="R137" s="24" t="s">
        <v>311</v>
      </c>
      <c r="S137" s="24" t="s">
        <v>311</v>
      </c>
      <c r="T137" s="24" t="s">
        <v>311</v>
      </c>
      <c r="U137" s="24" t="s">
        <v>311</v>
      </c>
      <c r="V137" s="24" t="s">
        <v>311</v>
      </c>
      <c r="W137" s="24" t="s">
        <v>311</v>
      </c>
      <c r="X137" s="24" t="s">
        <v>311</v>
      </c>
      <c r="Y137" s="24" t="s">
        <v>311</v>
      </c>
      <c r="Z137" s="24" t="s">
        <v>311</v>
      </c>
      <c r="AA137" s="24" t="s">
        <v>311</v>
      </c>
      <c r="AB137" s="24" t="s">
        <v>311</v>
      </c>
      <c r="AC137" s="24" t="s">
        <v>311</v>
      </c>
      <c r="AD137" s="24" t="s">
        <v>311</v>
      </c>
      <c r="AE137" s="24" t="s">
        <v>311</v>
      </c>
      <c r="AF137" s="24" t="s">
        <v>311</v>
      </c>
      <c r="AG137" s="24" t="s">
        <v>311</v>
      </c>
      <c r="AH137" s="24" t="s">
        <v>311</v>
      </c>
      <c r="AI137" s="24" t="s">
        <v>311</v>
      </c>
      <c r="AJ137" s="24" t="s">
        <v>311</v>
      </c>
      <c r="AK137" s="24" t="s">
        <v>311</v>
      </c>
      <c r="AL137" s="24" t="s">
        <v>311</v>
      </c>
      <c r="AM137" s="24" t="s">
        <v>311</v>
      </c>
      <c r="AN137" s="24" t="s">
        <v>311</v>
      </c>
      <c r="AO137" s="24" t="s">
        <v>311</v>
      </c>
      <c r="AP137" s="24" t="s">
        <v>311</v>
      </c>
      <c r="AQ137" s="24" t="s">
        <v>311</v>
      </c>
    </row>
    <row r="138" spans="1:43" s="83" customFormat="1" ht="46.5" thickTop="1" thickBot="1" x14ac:dyDescent="0.3">
      <c r="A138" s="93" t="str">
        <f t="shared" ref="A138" si="101">A137</f>
        <v>Question_27</v>
      </c>
      <c r="B138" s="80" t="str">
        <f t="shared" si="98"/>
        <v>How do these methods compare to the methods used in the MPA in terms of impact on the seafloor?</v>
      </c>
      <c r="C138" s="81">
        <f ca="1"/>
        <v>0</v>
      </c>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c r="AO138" s="82"/>
      <c r="AP138" s="82"/>
      <c r="AQ138" s="82"/>
    </row>
    <row r="139" spans="1:43" s="12" customFormat="1" ht="60.75" thickBot="1" x14ac:dyDescent="0.3">
      <c r="A139" s="94" t="str">
        <f>'Admin Potential Answers'!A29</f>
        <v>Question_28</v>
      </c>
      <c r="B139" s="36" t="str">
        <f>'Admin Potential Answers'!B29</f>
        <v>How do these methods compare to the methods used in the MPA in terms of impact on noise levels?</v>
      </c>
      <c r="C139" s="59" t="str" cm="1">
        <f t="array" aca="1" ref="C139:C143" ca="1">TRANSPOSE(INDIRECT('Admin Potential Answers'!A32))</f>
        <v>These methods have less impact in terms of impact on noise levels.</v>
      </c>
      <c r="D139" s="24" t="s">
        <v>309</v>
      </c>
      <c r="E139" s="24" t="s">
        <v>316</v>
      </c>
      <c r="F139" s="24" t="s">
        <v>316</v>
      </c>
      <c r="G139" s="24" t="s">
        <v>309</v>
      </c>
      <c r="H139" s="24" t="s">
        <v>316</v>
      </c>
      <c r="I139" s="24" t="s">
        <v>316</v>
      </c>
      <c r="J139" s="24" t="s">
        <v>316</v>
      </c>
      <c r="K139" s="24" t="s">
        <v>316</v>
      </c>
      <c r="L139" s="24" t="s">
        <v>316</v>
      </c>
      <c r="M139" s="24" t="s">
        <v>316</v>
      </c>
      <c r="N139" s="24" t="s">
        <v>316</v>
      </c>
      <c r="O139" s="24" t="s">
        <v>316</v>
      </c>
      <c r="P139" s="24" t="s">
        <v>316</v>
      </c>
      <c r="Q139" s="24" t="s">
        <v>316</v>
      </c>
      <c r="R139" s="24" t="s">
        <v>311</v>
      </c>
      <c r="S139" s="24" t="s">
        <v>311</v>
      </c>
      <c r="T139" s="24" t="s">
        <v>311</v>
      </c>
      <c r="U139" s="24" t="s">
        <v>311</v>
      </c>
      <c r="V139" s="24" t="s">
        <v>311</v>
      </c>
      <c r="W139" s="24" t="s">
        <v>311</v>
      </c>
      <c r="X139" s="24" t="s">
        <v>311</v>
      </c>
      <c r="Y139" s="24" t="s">
        <v>311</v>
      </c>
      <c r="Z139" s="24" t="s">
        <v>311</v>
      </c>
      <c r="AA139" s="24" t="s">
        <v>311</v>
      </c>
      <c r="AB139" s="24" t="s">
        <v>311</v>
      </c>
      <c r="AC139" s="24" t="s">
        <v>311</v>
      </c>
      <c r="AD139" s="24" t="s">
        <v>311</v>
      </c>
      <c r="AE139" s="24" t="s">
        <v>311</v>
      </c>
      <c r="AF139" s="24" t="s">
        <v>311</v>
      </c>
      <c r="AG139" s="24" t="s">
        <v>311</v>
      </c>
      <c r="AH139" s="24" t="s">
        <v>311</v>
      </c>
      <c r="AI139" s="24" t="s">
        <v>311</v>
      </c>
      <c r="AJ139" s="24" t="s">
        <v>311</v>
      </c>
      <c r="AK139" s="24" t="s">
        <v>311</v>
      </c>
      <c r="AL139" s="24" t="s">
        <v>311</v>
      </c>
      <c r="AM139" s="24" t="s">
        <v>311</v>
      </c>
      <c r="AN139" s="24" t="s">
        <v>311</v>
      </c>
      <c r="AO139" s="24" t="s">
        <v>311</v>
      </c>
      <c r="AP139" s="24" t="s">
        <v>311</v>
      </c>
      <c r="AQ139" s="24" t="s">
        <v>311</v>
      </c>
    </row>
    <row r="140" spans="1:43" s="12" customFormat="1" ht="61.5" thickTop="1" thickBot="1" x14ac:dyDescent="0.3">
      <c r="A140" s="92" t="str">
        <f t="shared" ref="A140" si="102">A139</f>
        <v>Question_28</v>
      </c>
      <c r="B140" s="13" t="str">
        <f t="shared" ref="B140:B143" si="103">B139</f>
        <v>How do these methods compare to the methods used in the MPA in terms of impact on noise levels?</v>
      </c>
      <c r="C140" s="41" t="str">
        <f ca="1"/>
        <v>These methods have a similar impact (or the same methods are used) in terms of impact on noise levels.</v>
      </c>
      <c r="D140" s="24" t="s">
        <v>309</v>
      </c>
      <c r="E140" s="24" t="s">
        <v>316</v>
      </c>
      <c r="F140" s="24" t="s">
        <v>316</v>
      </c>
      <c r="G140" s="24" t="s">
        <v>310</v>
      </c>
      <c r="H140" s="24" t="s">
        <v>316</v>
      </c>
      <c r="I140" s="24" t="s">
        <v>316</v>
      </c>
      <c r="J140" s="24" t="s">
        <v>316</v>
      </c>
      <c r="K140" s="24" t="s">
        <v>316</v>
      </c>
      <c r="L140" s="24" t="s">
        <v>316</v>
      </c>
      <c r="M140" s="24" t="s">
        <v>316</v>
      </c>
      <c r="N140" s="24" t="s">
        <v>316</v>
      </c>
      <c r="O140" s="24" t="s">
        <v>316</v>
      </c>
      <c r="P140" s="24" t="s">
        <v>316</v>
      </c>
      <c r="Q140" s="24" t="s">
        <v>316</v>
      </c>
      <c r="R140" s="24" t="s">
        <v>311</v>
      </c>
      <c r="S140" s="24" t="s">
        <v>311</v>
      </c>
      <c r="T140" s="24" t="s">
        <v>311</v>
      </c>
      <c r="U140" s="24" t="s">
        <v>311</v>
      </c>
      <c r="V140" s="24" t="s">
        <v>311</v>
      </c>
      <c r="W140" s="24" t="s">
        <v>311</v>
      </c>
      <c r="X140" s="24" t="s">
        <v>311</v>
      </c>
      <c r="Y140" s="24" t="s">
        <v>311</v>
      </c>
      <c r="Z140" s="24" t="s">
        <v>311</v>
      </c>
      <c r="AA140" s="24" t="s">
        <v>311</v>
      </c>
      <c r="AB140" s="24" t="s">
        <v>311</v>
      </c>
      <c r="AC140" s="24" t="s">
        <v>311</v>
      </c>
      <c r="AD140" s="24" t="s">
        <v>311</v>
      </c>
      <c r="AE140" s="24" t="s">
        <v>311</v>
      </c>
      <c r="AF140" s="24" t="s">
        <v>311</v>
      </c>
      <c r="AG140" s="24" t="s">
        <v>311</v>
      </c>
      <c r="AH140" s="24" t="s">
        <v>311</v>
      </c>
      <c r="AI140" s="24" t="s">
        <v>311</v>
      </c>
      <c r="AJ140" s="24" t="s">
        <v>311</v>
      </c>
      <c r="AK140" s="24" t="s">
        <v>311</v>
      </c>
      <c r="AL140" s="24" t="s">
        <v>311</v>
      </c>
      <c r="AM140" s="24" t="s">
        <v>311</v>
      </c>
      <c r="AN140" s="24" t="s">
        <v>311</v>
      </c>
      <c r="AO140" s="24" t="s">
        <v>311</v>
      </c>
      <c r="AP140" s="24" t="s">
        <v>311</v>
      </c>
      <c r="AQ140" s="24" t="s">
        <v>311</v>
      </c>
    </row>
    <row r="141" spans="1:43" s="12" customFormat="1" ht="61.5" thickTop="1" thickBot="1" x14ac:dyDescent="0.3">
      <c r="A141" s="92" t="str">
        <f t="shared" ref="A141" si="104">A140</f>
        <v>Question_28</v>
      </c>
      <c r="B141" s="13" t="str">
        <f t="shared" si="103"/>
        <v>How do these methods compare to the methods used in the MPA in terms of impact on noise levels?</v>
      </c>
      <c r="C141" s="41" t="str">
        <f ca="1"/>
        <v>These methods have more impact in terms of impact on noise levels.</v>
      </c>
      <c r="D141" s="24" t="s">
        <v>310</v>
      </c>
      <c r="E141" s="24" t="s">
        <v>316</v>
      </c>
      <c r="F141" s="24" t="s">
        <v>316</v>
      </c>
      <c r="G141" s="24" t="s">
        <v>314</v>
      </c>
      <c r="H141" s="24" t="s">
        <v>316</v>
      </c>
      <c r="I141" s="24" t="s">
        <v>316</v>
      </c>
      <c r="J141" s="24" t="s">
        <v>316</v>
      </c>
      <c r="K141" s="24" t="s">
        <v>316</v>
      </c>
      <c r="L141" s="24" t="s">
        <v>316</v>
      </c>
      <c r="M141" s="24" t="s">
        <v>316</v>
      </c>
      <c r="N141" s="24" t="s">
        <v>316</v>
      </c>
      <c r="O141" s="24" t="s">
        <v>316</v>
      </c>
      <c r="P141" s="24" t="s">
        <v>316</v>
      </c>
      <c r="Q141" s="24" t="s">
        <v>316</v>
      </c>
      <c r="R141" s="24" t="s">
        <v>311</v>
      </c>
      <c r="S141" s="24" t="s">
        <v>311</v>
      </c>
      <c r="T141" s="24" t="s">
        <v>311</v>
      </c>
      <c r="U141" s="24" t="s">
        <v>311</v>
      </c>
      <c r="V141" s="24" t="s">
        <v>311</v>
      </c>
      <c r="W141" s="24" t="s">
        <v>311</v>
      </c>
      <c r="X141" s="24" t="s">
        <v>311</v>
      </c>
      <c r="Y141" s="24" t="s">
        <v>311</v>
      </c>
      <c r="Z141" s="24" t="s">
        <v>311</v>
      </c>
      <c r="AA141" s="24" t="s">
        <v>311</v>
      </c>
      <c r="AB141" s="24" t="s">
        <v>311</v>
      </c>
      <c r="AC141" s="24" t="s">
        <v>311</v>
      </c>
      <c r="AD141" s="24" t="s">
        <v>311</v>
      </c>
      <c r="AE141" s="24" t="s">
        <v>311</v>
      </c>
      <c r="AF141" s="24" t="s">
        <v>311</v>
      </c>
      <c r="AG141" s="24" t="s">
        <v>311</v>
      </c>
      <c r="AH141" s="24" t="s">
        <v>311</v>
      </c>
      <c r="AI141" s="24" t="s">
        <v>311</v>
      </c>
      <c r="AJ141" s="24" t="s">
        <v>311</v>
      </c>
      <c r="AK141" s="24" t="s">
        <v>311</v>
      </c>
      <c r="AL141" s="24" t="s">
        <v>311</v>
      </c>
      <c r="AM141" s="24" t="s">
        <v>311</v>
      </c>
      <c r="AN141" s="24" t="s">
        <v>311</v>
      </c>
      <c r="AO141" s="24" t="s">
        <v>311</v>
      </c>
      <c r="AP141" s="24" t="s">
        <v>311</v>
      </c>
      <c r="AQ141" s="24" t="s">
        <v>311</v>
      </c>
    </row>
    <row r="142" spans="1:43" s="12" customFormat="1" ht="61.5" thickTop="1" thickBot="1" x14ac:dyDescent="0.3">
      <c r="A142" s="92" t="str">
        <f t="shared" ref="A142" si="105">A141</f>
        <v>Question_28</v>
      </c>
      <c r="B142" s="13" t="str">
        <f t="shared" si="103"/>
        <v>How do these methods compare to the methods used in the MPA in terms of impact on noise levels?</v>
      </c>
      <c r="C142" s="41" t="str">
        <f ca="1"/>
        <v>This is unknown and/or uncertain (Q28).</v>
      </c>
      <c r="D142" s="24" t="s">
        <v>315</v>
      </c>
      <c r="E142" s="24" t="s">
        <v>316</v>
      </c>
      <c r="F142" s="24" t="s">
        <v>316</v>
      </c>
      <c r="G142" s="24" t="s">
        <v>315</v>
      </c>
      <c r="H142" s="24" t="s">
        <v>316</v>
      </c>
      <c r="I142" s="24" t="s">
        <v>316</v>
      </c>
      <c r="J142" s="24" t="s">
        <v>316</v>
      </c>
      <c r="K142" s="24" t="s">
        <v>316</v>
      </c>
      <c r="L142" s="24" t="s">
        <v>316</v>
      </c>
      <c r="M142" s="24" t="s">
        <v>316</v>
      </c>
      <c r="N142" s="24" t="s">
        <v>316</v>
      </c>
      <c r="O142" s="24" t="s">
        <v>316</v>
      </c>
      <c r="P142" s="24" t="s">
        <v>316</v>
      </c>
      <c r="Q142" s="24" t="s">
        <v>316</v>
      </c>
      <c r="R142" s="24" t="s">
        <v>311</v>
      </c>
      <c r="S142" s="24" t="s">
        <v>311</v>
      </c>
      <c r="T142" s="24" t="s">
        <v>311</v>
      </c>
      <c r="U142" s="24" t="s">
        <v>311</v>
      </c>
      <c r="V142" s="24" t="s">
        <v>311</v>
      </c>
      <c r="W142" s="24" t="s">
        <v>311</v>
      </c>
      <c r="X142" s="24" t="s">
        <v>311</v>
      </c>
      <c r="Y142" s="24" t="s">
        <v>311</v>
      </c>
      <c r="Z142" s="24" t="s">
        <v>311</v>
      </c>
      <c r="AA142" s="24" t="s">
        <v>311</v>
      </c>
      <c r="AB142" s="24" t="s">
        <v>311</v>
      </c>
      <c r="AC142" s="24" t="s">
        <v>311</v>
      </c>
      <c r="AD142" s="24" t="s">
        <v>311</v>
      </c>
      <c r="AE142" s="24" t="s">
        <v>311</v>
      </c>
      <c r="AF142" s="24" t="s">
        <v>311</v>
      </c>
      <c r="AG142" s="24" t="s">
        <v>311</v>
      </c>
      <c r="AH142" s="24" t="s">
        <v>311</v>
      </c>
      <c r="AI142" s="24" t="s">
        <v>311</v>
      </c>
      <c r="AJ142" s="24" t="s">
        <v>311</v>
      </c>
      <c r="AK142" s="24" t="s">
        <v>311</v>
      </c>
      <c r="AL142" s="24" t="s">
        <v>311</v>
      </c>
      <c r="AM142" s="24" t="s">
        <v>311</v>
      </c>
      <c r="AN142" s="24" t="s">
        <v>311</v>
      </c>
      <c r="AO142" s="24" t="s">
        <v>311</v>
      </c>
      <c r="AP142" s="24" t="s">
        <v>311</v>
      </c>
      <c r="AQ142" s="24" t="s">
        <v>311</v>
      </c>
    </row>
    <row r="143" spans="1:43" s="83" customFormat="1" ht="46.5" thickTop="1" thickBot="1" x14ac:dyDescent="0.3">
      <c r="A143" s="93" t="str">
        <f t="shared" ref="A143" si="106">A142</f>
        <v>Question_28</v>
      </c>
      <c r="B143" s="80" t="str">
        <f t="shared" si="103"/>
        <v>How do these methods compare to the methods used in the MPA in terms of impact on noise levels?</v>
      </c>
      <c r="C143" s="81">
        <f ca="1"/>
        <v>0</v>
      </c>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row>
    <row r="144" spans="1:43" s="12" customFormat="1" ht="60.75" thickBot="1" x14ac:dyDescent="0.3">
      <c r="A144" s="94" t="str">
        <f>'Admin Potential Answers'!A30</f>
        <v>Question_29</v>
      </c>
      <c r="B144" s="36" t="str">
        <f>'Admin Potential Answers'!B30</f>
        <v>How do these methods compare to the methods used in the MPA in terms of impact on CO2 emissions?</v>
      </c>
      <c r="C144" s="59" t="str" cm="1">
        <f t="array" aca="1" ref="C144:C148" ca="1">TRANSPOSE(INDIRECT('Admin Potential Answers'!A33))</f>
        <v>These methods have less impact in terms of impact on CO2-emissions.</v>
      </c>
      <c r="D144" s="24" t="s">
        <v>316</v>
      </c>
      <c r="E144" s="24" t="s">
        <v>316</v>
      </c>
      <c r="F144" s="24" t="s">
        <v>316</v>
      </c>
      <c r="G144" s="24" t="s">
        <v>316</v>
      </c>
      <c r="H144" s="24" t="s">
        <v>309</v>
      </c>
      <c r="I144" s="24" t="s">
        <v>316</v>
      </c>
      <c r="J144" s="24" t="s">
        <v>316</v>
      </c>
      <c r="K144" s="24" t="s">
        <v>316</v>
      </c>
      <c r="L144" s="24" t="s">
        <v>316</v>
      </c>
      <c r="M144" s="24" t="s">
        <v>316</v>
      </c>
      <c r="N144" s="24" t="s">
        <v>316</v>
      </c>
      <c r="O144" s="24" t="s">
        <v>316</v>
      </c>
      <c r="P144" s="24" t="s">
        <v>316</v>
      </c>
      <c r="Q144" s="24" t="s">
        <v>316</v>
      </c>
      <c r="R144" s="24" t="s">
        <v>311</v>
      </c>
      <c r="S144" s="24" t="s">
        <v>311</v>
      </c>
      <c r="T144" s="24" t="s">
        <v>311</v>
      </c>
      <c r="U144" s="24" t="s">
        <v>311</v>
      </c>
      <c r="V144" s="24" t="s">
        <v>311</v>
      </c>
      <c r="W144" s="24" t="s">
        <v>311</v>
      </c>
      <c r="X144" s="24" t="s">
        <v>311</v>
      </c>
      <c r="Y144" s="24" t="s">
        <v>311</v>
      </c>
      <c r="Z144" s="24" t="s">
        <v>311</v>
      </c>
      <c r="AA144" s="24" t="s">
        <v>311</v>
      </c>
      <c r="AB144" s="24" t="s">
        <v>311</v>
      </c>
      <c r="AC144" s="24" t="s">
        <v>311</v>
      </c>
      <c r="AD144" s="24" t="s">
        <v>311</v>
      </c>
      <c r="AE144" s="24" t="s">
        <v>311</v>
      </c>
      <c r="AF144" s="24" t="s">
        <v>311</v>
      </c>
      <c r="AG144" s="24" t="s">
        <v>311</v>
      </c>
      <c r="AH144" s="24" t="s">
        <v>311</v>
      </c>
      <c r="AI144" s="24" t="s">
        <v>311</v>
      </c>
      <c r="AJ144" s="24" t="s">
        <v>311</v>
      </c>
      <c r="AK144" s="24" t="s">
        <v>311</v>
      </c>
      <c r="AL144" s="24" t="s">
        <v>311</v>
      </c>
      <c r="AM144" s="24" t="s">
        <v>311</v>
      </c>
      <c r="AN144" s="24" t="s">
        <v>311</v>
      </c>
      <c r="AO144" s="24" t="s">
        <v>311</v>
      </c>
      <c r="AP144" s="24" t="s">
        <v>311</v>
      </c>
      <c r="AQ144" s="24" t="s">
        <v>311</v>
      </c>
    </row>
    <row r="145" spans="1:43" s="12" customFormat="1" ht="61.5" thickTop="1" thickBot="1" x14ac:dyDescent="0.3">
      <c r="A145" s="92" t="str">
        <f t="shared" ref="A145" si="107">A144</f>
        <v>Question_29</v>
      </c>
      <c r="B145" s="13" t="str">
        <f t="shared" ref="B145:B148" si="108">B144</f>
        <v>How do these methods compare to the methods used in the MPA in terms of impact on CO2 emissions?</v>
      </c>
      <c r="C145" s="41" t="str">
        <f ca="1"/>
        <v>These methods have a similar impact (or the same methods are used) in terms of impact on CO2-emissions.</v>
      </c>
      <c r="D145" s="24" t="s">
        <v>316</v>
      </c>
      <c r="E145" s="24" t="s">
        <v>316</v>
      </c>
      <c r="F145" s="24" t="s">
        <v>316</v>
      </c>
      <c r="G145" s="24" t="s">
        <v>316</v>
      </c>
      <c r="H145" s="24" t="s">
        <v>310</v>
      </c>
      <c r="I145" s="24" t="s">
        <v>316</v>
      </c>
      <c r="J145" s="24" t="s">
        <v>316</v>
      </c>
      <c r="K145" s="24" t="s">
        <v>316</v>
      </c>
      <c r="L145" s="24" t="s">
        <v>316</v>
      </c>
      <c r="M145" s="24" t="s">
        <v>316</v>
      </c>
      <c r="N145" s="24" t="s">
        <v>316</v>
      </c>
      <c r="O145" s="24" t="s">
        <v>316</v>
      </c>
      <c r="P145" s="24" t="s">
        <v>316</v>
      </c>
      <c r="Q145" s="24" t="s">
        <v>316</v>
      </c>
      <c r="R145" s="24" t="s">
        <v>311</v>
      </c>
      <c r="S145" s="24" t="s">
        <v>311</v>
      </c>
      <c r="T145" s="24" t="s">
        <v>311</v>
      </c>
      <c r="U145" s="24" t="s">
        <v>311</v>
      </c>
      <c r="V145" s="24" t="s">
        <v>311</v>
      </c>
      <c r="W145" s="24" t="s">
        <v>311</v>
      </c>
      <c r="X145" s="24" t="s">
        <v>311</v>
      </c>
      <c r="Y145" s="24" t="s">
        <v>311</v>
      </c>
      <c r="Z145" s="24" t="s">
        <v>311</v>
      </c>
      <c r="AA145" s="24" t="s">
        <v>311</v>
      </c>
      <c r="AB145" s="24" t="s">
        <v>311</v>
      </c>
      <c r="AC145" s="24" t="s">
        <v>311</v>
      </c>
      <c r="AD145" s="24" t="s">
        <v>311</v>
      </c>
      <c r="AE145" s="24" t="s">
        <v>311</v>
      </c>
      <c r="AF145" s="24" t="s">
        <v>311</v>
      </c>
      <c r="AG145" s="24" t="s">
        <v>311</v>
      </c>
      <c r="AH145" s="24" t="s">
        <v>311</v>
      </c>
      <c r="AI145" s="24" t="s">
        <v>311</v>
      </c>
      <c r="AJ145" s="24" t="s">
        <v>311</v>
      </c>
      <c r="AK145" s="24" t="s">
        <v>311</v>
      </c>
      <c r="AL145" s="24" t="s">
        <v>311</v>
      </c>
      <c r="AM145" s="24" t="s">
        <v>311</v>
      </c>
      <c r="AN145" s="24" t="s">
        <v>311</v>
      </c>
      <c r="AO145" s="24" t="s">
        <v>311</v>
      </c>
      <c r="AP145" s="24" t="s">
        <v>311</v>
      </c>
      <c r="AQ145" s="24" t="s">
        <v>311</v>
      </c>
    </row>
    <row r="146" spans="1:43" s="12" customFormat="1" ht="61.5" thickTop="1" thickBot="1" x14ac:dyDescent="0.3">
      <c r="A146" s="92" t="str">
        <f t="shared" ref="A146" si="109">A145</f>
        <v>Question_29</v>
      </c>
      <c r="B146" s="13" t="str">
        <f t="shared" si="108"/>
        <v>How do these methods compare to the methods used in the MPA in terms of impact on CO2 emissions?</v>
      </c>
      <c r="C146" s="41" t="str">
        <f ca="1"/>
        <v>These methods have more impact in terms of impact on CO2-emissions.</v>
      </c>
      <c r="D146" s="24" t="s">
        <v>316</v>
      </c>
      <c r="E146" s="24" t="s">
        <v>316</v>
      </c>
      <c r="F146" s="24" t="s">
        <v>316</v>
      </c>
      <c r="G146" s="24" t="s">
        <v>316</v>
      </c>
      <c r="H146" s="24" t="s">
        <v>312</v>
      </c>
      <c r="I146" s="24" t="s">
        <v>316</v>
      </c>
      <c r="J146" s="24" t="s">
        <v>316</v>
      </c>
      <c r="K146" s="24" t="s">
        <v>316</v>
      </c>
      <c r="L146" s="24" t="s">
        <v>316</v>
      </c>
      <c r="M146" s="24" t="s">
        <v>316</v>
      </c>
      <c r="N146" s="24" t="s">
        <v>316</v>
      </c>
      <c r="O146" s="24" t="s">
        <v>316</v>
      </c>
      <c r="P146" s="24" t="s">
        <v>316</v>
      </c>
      <c r="Q146" s="24" t="s">
        <v>316</v>
      </c>
      <c r="R146" s="24" t="s">
        <v>311</v>
      </c>
      <c r="S146" s="24" t="s">
        <v>311</v>
      </c>
      <c r="T146" s="24" t="s">
        <v>311</v>
      </c>
      <c r="U146" s="24" t="s">
        <v>311</v>
      </c>
      <c r="V146" s="24" t="s">
        <v>311</v>
      </c>
      <c r="W146" s="24" t="s">
        <v>311</v>
      </c>
      <c r="X146" s="24" t="s">
        <v>311</v>
      </c>
      <c r="Y146" s="24" t="s">
        <v>311</v>
      </c>
      <c r="Z146" s="24" t="s">
        <v>311</v>
      </c>
      <c r="AA146" s="24" t="s">
        <v>311</v>
      </c>
      <c r="AB146" s="24" t="s">
        <v>311</v>
      </c>
      <c r="AC146" s="24" t="s">
        <v>311</v>
      </c>
      <c r="AD146" s="24" t="s">
        <v>311</v>
      </c>
      <c r="AE146" s="24" t="s">
        <v>311</v>
      </c>
      <c r="AF146" s="24" t="s">
        <v>311</v>
      </c>
      <c r="AG146" s="24" t="s">
        <v>311</v>
      </c>
      <c r="AH146" s="24" t="s">
        <v>311</v>
      </c>
      <c r="AI146" s="24" t="s">
        <v>311</v>
      </c>
      <c r="AJ146" s="24" t="s">
        <v>311</v>
      </c>
      <c r="AK146" s="24" t="s">
        <v>311</v>
      </c>
      <c r="AL146" s="24" t="s">
        <v>311</v>
      </c>
      <c r="AM146" s="24" t="s">
        <v>311</v>
      </c>
      <c r="AN146" s="24" t="s">
        <v>311</v>
      </c>
      <c r="AO146" s="24" t="s">
        <v>311</v>
      </c>
      <c r="AP146" s="24" t="s">
        <v>311</v>
      </c>
      <c r="AQ146" s="24" t="s">
        <v>311</v>
      </c>
    </row>
    <row r="147" spans="1:43" s="12" customFormat="1" ht="61.5" thickTop="1" thickBot="1" x14ac:dyDescent="0.3">
      <c r="A147" s="92" t="str">
        <f t="shared" ref="A147" si="110">A146</f>
        <v>Question_29</v>
      </c>
      <c r="B147" s="13" t="str">
        <f t="shared" si="108"/>
        <v>How do these methods compare to the methods used in the MPA in terms of impact on CO2 emissions?</v>
      </c>
      <c r="C147" s="41" t="str">
        <f ca="1"/>
        <v>This is unknown and/or uncertain (Q29).</v>
      </c>
      <c r="D147" s="24" t="s">
        <v>316</v>
      </c>
      <c r="E147" s="24" t="s">
        <v>316</v>
      </c>
      <c r="F147" s="24" t="s">
        <v>316</v>
      </c>
      <c r="G147" s="24" t="s">
        <v>316</v>
      </c>
      <c r="H147" s="24" t="s">
        <v>315</v>
      </c>
      <c r="I147" s="24" t="s">
        <v>316</v>
      </c>
      <c r="J147" s="24" t="s">
        <v>316</v>
      </c>
      <c r="K147" s="24" t="s">
        <v>316</v>
      </c>
      <c r="L147" s="24" t="s">
        <v>316</v>
      </c>
      <c r="M147" s="24" t="s">
        <v>316</v>
      </c>
      <c r="N147" s="24" t="s">
        <v>316</v>
      </c>
      <c r="O147" s="24" t="s">
        <v>316</v>
      </c>
      <c r="P147" s="24" t="s">
        <v>316</v>
      </c>
      <c r="Q147" s="24" t="s">
        <v>316</v>
      </c>
      <c r="R147" s="24" t="s">
        <v>311</v>
      </c>
      <c r="S147" s="24" t="s">
        <v>311</v>
      </c>
      <c r="T147" s="24" t="s">
        <v>311</v>
      </c>
      <c r="U147" s="24" t="s">
        <v>311</v>
      </c>
      <c r="V147" s="24" t="s">
        <v>311</v>
      </c>
      <c r="W147" s="24" t="s">
        <v>311</v>
      </c>
      <c r="X147" s="24" t="s">
        <v>311</v>
      </c>
      <c r="Y147" s="24" t="s">
        <v>311</v>
      </c>
      <c r="Z147" s="24" t="s">
        <v>311</v>
      </c>
      <c r="AA147" s="24" t="s">
        <v>311</v>
      </c>
      <c r="AB147" s="24" t="s">
        <v>311</v>
      </c>
      <c r="AC147" s="24" t="s">
        <v>311</v>
      </c>
      <c r="AD147" s="24" t="s">
        <v>311</v>
      </c>
      <c r="AE147" s="24" t="s">
        <v>311</v>
      </c>
      <c r="AF147" s="24" t="s">
        <v>311</v>
      </c>
      <c r="AG147" s="24" t="s">
        <v>311</v>
      </c>
      <c r="AH147" s="24" t="s">
        <v>311</v>
      </c>
      <c r="AI147" s="24" t="s">
        <v>311</v>
      </c>
      <c r="AJ147" s="24" t="s">
        <v>311</v>
      </c>
      <c r="AK147" s="24" t="s">
        <v>311</v>
      </c>
      <c r="AL147" s="24" t="s">
        <v>311</v>
      </c>
      <c r="AM147" s="24" t="s">
        <v>311</v>
      </c>
      <c r="AN147" s="24" t="s">
        <v>311</v>
      </c>
      <c r="AO147" s="24" t="s">
        <v>311</v>
      </c>
      <c r="AP147" s="24" t="s">
        <v>311</v>
      </c>
      <c r="AQ147" s="24" t="s">
        <v>311</v>
      </c>
    </row>
    <row r="148" spans="1:43" s="83" customFormat="1" ht="46.5" thickTop="1" thickBot="1" x14ac:dyDescent="0.3">
      <c r="A148" s="93" t="str">
        <f t="shared" ref="A148" si="111">A147</f>
        <v>Question_29</v>
      </c>
      <c r="B148" s="80" t="str">
        <f t="shared" si="108"/>
        <v>How do these methods compare to the methods used in the MPA in terms of impact on CO2 emissions?</v>
      </c>
      <c r="C148" s="81">
        <f ca="1"/>
        <v>0</v>
      </c>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row>
    <row r="149" spans="1:43" s="12" customFormat="1" ht="60.75" thickBot="1" x14ac:dyDescent="0.3">
      <c r="A149" s="94" t="str">
        <f>'Admin Potential Answers'!A31</f>
        <v>Question_30</v>
      </c>
      <c r="B149" s="36" t="str">
        <f>'Admin Potential Answers'!B31</f>
        <v>How do these methods compare to the methods used in the MPA in terms of impact on bycatch?</v>
      </c>
      <c r="C149" s="59" t="str" cm="1">
        <f t="array" aca="1" ref="C149:C153" ca="1">TRANSPOSE(INDIRECT('Admin Potential Answers'!A34))</f>
        <v>These methods have less impact in terms of impact on bycatch.</v>
      </c>
      <c r="D149" s="24" t="s">
        <v>309</v>
      </c>
      <c r="E149" s="24" t="s">
        <v>309</v>
      </c>
      <c r="F149" s="24" t="s">
        <v>316</v>
      </c>
      <c r="G149" s="24" t="s">
        <v>316</v>
      </c>
      <c r="H149" s="24" t="s">
        <v>316</v>
      </c>
      <c r="I149" s="24" t="s">
        <v>309</v>
      </c>
      <c r="J149" s="24" t="s">
        <v>309</v>
      </c>
      <c r="K149" s="24" t="s">
        <v>309</v>
      </c>
      <c r="L149" s="24" t="s">
        <v>316</v>
      </c>
      <c r="M149" s="24" t="s">
        <v>316</v>
      </c>
      <c r="N149" s="24" t="s">
        <v>309</v>
      </c>
      <c r="O149" s="24" t="s">
        <v>309</v>
      </c>
      <c r="P149" s="24" t="s">
        <v>316</v>
      </c>
      <c r="Q149" s="24" t="s">
        <v>316</v>
      </c>
      <c r="R149" s="24" t="s">
        <v>311</v>
      </c>
      <c r="S149" s="24" t="s">
        <v>311</v>
      </c>
      <c r="T149" s="24" t="s">
        <v>311</v>
      </c>
      <c r="U149" s="24" t="s">
        <v>311</v>
      </c>
      <c r="V149" s="24" t="s">
        <v>311</v>
      </c>
      <c r="W149" s="24" t="s">
        <v>311</v>
      </c>
      <c r="X149" s="24" t="s">
        <v>311</v>
      </c>
      <c r="Y149" s="24" t="s">
        <v>311</v>
      </c>
      <c r="Z149" s="24" t="s">
        <v>311</v>
      </c>
      <c r="AA149" s="24" t="s">
        <v>311</v>
      </c>
      <c r="AB149" s="24" t="s">
        <v>311</v>
      </c>
      <c r="AC149" s="24" t="s">
        <v>311</v>
      </c>
      <c r="AD149" s="24" t="s">
        <v>311</v>
      </c>
      <c r="AE149" s="24" t="s">
        <v>311</v>
      </c>
      <c r="AF149" s="24" t="s">
        <v>311</v>
      </c>
      <c r="AG149" s="24" t="s">
        <v>311</v>
      </c>
      <c r="AH149" s="24" t="s">
        <v>311</v>
      </c>
      <c r="AI149" s="24" t="s">
        <v>311</v>
      </c>
      <c r="AJ149" s="24" t="s">
        <v>311</v>
      </c>
      <c r="AK149" s="24" t="s">
        <v>311</v>
      </c>
      <c r="AL149" s="24" t="s">
        <v>311</v>
      </c>
      <c r="AM149" s="24" t="s">
        <v>311</v>
      </c>
      <c r="AN149" s="24" t="s">
        <v>311</v>
      </c>
      <c r="AO149" s="24" t="s">
        <v>311</v>
      </c>
      <c r="AP149" s="24" t="s">
        <v>311</v>
      </c>
      <c r="AQ149" s="24" t="s">
        <v>311</v>
      </c>
    </row>
    <row r="150" spans="1:43" s="12" customFormat="1" ht="61.5" thickTop="1" thickBot="1" x14ac:dyDescent="0.3">
      <c r="A150" s="92" t="str">
        <f t="shared" ref="A150" si="112">A149</f>
        <v>Question_30</v>
      </c>
      <c r="B150" s="13" t="str">
        <f t="shared" ref="B150:B153" si="113">B149</f>
        <v>How do these methods compare to the methods used in the MPA in terms of impact on bycatch?</v>
      </c>
      <c r="C150" s="41" t="str">
        <f ca="1"/>
        <v>These methods have a similar impact (or the same methods are used) in terms of impact on bycatch.</v>
      </c>
      <c r="D150" s="24" t="s">
        <v>310</v>
      </c>
      <c r="E150" s="24" t="s">
        <v>310</v>
      </c>
      <c r="F150" s="24" t="s">
        <v>316</v>
      </c>
      <c r="G150" s="24" t="s">
        <v>316</v>
      </c>
      <c r="H150" s="24" t="s">
        <v>316</v>
      </c>
      <c r="I150" s="24" t="s">
        <v>310</v>
      </c>
      <c r="J150" s="24" t="s">
        <v>310</v>
      </c>
      <c r="K150" s="24" t="s">
        <v>310</v>
      </c>
      <c r="L150" s="24" t="s">
        <v>316</v>
      </c>
      <c r="M150" s="24" t="s">
        <v>316</v>
      </c>
      <c r="N150" s="24" t="s">
        <v>309</v>
      </c>
      <c r="O150" s="24" t="s">
        <v>309</v>
      </c>
      <c r="P150" s="24" t="s">
        <v>316</v>
      </c>
      <c r="Q150" s="24" t="s">
        <v>316</v>
      </c>
      <c r="R150" s="24" t="s">
        <v>311</v>
      </c>
      <c r="S150" s="24" t="s">
        <v>311</v>
      </c>
      <c r="T150" s="24" t="s">
        <v>311</v>
      </c>
      <c r="U150" s="24" t="s">
        <v>311</v>
      </c>
      <c r="V150" s="24" t="s">
        <v>311</v>
      </c>
      <c r="W150" s="24" t="s">
        <v>311</v>
      </c>
      <c r="X150" s="24" t="s">
        <v>311</v>
      </c>
      <c r="Y150" s="24" t="s">
        <v>311</v>
      </c>
      <c r="Z150" s="24" t="s">
        <v>311</v>
      </c>
      <c r="AA150" s="24" t="s">
        <v>311</v>
      </c>
      <c r="AB150" s="24" t="s">
        <v>311</v>
      </c>
      <c r="AC150" s="24" t="s">
        <v>311</v>
      </c>
      <c r="AD150" s="24" t="s">
        <v>311</v>
      </c>
      <c r="AE150" s="24" t="s">
        <v>311</v>
      </c>
      <c r="AF150" s="24" t="s">
        <v>311</v>
      </c>
      <c r="AG150" s="24" t="s">
        <v>311</v>
      </c>
      <c r="AH150" s="24" t="s">
        <v>311</v>
      </c>
      <c r="AI150" s="24" t="s">
        <v>311</v>
      </c>
      <c r="AJ150" s="24" t="s">
        <v>311</v>
      </c>
      <c r="AK150" s="24" t="s">
        <v>311</v>
      </c>
      <c r="AL150" s="24" t="s">
        <v>311</v>
      </c>
      <c r="AM150" s="24" t="s">
        <v>311</v>
      </c>
      <c r="AN150" s="24" t="s">
        <v>311</v>
      </c>
      <c r="AO150" s="24" t="s">
        <v>311</v>
      </c>
      <c r="AP150" s="24" t="s">
        <v>311</v>
      </c>
      <c r="AQ150" s="24" t="s">
        <v>311</v>
      </c>
    </row>
    <row r="151" spans="1:43" s="12" customFormat="1" ht="61.5" thickTop="1" thickBot="1" x14ac:dyDescent="0.3">
      <c r="A151" s="92" t="str">
        <f t="shared" ref="A151" si="114">A150</f>
        <v>Question_30</v>
      </c>
      <c r="B151" s="13" t="str">
        <f t="shared" si="113"/>
        <v>How do these methods compare to the methods used in the MPA in terms of impact on bycatch?</v>
      </c>
      <c r="C151" s="41" t="str">
        <f ca="1"/>
        <v>These methods have more impact in terms of impact on bycatch.</v>
      </c>
      <c r="D151" s="24" t="s">
        <v>313</v>
      </c>
      <c r="E151" s="24" t="s">
        <v>313</v>
      </c>
      <c r="F151" s="24" t="s">
        <v>316</v>
      </c>
      <c r="G151" s="24" t="s">
        <v>316</v>
      </c>
      <c r="H151" s="24" t="s">
        <v>316</v>
      </c>
      <c r="I151" s="24" t="s">
        <v>313</v>
      </c>
      <c r="J151" s="24" t="s">
        <v>313</v>
      </c>
      <c r="K151" s="24" t="s">
        <v>313</v>
      </c>
      <c r="L151" s="24" t="s">
        <v>316</v>
      </c>
      <c r="M151" s="24" t="s">
        <v>316</v>
      </c>
      <c r="N151" s="24" t="s">
        <v>312</v>
      </c>
      <c r="O151" s="24" t="s">
        <v>312</v>
      </c>
      <c r="P151" s="24" t="s">
        <v>316</v>
      </c>
      <c r="Q151" s="24" t="s">
        <v>316</v>
      </c>
      <c r="R151" s="24" t="s">
        <v>311</v>
      </c>
      <c r="S151" s="24" t="s">
        <v>311</v>
      </c>
      <c r="T151" s="24" t="s">
        <v>311</v>
      </c>
      <c r="U151" s="24" t="s">
        <v>311</v>
      </c>
      <c r="V151" s="24" t="s">
        <v>311</v>
      </c>
      <c r="W151" s="24" t="s">
        <v>311</v>
      </c>
      <c r="X151" s="24" t="s">
        <v>311</v>
      </c>
      <c r="Y151" s="24" t="s">
        <v>311</v>
      </c>
      <c r="Z151" s="24" t="s">
        <v>311</v>
      </c>
      <c r="AA151" s="24" t="s">
        <v>311</v>
      </c>
      <c r="AB151" s="24" t="s">
        <v>311</v>
      </c>
      <c r="AC151" s="24" t="s">
        <v>311</v>
      </c>
      <c r="AD151" s="24" t="s">
        <v>311</v>
      </c>
      <c r="AE151" s="24" t="s">
        <v>311</v>
      </c>
      <c r="AF151" s="24" t="s">
        <v>311</v>
      </c>
      <c r="AG151" s="24" t="s">
        <v>311</v>
      </c>
      <c r="AH151" s="24" t="s">
        <v>311</v>
      </c>
      <c r="AI151" s="24" t="s">
        <v>311</v>
      </c>
      <c r="AJ151" s="24" t="s">
        <v>311</v>
      </c>
      <c r="AK151" s="24" t="s">
        <v>311</v>
      </c>
      <c r="AL151" s="24" t="s">
        <v>311</v>
      </c>
      <c r="AM151" s="24" t="s">
        <v>311</v>
      </c>
      <c r="AN151" s="24" t="s">
        <v>311</v>
      </c>
      <c r="AO151" s="24" t="s">
        <v>311</v>
      </c>
      <c r="AP151" s="24" t="s">
        <v>311</v>
      </c>
      <c r="AQ151" s="24" t="s">
        <v>311</v>
      </c>
    </row>
    <row r="152" spans="1:43" s="12" customFormat="1" ht="61.5" thickTop="1" thickBot="1" x14ac:dyDescent="0.3">
      <c r="A152" s="92" t="str">
        <f t="shared" ref="A152" si="115">A151</f>
        <v>Question_30</v>
      </c>
      <c r="B152" s="13" t="str">
        <f t="shared" si="113"/>
        <v>How do these methods compare to the methods used in the MPA in terms of impact on bycatch?</v>
      </c>
      <c r="C152" s="41" t="str">
        <f ca="1"/>
        <v>This is unknown and/or uncertain (Q30).</v>
      </c>
      <c r="D152" s="24" t="s">
        <v>315</v>
      </c>
      <c r="E152" s="24" t="s">
        <v>315</v>
      </c>
      <c r="F152" s="24" t="s">
        <v>316</v>
      </c>
      <c r="G152" s="24" t="s">
        <v>316</v>
      </c>
      <c r="H152" s="24" t="s">
        <v>316</v>
      </c>
      <c r="I152" s="24" t="s">
        <v>315</v>
      </c>
      <c r="J152" s="24" t="s">
        <v>315</v>
      </c>
      <c r="K152" s="24" t="s">
        <v>315</v>
      </c>
      <c r="L152" s="24" t="s">
        <v>316</v>
      </c>
      <c r="M152" s="24" t="s">
        <v>316</v>
      </c>
      <c r="N152" s="24" t="s">
        <v>315</v>
      </c>
      <c r="O152" s="24" t="s">
        <v>315</v>
      </c>
      <c r="P152" s="24" t="s">
        <v>316</v>
      </c>
      <c r="Q152" s="24" t="s">
        <v>316</v>
      </c>
      <c r="R152" s="24" t="s">
        <v>311</v>
      </c>
      <c r="S152" s="24" t="s">
        <v>311</v>
      </c>
      <c r="T152" s="24" t="s">
        <v>311</v>
      </c>
      <c r="U152" s="24" t="s">
        <v>311</v>
      </c>
      <c r="V152" s="24" t="s">
        <v>311</v>
      </c>
      <c r="W152" s="24" t="s">
        <v>311</v>
      </c>
      <c r="X152" s="24" t="s">
        <v>311</v>
      </c>
      <c r="Y152" s="24" t="s">
        <v>311</v>
      </c>
      <c r="Z152" s="24" t="s">
        <v>311</v>
      </c>
      <c r="AA152" s="24" t="s">
        <v>311</v>
      </c>
      <c r="AB152" s="24" t="s">
        <v>311</v>
      </c>
      <c r="AC152" s="24" t="s">
        <v>311</v>
      </c>
      <c r="AD152" s="24" t="s">
        <v>311</v>
      </c>
      <c r="AE152" s="24" t="s">
        <v>311</v>
      </c>
      <c r="AF152" s="24" t="s">
        <v>311</v>
      </c>
      <c r="AG152" s="24" t="s">
        <v>311</v>
      </c>
      <c r="AH152" s="24" t="s">
        <v>311</v>
      </c>
      <c r="AI152" s="24" t="s">
        <v>311</v>
      </c>
      <c r="AJ152" s="24" t="s">
        <v>311</v>
      </c>
      <c r="AK152" s="24" t="s">
        <v>311</v>
      </c>
      <c r="AL152" s="24" t="s">
        <v>311</v>
      </c>
      <c r="AM152" s="24" t="s">
        <v>311</v>
      </c>
      <c r="AN152" s="24" t="s">
        <v>311</v>
      </c>
      <c r="AO152" s="24" t="s">
        <v>311</v>
      </c>
      <c r="AP152" s="24" t="s">
        <v>311</v>
      </c>
      <c r="AQ152" s="24" t="s">
        <v>311</v>
      </c>
    </row>
    <row r="153" spans="1:43" s="83" customFormat="1" ht="31.5" thickTop="1" thickBot="1" x14ac:dyDescent="0.3">
      <c r="A153" s="93" t="str">
        <f t="shared" ref="A153" si="116">A152</f>
        <v>Question_30</v>
      </c>
      <c r="B153" s="80" t="str">
        <f t="shared" si="113"/>
        <v>How do these methods compare to the methods used in the MPA in terms of impact on bycatch?</v>
      </c>
      <c r="C153" s="81">
        <f ca="1"/>
        <v>0</v>
      </c>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row>
    <row r="154" spans="1:43" s="12" customFormat="1" ht="60.75" thickBot="1" x14ac:dyDescent="0.3">
      <c r="A154" s="94" t="str">
        <f>'Admin Potential Answers'!A32</f>
        <v>Question_31</v>
      </c>
      <c r="B154" s="36" t="str">
        <f>'Admin Potential Answers'!B32</f>
        <v>How do these methods compare to the methods used in the MPA in terms of impact on the food-web?</v>
      </c>
      <c r="C154" s="59" t="str" cm="1">
        <f t="array" aca="1" ref="C154:C158" ca="1">TRANSPOSE(INDIRECT('Admin Potential Answers'!A35))</f>
        <v>These methods have less impact in terms of impact on the food-web.</v>
      </c>
      <c r="D154" s="24" t="s">
        <v>309</v>
      </c>
      <c r="E154" s="24" t="s">
        <v>309</v>
      </c>
      <c r="F154" s="24" t="s">
        <v>316</v>
      </c>
      <c r="G154" s="24" t="s">
        <v>316</v>
      </c>
      <c r="H154" s="24" t="s">
        <v>316</v>
      </c>
      <c r="I154" s="24" t="s">
        <v>316</v>
      </c>
      <c r="J154" s="24" t="s">
        <v>316</v>
      </c>
      <c r="K154" s="24" t="s">
        <v>316</v>
      </c>
      <c r="L154" s="24" t="s">
        <v>316</v>
      </c>
      <c r="M154" s="24" t="s">
        <v>316</v>
      </c>
      <c r="N154" s="24" t="s">
        <v>316</v>
      </c>
      <c r="O154" s="24" t="s">
        <v>316</v>
      </c>
      <c r="P154" s="24" t="s">
        <v>316</v>
      </c>
      <c r="Q154" s="24" t="s">
        <v>316</v>
      </c>
      <c r="R154" s="24" t="s">
        <v>311</v>
      </c>
      <c r="S154" s="24" t="s">
        <v>311</v>
      </c>
      <c r="T154" s="24" t="s">
        <v>311</v>
      </c>
      <c r="U154" s="24" t="s">
        <v>311</v>
      </c>
      <c r="V154" s="24" t="s">
        <v>311</v>
      </c>
      <c r="W154" s="24" t="s">
        <v>311</v>
      </c>
      <c r="X154" s="24" t="s">
        <v>311</v>
      </c>
      <c r="Y154" s="24" t="s">
        <v>311</v>
      </c>
      <c r="Z154" s="24" t="s">
        <v>311</v>
      </c>
      <c r="AA154" s="24" t="s">
        <v>311</v>
      </c>
      <c r="AB154" s="24" t="s">
        <v>311</v>
      </c>
      <c r="AC154" s="24" t="s">
        <v>311</v>
      </c>
      <c r="AD154" s="24" t="s">
        <v>311</v>
      </c>
      <c r="AE154" s="24" t="s">
        <v>311</v>
      </c>
      <c r="AF154" s="24" t="s">
        <v>311</v>
      </c>
      <c r="AG154" s="24" t="s">
        <v>311</v>
      </c>
      <c r="AH154" s="24" t="s">
        <v>311</v>
      </c>
      <c r="AI154" s="24" t="s">
        <v>311</v>
      </c>
      <c r="AJ154" s="24" t="s">
        <v>311</v>
      </c>
      <c r="AK154" s="24" t="s">
        <v>311</v>
      </c>
      <c r="AL154" s="24" t="s">
        <v>311</v>
      </c>
      <c r="AM154" s="24" t="s">
        <v>311</v>
      </c>
      <c r="AN154" s="24" t="s">
        <v>311</v>
      </c>
      <c r="AO154" s="24" t="s">
        <v>311</v>
      </c>
      <c r="AP154" s="24" t="s">
        <v>311</v>
      </c>
      <c r="AQ154" s="24" t="s">
        <v>311</v>
      </c>
    </row>
    <row r="155" spans="1:43" s="12" customFormat="1" ht="61.5" thickTop="1" thickBot="1" x14ac:dyDescent="0.3">
      <c r="A155" s="92" t="str">
        <f t="shared" ref="A155" si="117">A154</f>
        <v>Question_31</v>
      </c>
      <c r="B155" s="13" t="str">
        <f t="shared" ref="B155:B158" si="118">B154</f>
        <v>How do these methods compare to the methods used in the MPA in terms of impact on the food-web?</v>
      </c>
      <c r="C155" s="41" t="str">
        <f ca="1"/>
        <v>These methods have a similar impact (or the same methods are used) in terms of impact on the food-web.</v>
      </c>
      <c r="D155" s="24" t="s">
        <v>310</v>
      </c>
      <c r="E155" s="24" t="s">
        <v>310</v>
      </c>
      <c r="F155" s="24" t="s">
        <v>316</v>
      </c>
      <c r="G155" s="24" t="s">
        <v>316</v>
      </c>
      <c r="H155" s="24" t="s">
        <v>316</v>
      </c>
      <c r="I155" s="24" t="s">
        <v>316</v>
      </c>
      <c r="J155" s="24" t="s">
        <v>316</v>
      </c>
      <c r="K155" s="24" t="s">
        <v>316</v>
      </c>
      <c r="L155" s="24" t="s">
        <v>316</v>
      </c>
      <c r="M155" s="24" t="s">
        <v>316</v>
      </c>
      <c r="N155" s="24" t="s">
        <v>316</v>
      </c>
      <c r="O155" s="24" t="s">
        <v>316</v>
      </c>
      <c r="P155" s="24" t="s">
        <v>316</v>
      </c>
      <c r="Q155" s="24" t="s">
        <v>316</v>
      </c>
      <c r="R155" s="24" t="s">
        <v>311</v>
      </c>
      <c r="S155" s="24" t="s">
        <v>311</v>
      </c>
      <c r="T155" s="24" t="s">
        <v>311</v>
      </c>
      <c r="U155" s="24" t="s">
        <v>311</v>
      </c>
      <c r="V155" s="24" t="s">
        <v>311</v>
      </c>
      <c r="W155" s="24" t="s">
        <v>311</v>
      </c>
      <c r="X155" s="24" t="s">
        <v>311</v>
      </c>
      <c r="Y155" s="24" t="s">
        <v>311</v>
      </c>
      <c r="Z155" s="24" t="s">
        <v>311</v>
      </c>
      <c r="AA155" s="24" t="s">
        <v>311</v>
      </c>
      <c r="AB155" s="24" t="s">
        <v>311</v>
      </c>
      <c r="AC155" s="24" t="s">
        <v>311</v>
      </c>
      <c r="AD155" s="24" t="s">
        <v>311</v>
      </c>
      <c r="AE155" s="24" t="s">
        <v>311</v>
      </c>
      <c r="AF155" s="24" t="s">
        <v>311</v>
      </c>
      <c r="AG155" s="24" t="s">
        <v>311</v>
      </c>
      <c r="AH155" s="24" t="s">
        <v>311</v>
      </c>
      <c r="AI155" s="24" t="s">
        <v>311</v>
      </c>
      <c r="AJ155" s="24" t="s">
        <v>311</v>
      </c>
      <c r="AK155" s="24" t="s">
        <v>311</v>
      </c>
      <c r="AL155" s="24" t="s">
        <v>311</v>
      </c>
      <c r="AM155" s="24" t="s">
        <v>311</v>
      </c>
      <c r="AN155" s="24" t="s">
        <v>311</v>
      </c>
      <c r="AO155" s="24" t="s">
        <v>311</v>
      </c>
      <c r="AP155" s="24" t="s">
        <v>311</v>
      </c>
      <c r="AQ155" s="24" t="s">
        <v>311</v>
      </c>
    </row>
    <row r="156" spans="1:43" s="12" customFormat="1" ht="61.5" thickTop="1" thickBot="1" x14ac:dyDescent="0.3">
      <c r="A156" s="92" t="str">
        <f t="shared" ref="A156" si="119">A155</f>
        <v>Question_31</v>
      </c>
      <c r="B156" s="13" t="str">
        <f t="shared" si="118"/>
        <v>How do these methods compare to the methods used in the MPA in terms of impact on the food-web?</v>
      </c>
      <c r="C156" s="41" t="str">
        <f ca="1"/>
        <v>These methods have more impact in terms of impact on the food-web.</v>
      </c>
      <c r="D156" s="24" t="s">
        <v>313</v>
      </c>
      <c r="E156" s="24" t="s">
        <v>313</v>
      </c>
      <c r="F156" s="24" t="s">
        <v>316</v>
      </c>
      <c r="G156" s="24" t="s">
        <v>316</v>
      </c>
      <c r="H156" s="24" t="s">
        <v>316</v>
      </c>
      <c r="I156" s="24" t="s">
        <v>316</v>
      </c>
      <c r="J156" s="24" t="s">
        <v>316</v>
      </c>
      <c r="K156" s="24" t="s">
        <v>316</v>
      </c>
      <c r="L156" s="24" t="s">
        <v>316</v>
      </c>
      <c r="M156" s="24" t="s">
        <v>316</v>
      </c>
      <c r="N156" s="24" t="s">
        <v>316</v>
      </c>
      <c r="O156" s="24" t="s">
        <v>316</v>
      </c>
      <c r="P156" s="24" t="s">
        <v>316</v>
      </c>
      <c r="Q156" s="24" t="s">
        <v>316</v>
      </c>
      <c r="R156" s="24" t="s">
        <v>311</v>
      </c>
      <c r="S156" s="24" t="s">
        <v>311</v>
      </c>
      <c r="T156" s="24" t="s">
        <v>311</v>
      </c>
      <c r="U156" s="24" t="s">
        <v>311</v>
      </c>
      <c r="V156" s="24" t="s">
        <v>311</v>
      </c>
      <c r="W156" s="24" t="s">
        <v>311</v>
      </c>
      <c r="X156" s="24" t="s">
        <v>311</v>
      </c>
      <c r="Y156" s="24" t="s">
        <v>311</v>
      </c>
      <c r="Z156" s="24" t="s">
        <v>311</v>
      </c>
      <c r="AA156" s="24" t="s">
        <v>311</v>
      </c>
      <c r="AB156" s="24" t="s">
        <v>311</v>
      </c>
      <c r="AC156" s="24" t="s">
        <v>311</v>
      </c>
      <c r="AD156" s="24" t="s">
        <v>311</v>
      </c>
      <c r="AE156" s="24" t="s">
        <v>311</v>
      </c>
      <c r="AF156" s="24" t="s">
        <v>311</v>
      </c>
      <c r="AG156" s="24" t="s">
        <v>311</v>
      </c>
      <c r="AH156" s="24" t="s">
        <v>311</v>
      </c>
      <c r="AI156" s="24" t="s">
        <v>311</v>
      </c>
      <c r="AJ156" s="24" t="s">
        <v>311</v>
      </c>
      <c r="AK156" s="24" t="s">
        <v>311</v>
      </c>
      <c r="AL156" s="24" t="s">
        <v>311</v>
      </c>
      <c r="AM156" s="24" t="s">
        <v>311</v>
      </c>
      <c r="AN156" s="24" t="s">
        <v>311</v>
      </c>
      <c r="AO156" s="24" t="s">
        <v>311</v>
      </c>
      <c r="AP156" s="24" t="s">
        <v>311</v>
      </c>
      <c r="AQ156" s="24" t="s">
        <v>311</v>
      </c>
    </row>
    <row r="157" spans="1:43" s="12" customFormat="1" ht="61.5" thickTop="1" thickBot="1" x14ac:dyDescent="0.3">
      <c r="A157" s="92" t="str">
        <f t="shared" ref="A157" si="120">A156</f>
        <v>Question_31</v>
      </c>
      <c r="B157" s="13" t="str">
        <f t="shared" si="118"/>
        <v>How do these methods compare to the methods used in the MPA in terms of impact on the food-web?</v>
      </c>
      <c r="C157" s="41" t="str">
        <f ca="1"/>
        <v>This is unknown and/or uncertain (Q31).</v>
      </c>
      <c r="D157" s="24" t="s">
        <v>315</v>
      </c>
      <c r="E157" s="24" t="s">
        <v>315</v>
      </c>
      <c r="F157" s="24" t="s">
        <v>316</v>
      </c>
      <c r="G157" s="24" t="s">
        <v>316</v>
      </c>
      <c r="H157" s="24" t="s">
        <v>316</v>
      </c>
      <c r="I157" s="24" t="s">
        <v>316</v>
      </c>
      <c r="J157" s="24" t="s">
        <v>316</v>
      </c>
      <c r="K157" s="24" t="s">
        <v>316</v>
      </c>
      <c r="L157" s="24" t="s">
        <v>316</v>
      </c>
      <c r="M157" s="24" t="s">
        <v>316</v>
      </c>
      <c r="N157" s="24" t="s">
        <v>316</v>
      </c>
      <c r="O157" s="24" t="s">
        <v>316</v>
      </c>
      <c r="P157" s="24" t="s">
        <v>316</v>
      </c>
      <c r="Q157" s="24" t="s">
        <v>316</v>
      </c>
      <c r="R157" s="24" t="s">
        <v>311</v>
      </c>
      <c r="S157" s="24" t="s">
        <v>311</v>
      </c>
      <c r="T157" s="24" t="s">
        <v>311</v>
      </c>
      <c r="U157" s="24" t="s">
        <v>311</v>
      </c>
      <c r="V157" s="24" t="s">
        <v>311</v>
      </c>
      <c r="W157" s="24" t="s">
        <v>311</v>
      </c>
      <c r="X157" s="24" t="s">
        <v>311</v>
      </c>
      <c r="Y157" s="24" t="s">
        <v>311</v>
      </c>
      <c r="Z157" s="24" t="s">
        <v>311</v>
      </c>
      <c r="AA157" s="24" t="s">
        <v>311</v>
      </c>
      <c r="AB157" s="24" t="s">
        <v>311</v>
      </c>
      <c r="AC157" s="24" t="s">
        <v>311</v>
      </c>
      <c r="AD157" s="24" t="s">
        <v>311</v>
      </c>
      <c r="AE157" s="24" t="s">
        <v>311</v>
      </c>
      <c r="AF157" s="24" t="s">
        <v>311</v>
      </c>
      <c r="AG157" s="24" t="s">
        <v>311</v>
      </c>
      <c r="AH157" s="24" t="s">
        <v>311</v>
      </c>
      <c r="AI157" s="24" t="s">
        <v>311</v>
      </c>
      <c r="AJ157" s="24" t="s">
        <v>311</v>
      </c>
      <c r="AK157" s="24" t="s">
        <v>311</v>
      </c>
      <c r="AL157" s="24" t="s">
        <v>311</v>
      </c>
      <c r="AM157" s="24" t="s">
        <v>311</v>
      </c>
      <c r="AN157" s="24" t="s">
        <v>311</v>
      </c>
      <c r="AO157" s="24" t="s">
        <v>311</v>
      </c>
      <c r="AP157" s="24" t="s">
        <v>311</v>
      </c>
      <c r="AQ157" s="24" t="s">
        <v>311</v>
      </c>
    </row>
    <row r="158" spans="1:43" s="83" customFormat="1" ht="46.5" thickTop="1" thickBot="1" x14ac:dyDescent="0.3">
      <c r="A158" s="93" t="str">
        <f t="shared" ref="A158" si="121">A157</f>
        <v>Question_31</v>
      </c>
      <c r="B158" s="80" t="str">
        <f t="shared" si="118"/>
        <v>How do these methods compare to the methods used in the MPA in terms of impact on the food-web?</v>
      </c>
      <c r="C158" s="81">
        <f ca="1"/>
        <v>0</v>
      </c>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row>
    <row r="159" spans="1:43" s="12" customFormat="1" ht="60.75" thickBot="1" x14ac:dyDescent="0.3">
      <c r="A159" s="94" t="str">
        <f>'Admin Potential Answers'!A33</f>
        <v>Question_32</v>
      </c>
      <c r="B159" s="36" t="str">
        <f>'Admin Potential Answers'!B33</f>
        <v>If innovation is required, to what extent is the community capable of innovation (financial and willingness)?</v>
      </c>
      <c r="C159" s="59" t="str" cm="1">
        <f t="array" aca="1" ref="C159:C163" ca="1">TRANSPOSE(INDIRECT('Admin Potential Answers'!A36))</f>
        <v>The community is very capable (financially) and willing to innovate</v>
      </c>
      <c r="D159" s="24" t="s">
        <v>309</v>
      </c>
      <c r="E159" s="24" t="s">
        <v>309</v>
      </c>
      <c r="F159" s="24" t="s">
        <v>309</v>
      </c>
      <c r="G159" s="24" t="s">
        <v>316</v>
      </c>
      <c r="H159" s="24" t="s">
        <v>316</v>
      </c>
      <c r="I159" s="24" t="s">
        <v>310</v>
      </c>
      <c r="J159" s="24" t="s">
        <v>310</v>
      </c>
      <c r="K159" s="24" t="s">
        <v>316</v>
      </c>
      <c r="L159" s="24" t="s">
        <v>310</v>
      </c>
      <c r="M159" s="24" t="s">
        <v>310</v>
      </c>
      <c r="N159" s="24" t="s">
        <v>316</v>
      </c>
      <c r="O159" s="24" t="s">
        <v>316</v>
      </c>
      <c r="P159" s="24" t="s">
        <v>310</v>
      </c>
      <c r="Q159" s="24" t="s">
        <v>310</v>
      </c>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row>
    <row r="160" spans="1:43" s="12" customFormat="1" ht="61.5" thickTop="1" thickBot="1" x14ac:dyDescent="0.3">
      <c r="A160" s="92" t="str">
        <f t="shared" ref="A160" si="122">A159</f>
        <v>Question_32</v>
      </c>
      <c r="B160" s="13" t="str">
        <f t="shared" ref="B160:B163" si="123">B159</f>
        <v>If innovation is required, to what extent is the community capable of innovation (financial and willingness)?</v>
      </c>
      <c r="C160" s="41" t="str">
        <f ca="1"/>
        <v>The community will only be able and willing to innovate to some extent.</v>
      </c>
      <c r="D160" s="24" t="s">
        <v>310</v>
      </c>
      <c r="E160" s="24" t="s">
        <v>310</v>
      </c>
      <c r="F160" s="24" t="s">
        <v>310</v>
      </c>
      <c r="G160" s="24" t="s">
        <v>316</v>
      </c>
      <c r="H160" s="24" t="s">
        <v>316</v>
      </c>
      <c r="I160" s="24" t="s">
        <v>312</v>
      </c>
      <c r="J160" s="24" t="s">
        <v>312</v>
      </c>
      <c r="K160" s="24" t="s">
        <v>316</v>
      </c>
      <c r="L160" s="24" t="s">
        <v>313</v>
      </c>
      <c r="M160" s="24" t="s">
        <v>312</v>
      </c>
      <c r="N160" s="24" t="s">
        <v>316</v>
      </c>
      <c r="O160" s="24" t="s">
        <v>316</v>
      </c>
      <c r="P160" s="24" t="s">
        <v>312</v>
      </c>
      <c r="Q160" s="24" t="s">
        <v>312</v>
      </c>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row>
    <row r="161" spans="1:43" s="12" customFormat="1" ht="61.5" thickTop="1" thickBot="1" x14ac:dyDescent="0.3">
      <c r="A161" s="92" t="str">
        <f t="shared" ref="A161" si="124">A160</f>
        <v>Question_32</v>
      </c>
      <c r="B161" s="13" t="str">
        <f t="shared" si="123"/>
        <v>If innovation is required, to what extent is the community capable of innovation (financial and willingness)?</v>
      </c>
      <c r="C161" s="41" t="str">
        <f ca="1"/>
        <v>The community will not be able to innovate.</v>
      </c>
      <c r="D161" s="24" t="s">
        <v>312</v>
      </c>
      <c r="E161" s="24" t="s">
        <v>312</v>
      </c>
      <c r="F161" s="24" t="s">
        <v>312</v>
      </c>
      <c r="G161" s="24" t="s">
        <v>316</v>
      </c>
      <c r="H161" s="24" t="s">
        <v>316</v>
      </c>
      <c r="I161" s="24" t="s">
        <v>313</v>
      </c>
      <c r="J161" s="24" t="s">
        <v>313</v>
      </c>
      <c r="K161" s="24" t="s">
        <v>316</v>
      </c>
      <c r="L161" s="24" t="s">
        <v>314</v>
      </c>
      <c r="M161" s="24" t="s">
        <v>313</v>
      </c>
      <c r="N161" s="24" t="s">
        <v>316</v>
      </c>
      <c r="O161" s="24" t="s">
        <v>316</v>
      </c>
      <c r="P161" s="24" t="s">
        <v>313</v>
      </c>
      <c r="Q161" s="24" t="s">
        <v>313</v>
      </c>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row>
    <row r="162" spans="1:43" s="12" customFormat="1" ht="61.5" thickTop="1" thickBot="1" x14ac:dyDescent="0.3">
      <c r="A162" s="92" t="str">
        <f t="shared" ref="A162" si="125">A161</f>
        <v>Question_32</v>
      </c>
      <c r="B162" s="13" t="str">
        <f t="shared" si="123"/>
        <v>If innovation is required, to what extent is the community capable of innovation (financial and willingness)?</v>
      </c>
      <c r="C162" s="41" t="str">
        <f ca="1"/>
        <v>This is unknown and/or uncertain (Q32).</v>
      </c>
      <c r="D162" s="24" t="s">
        <v>315</v>
      </c>
      <c r="E162" s="24" t="s">
        <v>315</v>
      </c>
      <c r="F162" s="24" t="s">
        <v>315</v>
      </c>
      <c r="G162" s="24" t="s">
        <v>316</v>
      </c>
      <c r="H162" s="24" t="s">
        <v>316</v>
      </c>
      <c r="I162" s="24" t="s">
        <v>315</v>
      </c>
      <c r="J162" s="24" t="s">
        <v>315</v>
      </c>
      <c r="K162" s="24" t="s">
        <v>315</v>
      </c>
      <c r="L162" s="24" t="s">
        <v>315</v>
      </c>
      <c r="M162" s="24" t="s">
        <v>315</v>
      </c>
      <c r="N162" s="24" t="s">
        <v>316</v>
      </c>
      <c r="O162" s="24" t="s">
        <v>316</v>
      </c>
      <c r="P162" s="24" t="s">
        <v>315</v>
      </c>
      <c r="Q162" s="24" t="s">
        <v>315</v>
      </c>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row>
    <row r="163" spans="1:43" s="12" customFormat="1" ht="46.5" thickTop="1" thickBot="1" x14ac:dyDescent="0.3">
      <c r="A163" s="92" t="str">
        <f t="shared" ref="A163" si="126">A162</f>
        <v>Question_32</v>
      </c>
      <c r="B163" s="13" t="str">
        <f t="shared" si="123"/>
        <v>If innovation is required, to what extent is the community capable of innovation (financial and willingness)?</v>
      </c>
      <c r="C163" s="81">
        <f ca="1"/>
        <v>0</v>
      </c>
      <c r="D163" s="24" t="s">
        <v>311</v>
      </c>
      <c r="E163" s="24" t="s">
        <v>311</v>
      </c>
      <c r="F163" s="24" t="s">
        <v>311</v>
      </c>
      <c r="G163" s="24" t="s">
        <v>311</v>
      </c>
      <c r="H163" s="24" t="s">
        <v>311</v>
      </c>
      <c r="I163" s="24" t="s">
        <v>311</v>
      </c>
      <c r="J163" s="24" t="s">
        <v>311</v>
      </c>
      <c r="K163" s="24" t="s">
        <v>311</v>
      </c>
      <c r="L163" s="24" t="s">
        <v>311</v>
      </c>
      <c r="M163" s="24" t="s">
        <v>311</v>
      </c>
      <c r="N163" s="24" t="s">
        <v>311</v>
      </c>
      <c r="O163" s="24" t="s">
        <v>311</v>
      </c>
      <c r="P163" s="24" t="s">
        <v>311</v>
      </c>
      <c r="Q163" s="24" t="s">
        <v>311</v>
      </c>
      <c r="R163" s="24" t="s">
        <v>311</v>
      </c>
      <c r="S163" s="24" t="s">
        <v>311</v>
      </c>
      <c r="T163" s="24" t="s">
        <v>311</v>
      </c>
      <c r="U163" s="24" t="s">
        <v>311</v>
      </c>
      <c r="V163" s="24" t="s">
        <v>311</v>
      </c>
      <c r="W163" s="24" t="s">
        <v>311</v>
      </c>
      <c r="X163" s="24" t="s">
        <v>311</v>
      </c>
      <c r="Y163" s="24" t="s">
        <v>311</v>
      </c>
      <c r="Z163" s="24" t="s">
        <v>311</v>
      </c>
      <c r="AA163" s="24" t="s">
        <v>311</v>
      </c>
      <c r="AB163" s="24" t="s">
        <v>311</v>
      </c>
      <c r="AC163" s="24" t="s">
        <v>311</v>
      </c>
      <c r="AD163" s="24" t="s">
        <v>311</v>
      </c>
      <c r="AE163" s="24" t="s">
        <v>311</v>
      </c>
      <c r="AF163" s="24" t="s">
        <v>311</v>
      </c>
      <c r="AG163" s="24" t="s">
        <v>311</v>
      </c>
      <c r="AH163" s="24" t="s">
        <v>311</v>
      </c>
      <c r="AI163" s="24" t="s">
        <v>311</v>
      </c>
      <c r="AJ163" s="24" t="s">
        <v>311</v>
      </c>
      <c r="AK163" s="24" t="s">
        <v>311</v>
      </c>
      <c r="AL163" s="24" t="s">
        <v>311</v>
      </c>
      <c r="AM163" s="24" t="s">
        <v>311</v>
      </c>
      <c r="AN163" s="24" t="s">
        <v>311</v>
      </c>
      <c r="AO163" s="24" t="s">
        <v>311</v>
      </c>
      <c r="AP163" s="24" t="s">
        <v>311</v>
      </c>
      <c r="AQ163" s="24" t="s">
        <v>311</v>
      </c>
    </row>
    <row r="164" spans="1:43" s="12" customFormat="1" thickTop="1" thickBot="1" x14ac:dyDescent="0.3">
      <c r="A164" s="92" t="str">
        <f>'Admin Potential Answers'!A34</f>
        <v>Question_33</v>
      </c>
      <c r="B164" s="13" t="str">
        <f>'Admin Potential Answers'!B34</f>
        <v>Question 36</v>
      </c>
      <c r="C164" s="41"/>
      <c r="D164" s="24" t="s">
        <v>311</v>
      </c>
      <c r="E164" s="24" t="s">
        <v>311</v>
      </c>
      <c r="F164" s="24" t="s">
        <v>311</v>
      </c>
      <c r="G164" s="24" t="s">
        <v>311</v>
      </c>
      <c r="H164" s="24" t="s">
        <v>311</v>
      </c>
      <c r="I164" s="24" t="s">
        <v>311</v>
      </c>
      <c r="J164" s="24" t="s">
        <v>311</v>
      </c>
      <c r="K164" s="24" t="s">
        <v>311</v>
      </c>
      <c r="L164" s="24" t="s">
        <v>311</v>
      </c>
      <c r="M164" s="24" t="s">
        <v>311</v>
      </c>
      <c r="N164" s="24" t="s">
        <v>311</v>
      </c>
      <c r="O164" s="24" t="s">
        <v>311</v>
      </c>
      <c r="P164" s="24" t="s">
        <v>311</v>
      </c>
      <c r="Q164" s="24" t="s">
        <v>311</v>
      </c>
      <c r="R164" s="24" t="s">
        <v>311</v>
      </c>
      <c r="S164" s="24" t="s">
        <v>311</v>
      </c>
      <c r="T164" s="24" t="s">
        <v>311</v>
      </c>
      <c r="U164" s="24" t="s">
        <v>311</v>
      </c>
      <c r="V164" s="24" t="s">
        <v>311</v>
      </c>
      <c r="W164" s="24" t="s">
        <v>311</v>
      </c>
      <c r="X164" s="24" t="s">
        <v>311</v>
      </c>
      <c r="Y164" s="24" t="s">
        <v>311</v>
      </c>
      <c r="Z164" s="24" t="s">
        <v>311</v>
      </c>
      <c r="AA164" s="24" t="s">
        <v>311</v>
      </c>
      <c r="AB164" s="24" t="s">
        <v>311</v>
      </c>
      <c r="AC164" s="24" t="s">
        <v>311</v>
      </c>
      <c r="AD164" s="24" t="s">
        <v>311</v>
      </c>
      <c r="AE164" s="24" t="s">
        <v>311</v>
      </c>
      <c r="AF164" s="24" t="s">
        <v>311</v>
      </c>
      <c r="AG164" s="24" t="s">
        <v>311</v>
      </c>
      <c r="AH164" s="24" t="s">
        <v>311</v>
      </c>
      <c r="AI164" s="24" t="s">
        <v>311</v>
      </c>
      <c r="AJ164" s="24" t="s">
        <v>311</v>
      </c>
      <c r="AK164" s="24" t="s">
        <v>311</v>
      </c>
      <c r="AL164" s="24" t="s">
        <v>311</v>
      </c>
      <c r="AM164" s="24" t="s">
        <v>311</v>
      </c>
      <c r="AN164" s="24" t="s">
        <v>311</v>
      </c>
      <c r="AO164" s="24" t="s">
        <v>311</v>
      </c>
      <c r="AP164" s="24" t="s">
        <v>311</v>
      </c>
      <c r="AQ164" s="24" t="s">
        <v>311</v>
      </c>
    </row>
    <row r="165" spans="1:43" s="12" customFormat="1" thickTop="1" thickBot="1" x14ac:dyDescent="0.3">
      <c r="A165" s="92" t="str">
        <f t="shared" ref="A165" si="127">A164</f>
        <v>Question_33</v>
      </c>
      <c r="B165" s="13" t="str">
        <f t="shared" ref="B165:B168" si="128">B164</f>
        <v>Question 36</v>
      </c>
      <c r="C165" s="41"/>
      <c r="D165" s="24" t="s">
        <v>311</v>
      </c>
      <c r="E165" s="24" t="s">
        <v>311</v>
      </c>
      <c r="F165" s="24" t="s">
        <v>311</v>
      </c>
      <c r="G165" s="24" t="s">
        <v>311</v>
      </c>
      <c r="H165" s="24" t="s">
        <v>311</v>
      </c>
      <c r="I165" s="24" t="s">
        <v>311</v>
      </c>
      <c r="J165" s="24" t="s">
        <v>311</v>
      </c>
      <c r="K165" s="24" t="s">
        <v>311</v>
      </c>
      <c r="L165" s="24" t="s">
        <v>311</v>
      </c>
      <c r="M165" s="24" t="s">
        <v>311</v>
      </c>
      <c r="N165" s="24" t="s">
        <v>311</v>
      </c>
      <c r="O165" s="24" t="s">
        <v>311</v>
      </c>
      <c r="P165" s="24" t="s">
        <v>311</v>
      </c>
      <c r="Q165" s="24" t="s">
        <v>311</v>
      </c>
      <c r="R165" s="24" t="s">
        <v>311</v>
      </c>
      <c r="S165" s="24" t="s">
        <v>311</v>
      </c>
      <c r="T165" s="24" t="s">
        <v>311</v>
      </c>
      <c r="U165" s="24" t="s">
        <v>311</v>
      </c>
      <c r="V165" s="24" t="s">
        <v>311</v>
      </c>
      <c r="W165" s="24" t="s">
        <v>311</v>
      </c>
      <c r="X165" s="24" t="s">
        <v>311</v>
      </c>
      <c r="Y165" s="24" t="s">
        <v>311</v>
      </c>
      <c r="Z165" s="24" t="s">
        <v>311</v>
      </c>
      <c r="AA165" s="24" t="s">
        <v>311</v>
      </c>
      <c r="AB165" s="24" t="s">
        <v>311</v>
      </c>
      <c r="AC165" s="24" t="s">
        <v>311</v>
      </c>
      <c r="AD165" s="24" t="s">
        <v>311</v>
      </c>
      <c r="AE165" s="24" t="s">
        <v>311</v>
      </c>
      <c r="AF165" s="24" t="s">
        <v>311</v>
      </c>
      <c r="AG165" s="24" t="s">
        <v>311</v>
      </c>
      <c r="AH165" s="24" t="s">
        <v>311</v>
      </c>
      <c r="AI165" s="24" t="s">
        <v>311</v>
      </c>
      <c r="AJ165" s="24" t="s">
        <v>311</v>
      </c>
      <c r="AK165" s="24" t="s">
        <v>311</v>
      </c>
      <c r="AL165" s="24" t="s">
        <v>311</v>
      </c>
      <c r="AM165" s="24" t="s">
        <v>311</v>
      </c>
      <c r="AN165" s="24" t="s">
        <v>311</v>
      </c>
      <c r="AO165" s="24" t="s">
        <v>311</v>
      </c>
      <c r="AP165" s="24" t="s">
        <v>311</v>
      </c>
      <c r="AQ165" s="24" t="s">
        <v>311</v>
      </c>
    </row>
    <row r="166" spans="1:43" s="12" customFormat="1" thickTop="1" thickBot="1" x14ac:dyDescent="0.3">
      <c r="A166" s="92" t="str">
        <f t="shared" ref="A166" si="129">A165</f>
        <v>Question_33</v>
      </c>
      <c r="B166" s="13" t="str">
        <f t="shared" si="128"/>
        <v>Question 36</v>
      </c>
      <c r="C166" s="41"/>
      <c r="D166" s="24" t="s">
        <v>311</v>
      </c>
      <c r="E166" s="24" t="s">
        <v>311</v>
      </c>
      <c r="F166" s="24" t="s">
        <v>311</v>
      </c>
      <c r="G166" s="24" t="s">
        <v>311</v>
      </c>
      <c r="H166" s="24" t="s">
        <v>311</v>
      </c>
      <c r="I166" s="24" t="s">
        <v>311</v>
      </c>
      <c r="J166" s="24" t="s">
        <v>311</v>
      </c>
      <c r="K166" s="24" t="s">
        <v>311</v>
      </c>
      <c r="L166" s="24" t="s">
        <v>311</v>
      </c>
      <c r="M166" s="24" t="s">
        <v>311</v>
      </c>
      <c r="N166" s="24" t="s">
        <v>311</v>
      </c>
      <c r="O166" s="24" t="s">
        <v>311</v>
      </c>
      <c r="P166" s="24" t="s">
        <v>311</v>
      </c>
      <c r="Q166" s="24" t="s">
        <v>311</v>
      </c>
      <c r="R166" s="24" t="s">
        <v>311</v>
      </c>
      <c r="S166" s="24" t="s">
        <v>311</v>
      </c>
      <c r="T166" s="24" t="s">
        <v>311</v>
      </c>
      <c r="U166" s="24" t="s">
        <v>311</v>
      </c>
      <c r="V166" s="24" t="s">
        <v>311</v>
      </c>
      <c r="W166" s="24" t="s">
        <v>311</v>
      </c>
      <c r="X166" s="24" t="s">
        <v>311</v>
      </c>
      <c r="Y166" s="24" t="s">
        <v>311</v>
      </c>
      <c r="Z166" s="24" t="s">
        <v>311</v>
      </c>
      <c r="AA166" s="24" t="s">
        <v>311</v>
      </c>
      <c r="AB166" s="24" t="s">
        <v>311</v>
      </c>
      <c r="AC166" s="24" t="s">
        <v>311</v>
      </c>
      <c r="AD166" s="24" t="s">
        <v>311</v>
      </c>
      <c r="AE166" s="24" t="s">
        <v>311</v>
      </c>
      <c r="AF166" s="24" t="s">
        <v>311</v>
      </c>
      <c r="AG166" s="24" t="s">
        <v>311</v>
      </c>
      <c r="AH166" s="24" t="s">
        <v>311</v>
      </c>
      <c r="AI166" s="24" t="s">
        <v>311</v>
      </c>
      <c r="AJ166" s="24" t="s">
        <v>311</v>
      </c>
      <c r="AK166" s="24" t="s">
        <v>311</v>
      </c>
      <c r="AL166" s="24" t="s">
        <v>311</v>
      </c>
      <c r="AM166" s="24" t="s">
        <v>311</v>
      </c>
      <c r="AN166" s="24" t="s">
        <v>311</v>
      </c>
      <c r="AO166" s="24" t="s">
        <v>311</v>
      </c>
      <c r="AP166" s="24" t="s">
        <v>311</v>
      </c>
      <c r="AQ166" s="24" t="s">
        <v>311</v>
      </c>
    </row>
    <row r="167" spans="1:43" s="12" customFormat="1" thickTop="1" thickBot="1" x14ac:dyDescent="0.3">
      <c r="A167" s="92" t="str">
        <f t="shared" ref="A167" si="130">A166</f>
        <v>Question_33</v>
      </c>
      <c r="B167" s="13" t="str">
        <f t="shared" si="128"/>
        <v>Question 36</v>
      </c>
      <c r="C167" s="41"/>
      <c r="D167" s="24" t="s">
        <v>311</v>
      </c>
      <c r="E167" s="24" t="s">
        <v>311</v>
      </c>
      <c r="F167" s="24" t="s">
        <v>311</v>
      </c>
      <c r="G167" s="24" t="s">
        <v>311</v>
      </c>
      <c r="H167" s="24" t="s">
        <v>311</v>
      </c>
      <c r="I167" s="24" t="s">
        <v>311</v>
      </c>
      <c r="J167" s="24" t="s">
        <v>311</v>
      </c>
      <c r="K167" s="24" t="s">
        <v>311</v>
      </c>
      <c r="L167" s="24" t="s">
        <v>311</v>
      </c>
      <c r="M167" s="24" t="s">
        <v>311</v>
      </c>
      <c r="N167" s="24" t="s">
        <v>311</v>
      </c>
      <c r="O167" s="24" t="s">
        <v>311</v>
      </c>
      <c r="P167" s="24" t="s">
        <v>311</v>
      </c>
      <c r="Q167" s="24" t="s">
        <v>311</v>
      </c>
      <c r="R167" s="24" t="s">
        <v>311</v>
      </c>
      <c r="S167" s="24" t="s">
        <v>311</v>
      </c>
      <c r="T167" s="24" t="s">
        <v>311</v>
      </c>
      <c r="U167" s="24" t="s">
        <v>311</v>
      </c>
      <c r="V167" s="24" t="s">
        <v>311</v>
      </c>
      <c r="W167" s="24" t="s">
        <v>311</v>
      </c>
      <c r="X167" s="24" t="s">
        <v>311</v>
      </c>
      <c r="Y167" s="24" t="s">
        <v>311</v>
      </c>
      <c r="Z167" s="24" t="s">
        <v>311</v>
      </c>
      <c r="AA167" s="24" t="s">
        <v>311</v>
      </c>
      <c r="AB167" s="24" t="s">
        <v>311</v>
      </c>
      <c r="AC167" s="24" t="s">
        <v>311</v>
      </c>
      <c r="AD167" s="24" t="s">
        <v>311</v>
      </c>
      <c r="AE167" s="24" t="s">
        <v>311</v>
      </c>
      <c r="AF167" s="24" t="s">
        <v>311</v>
      </c>
      <c r="AG167" s="24" t="s">
        <v>311</v>
      </c>
      <c r="AH167" s="24" t="s">
        <v>311</v>
      </c>
      <c r="AI167" s="24" t="s">
        <v>311</v>
      </c>
      <c r="AJ167" s="24" t="s">
        <v>311</v>
      </c>
      <c r="AK167" s="24" t="s">
        <v>311</v>
      </c>
      <c r="AL167" s="24" t="s">
        <v>311</v>
      </c>
      <c r="AM167" s="24" t="s">
        <v>311</v>
      </c>
      <c r="AN167" s="24" t="s">
        <v>311</v>
      </c>
      <c r="AO167" s="24" t="s">
        <v>311</v>
      </c>
      <c r="AP167" s="24" t="s">
        <v>311</v>
      </c>
      <c r="AQ167" s="24" t="s">
        <v>311</v>
      </c>
    </row>
    <row r="168" spans="1:43" s="12" customFormat="1" thickTop="1" thickBot="1" x14ac:dyDescent="0.3">
      <c r="A168" s="92" t="str">
        <f t="shared" ref="A168" si="131">A167</f>
        <v>Question_33</v>
      </c>
      <c r="B168" s="13" t="str">
        <f t="shared" si="128"/>
        <v>Question 36</v>
      </c>
      <c r="C168" s="41"/>
      <c r="D168" s="24" t="s">
        <v>311</v>
      </c>
      <c r="E168" s="24" t="s">
        <v>311</v>
      </c>
      <c r="F168" s="24" t="s">
        <v>311</v>
      </c>
      <c r="G168" s="24" t="s">
        <v>311</v>
      </c>
      <c r="H168" s="24" t="s">
        <v>311</v>
      </c>
      <c r="I168" s="24" t="s">
        <v>311</v>
      </c>
      <c r="J168" s="24" t="s">
        <v>311</v>
      </c>
      <c r="K168" s="24" t="s">
        <v>311</v>
      </c>
      <c r="L168" s="24" t="s">
        <v>311</v>
      </c>
      <c r="M168" s="24" t="s">
        <v>311</v>
      </c>
      <c r="N168" s="24" t="s">
        <v>311</v>
      </c>
      <c r="O168" s="24" t="s">
        <v>311</v>
      </c>
      <c r="P168" s="24" t="s">
        <v>311</v>
      </c>
      <c r="Q168" s="24" t="s">
        <v>311</v>
      </c>
      <c r="R168" s="24" t="s">
        <v>311</v>
      </c>
      <c r="S168" s="24" t="s">
        <v>311</v>
      </c>
      <c r="T168" s="24" t="s">
        <v>311</v>
      </c>
      <c r="U168" s="24" t="s">
        <v>311</v>
      </c>
      <c r="V168" s="24" t="s">
        <v>311</v>
      </c>
      <c r="W168" s="24" t="s">
        <v>311</v>
      </c>
      <c r="X168" s="24" t="s">
        <v>311</v>
      </c>
      <c r="Y168" s="24" t="s">
        <v>311</v>
      </c>
      <c r="Z168" s="24" t="s">
        <v>311</v>
      </c>
      <c r="AA168" s="24" t="s">
        <v>311</v>
      </c>
      <c r="AB168" s="24" t="s">
        <v>311</v>
      </c>
      <c r="AC168" s="24" t="s">
        <v>311</v>
      </c>
      <c r="AD168" s="24" t="s">
        <v>311</v>
      </c>
      <c r="AE168" s="24" t="s">
        <v>311</v>
      </c>
      <c r="AF168" s="24" t="s">
        <v>311</v>
      </c>
      <c r="AG168" s="24" t="s">
        <v>311</v>
      </c>
      <c r="AH168" s="24" t="s">
        <v>311</v>
      </c>
      <c r="AI168" s="24" t="s">
        <v>311</v>
      </c>
      <c r="AJ168" s="24" t="s">
        <v>311</v>
      </c>
      <c r="AK168" s="24" t="s">
        <v>311</v>
      </c>
      <c r="AL168" s="24" t="s">
        <v>311</v>
      </c>
      <c r="AM168" s="24" t="s">
        <v>311</v>
      </c>
      <c r="AN168" s="24" t="s">
        <v>311</v>
      </c>
      <c r="AO168" s="24" t="s">
        <v>311</v>
      </c>
      <c r="AP168" s="24" t="s">
        <v>311</v>
      </c>
      <c r="AQ168" s="24" t="s">
        <v>311</v>
      </c>
    </row>
    <row r="169" spans="1:43" s="12" customFormat="1" thickTop="1" thickBot="1" x14ac:dyDescent="0.3">
      <c r="A169" s="92" t="str">
        <f>'Admin Potential Answers'!A35</f>
        <v>Question_34</v>
      </c>
      <c r="B169" s="13" t="str">
        <f>'Admin Potential Answers'!B35</f>
        <v>Question 37</v>
      </c>
      <c r="C169" s="41"/>
      <c r="D169" s="24" t="s">
        <v>311</v>
      </c>
      <c r="E169" s="24" t="s">
        <v>311</v>
      </c>
      <c r="F169" s="24" t="s">
        <v>311</v>
      </c>
      <c r="G169" s="24" t="s">
        <v>311</v>
      </c>
      <c r="H169" s="24" t="s">
        <v>311</v>
      </c>
      <c r="I169" s="24" t="s">
        <v>311</v>
      </c>
      <c r="J169" s="24" t="s">
        <v>311</v>
      </c>
      <c r="K169" s="24" t="s">
        <v>311</v>
      </c>
      <c r="L169" s="24" t="s">
        <v>311</v>
      </c>
      <c r="M169" s="24" t="s">
        <v>311</v>
      </c>
      <c r="N169" s="24" t="s">
        <v>311</v>
      </c>
      <c r="O169" s="24" t="s">
        <v>311</v>
      </c>
      <c r="P169" s="24" t="s">
        <v>311</v>
      </c>
      <c r="Q169" s="24" t="s">
        <v>311</v>
      </c>
      <c r="R169" s="24" t="s">
        <v>311</v>
      </c>
      <c r="S169" s="24" t="s">
        <v>311</v>
      </c>
      <c r="T169" s="24" t="s">
        <v>311</v>
      </c>
      <c r="U169" s="24" t="s">
        <v>311</v>
      </c>
      <c r="V169" s="24" t="s">
        <v>311</v>
      </c>
      <c r="W169" s="24" t="s">
        <v>311</v>
      </c>
      <c r="X169" s="24" t="s">
        <v>311</v>
      </c>
      <c r="Y169" s="24" t="s">
        <v>311</v>
      </c>
      <c r="Z169" s="24" t="s">
        <v>311</v>
      </c>
      <c r="AA169" s="24" t="s">
        <v>311</v>
      </c>
      <c r="AB169" s="24" t="s">
        <v>311</v>
      </c>
      <c r="AC169" s="24" t="s">
        <v>311</v>
      </c>
      <c r="AD169" s="24" t="s">
        <v>311</v>
      </c>
      <c r="AE169" s="24" t="s">
        <v>311</v>
      </c>
      <c r="AF169" s="24" t="s">
        <v>311</v>
      </c>
      <c r="AG169" s="24" t="s">
        <v>311</v>
      </c>
      <c r="AH169" s="24" t="s">
        <v>311</v>
      </c>
      <c r="AI169" s="24" t="s">
        <v>311</v>
      </c>
      <c r="AJ169" s="24" t="s">
        <v>311</v>
      </c>
      <c r="AK169" s="24" t="s">
        <v>311</v>
      </c>
      <c r="AL169" s="24" t="s">
        <v>311</v>
      </c>
      <c r="AM169" s="24" t="s">
        <v>311</v>
      </c>
      <c r="AN169" s="24" t="s">
        <v>311</v>
      </c>
      <c r="AO169" s="24" t="s">
        <v>311</v>
      </c>
      <c r="AP169" s="24" t="s">
        <v>311</v>
      </c>
      <c r="AQ169" s="24" t="s">
        <v>311</v>
      </c>
    </row>
    <row r="170" spans="1:43" s="12" customFormat="1" thickTop="1" thickBot="1" x14ac:dyDescent="0.3">
      <c r="A170" s="92" t="str">
        <f t="shared" ref="A170" si="132">A169</f>
        <v>Question_34</v>
      </c>
      <c r="B170" s="13" t="str">
        <f t="shared" ref="B170:B173" si="133">B169</f>
        <v>Question 37</v>
      </c>
      <c r="C170" s="41"/>
      <c r="D170" s="24" t="s">
        <v>311</v>
      </c>
      <c r="E170" s="24" t="s">
        <v>311</v>
      </c>
      <c r="F170" s="24" t="s">
        <v>311</v>
      </c>
      <c r="G170" s="24" t="s">
        <v>311</v>
      </c>
      <c r="H170" s="24" t="s">
        <v>311</v>
      </c>
      <c r="I170" s="24" t="s">
        <v>311</v>
      </c>
      <c r="J170" s="24" t="s">
        <v>311</v>
      </c>
      <c r="K170" s="24" t="s">
        <v>311</v>
      </c>
      <c r="L170" s="24" t="s">
        <v>311</v>
      </c>
      <c r="M170" s="24" t="s">
        <v>311</v>
      </c>
      <c r="N170" s="24" t="s">
        <v>311</v>
      </c>
      <c r="O170" s="24" t="s">
        <v>311</v>
      </c>
      <c r="P170" s="24" t="s">
        <v>311</v>
      </c>
      <c r="Q170" s="24" t="s">
        <v>311</v>
      </c>
      <c r="R170" s="24" t="s">
        <v>311</v>
      </c>
      <c r="S170" s="24" t="s">
        <v>311</v>
      </c>
      <c r="T170" s="24" t="s">
        <v>311</v>
      </c>
      <c r="U170" s="24" t="s">
        <v>311</v>
      </c>
      <c r="V170" s="24" t="s">
        <v>311</v>
      </c>
      <c r="W170" s="24" t="s">
        <v>311</v>
      </c>
      <c r="X170" s="24" t="s">
        <v>311</v>
      </c>
      <c r="Y170" s="24" t="s">
        <v>311</v>
      </c>
      <c r="Z170" s="24" t="s">
        <v>311</v>
      </c>
      <c r="AA170" s="24" t="s">
        <v>311</v>
      </c>
      <c r="AB170" s="24" t="s">
        <v>311</v>
      </c>
      <c r="AC170" s="24" t="s">
        <v>311</v>
      </c>
      <c r="AD170" s="24" t="s">
        <v>311</v>
      </c>
      <c r="AE170" s="24" t="s">
        <v>311</v>
      </c>
      <c r="AF170" s="24" t="s">
        <v>311</v>
      </c>
      <c r="AG170" s="24" t="s">
        <v>311</v>
      </c>
      <c r="AH170" s="24" t="s">
        <v>311</v>
      </c>
      <c r="AI170" s="24" t="s">
        <v>311</v>
      </c>
      <c r="AJ170" s="24" t="s">
        <v>311</v>
      </c>
      <c r="AK170" s="24" t="s">
        <v>311</v>
      </c>
      <c r="AL170" s="24" t="s">
        <v>311</v>
      </c>
      <c r="AM170" s="24" t="s">
        <v>311</v>
      </c>
      <c r="AN170" s="24" t="s">
        <v>311</v>
      </c>
      <c r="AO170" s="24" t="s">
        <v>311</v>
      </c>
      <c r="AP170" s="24" t="s">
        <v>311</v>
      </c>
      <c r="AQ170" s="24" t="s">
        <v>311</v>
      </c>
    </row>
    <row r="171" spans="1:43" s="12" customFormat="1" thickTop="1" thickBot="1" x14ac:dyDescent="0.3">
      <c r="A171" s="92" t="str">
        <f t="shared" ref="A171" si="134">A170</f>
        <v>Question_34</v>
      </c>
      <c r="B171" s="13" t="str">
        <f t="shared" si="133"/>
        <v>Question 37</v>
      </c>
      <c r="C171" s="41"/>
      <c r="D171" s="24" t="s">
        <v>311</v>
      </c>
      <c r="E171" s="24" t="s">
        <v>311</v>
      </c>
      <c r="F171" s="24" t="s">
        <v>311</v>
      </c>
      <c r="G171" s="24" t="s">
        <v>311</v>
      </c>
      <c r="H171" s="24" t="s">
        <v>311</v>
      </c>
      <c r="I171" s="24" t="s">
        <v>311</v>
      </c>
      <c r="J171" s="24" t="s">
        <v>311</v>
      </c>
      <c r="K171" s="24" t="s">
        <v>311</v>
      </c>
      <c r="L171" s="24" t="s">
        <v>311</v>
      </c>
      <c r="M171" s="24" t="s">
        <v>311</v>
      </c>
      <c r="N171" s="24" t="s">
        <v>311</v>
      </c>
      <c r="O171" s="24" t="s">
        <v>311</v>
      </c>
      <c r="P171" s="24" t="s">
        <v>311</v>
      </c>
      <c r="Q171" s="24" t="s">
        <v>311</v>
      </c>
      <c r="R171" s="24" t="s">
        <v>311</v>
      </c>
      <c r="S171" s="24" t="s">
        <v>311</v>
      </c>
      <c r="T171" s="24" t="s">
        <v>311</v>
      </c>
      <c r="U171" s="24" t="s">
        <v>311</v>
      </c>
      <c r="V171" s="24" t="s">
        <v>311</v>
      </c>
      <c r="W171" s="24" t="s">
        <v>311</v>
      </c>
      <c r="X171" s="24" t="s">
        <v>311</v>
      </c>
      <c r="Y171" s="24" t="s">
        <v>311</v>
      </c>
      <c r="Z171" s="24" t="s">
        <v>311</v>
      </c>
      <c r="AA171" s="24" t="s">
        <v>311</v>
      </c>
      <c r="AB171" s="24" t="s">
        <v>311</v>
      </c>
      <c r="AC171" s="24" t="s">
        <v>311</v>
      </c>
      <c r="AD171" s="24" t="s">
        <v>311</v>
      </c>
      <c r="AE171" s="24" t="s">
        <v>311</v>
      </c>
      <c r="AF171" s="24" t="s">
        <v>311</v>
      </c>
      <c r="AG171" s="24" t="s">
        <v>311</v>
      </c>
      <c r="AH171" s="24" t="s">
        <v>311</v>
      </c>
      <c r="AI171" s="24" t="s">
        <v>311</v>
      </c>
      <c r="AJ171" s="24" t="s">
        <v>311</v>
      </c>
      <c r="AK171" s="24" t="s">
        <v>311</v>
      </c>
      <c r="AL171" s="24" t="s">
        <v>311</v>
      </c>
      <c r="AM171" s="24" t="s">
        <v>311</v>
      </c>
      <c r="AN171" s="24" t="s">
        <v>311</v>
      </c>
      <c r="AO171" s="24" t="s">
        <v>311</v>
      </c>
      <c r="AP171" s="24" t="s">
        <v>311</v>
      </c>
      <c r="AQ171" s="24" t="s">
        <v>311</v>
      </c>
    </row>
    <row r="172" spans="1:43" s="12" customFormat="1" thickTop="1" thickBot="1" x14ac:dyDescent="0.3">
      <c r="A172" s="92" t="str">
        <f t="shared" ref="A172" si="135">A171</f>
        <v>Question_34</v>
      </c>
      <c r="B172" s="13" t="str">
        <f t="shared" si="133"/>
        <v>Question 37</v>
      </c>
      <c r="C172" s="41"/>
      <c r="D172" s="24" t="s">
        <v>311</v>
      </c>
      <c r="E172" s="24" t="s">
        <v>311</v>
      </c>
      <c r="F172" s="24" t="s">
        <v>311</v>
      </c>
      <c r="G172" s="24" t="s">
        <v>311</v>
      </c>
      <c r="H172" s="24" t="s">
        <v>311</v>
      </c>
      <c r="I172" s="24" t="s">
        <v>311</v>
      </c>
      <c r="J172" s="24" t="s">
        <v>311</v>
      </c>
      <c r="K172" s="24" t="s">
        <v>311</v>
      </c>
      <c r="L172" s="24" t="s">
        <v>311</v>
      </c>
      <c r="M172" s="24" t="s">
        <v>311</v>
      </c>
      <c r="N172" s="24" t="s">
        <v>311</v>
      </c>
      <c r="O172" s="24" t="s">
        <v>311</v>
      </c>
      <c r="P172" s="24" t="s">
        <v>311</v>
      </c>
      <c r="Q172" s="24" t="s">
        <v>311</v>
      </c>
      <c r="R172" s="24" t="s">
        <v>311</v>
      </c>
      <c r="S172" s="24" t="s">
        <v>311</v>
      </c>
      <c r="T172" s="24" t="s">
        <v>311</v>
      </c>
      <c r="U172" s="24" t="s">
        <v>311</v>
      </c>
      <c r="V172" s="24" t="s">
        <v>311</v>
      </c>
      <c r="W172" s="24" t="s">
        <v>311</v>
      </c>
      <c r="X172" s="24" t="s">
        <v>311</v>
      </c>
      <c r="Y172" s="24" t="s">
        <v>311</v>
      </c>
      <c r="Z172" s="24" t="s">
        <v>311</v>
      </c>
      <c r="AA172" s="24" t="s">
        <v>311</v>
      </c>
      <c r="AB172" s="24" t="s">
        <v>311</v>
      </c>
      <c r="AC172" s="24" t="s">
        <v>311</v>
      </c>
      <c r="AD172" s="24" t="s">
        <v>311</v>
      </c>
      <c r="AE172" s="24" t="s">
        <v>311</v>
      </c>
      <c r="AF172" s="24" t="s">
        <v>311</v>
      </c>
      <c r="AG172" s="24" t="s">
        <v>311</v>
      </c>
      <c r="AH172" s="24" t="s">
        <v>311</v>
      </c>
      <c r="AI172" s="24" t="s">
        <v>311</v>
      </c>
      <c r="AJ172" s="24" t="s">
        <v>311</v>
      </c>
      <c r="AK172" s="24" t="s">
        <v>311</v>
      </c>
      <c r="AL172" s="24" t="s">
        <v>311</v>
      </c>
      <c r="AM172" s="24" t="s">
        <v>311</v>
      </c>
      <c r="AN172" s="24" t="s">
        <v>311</v>
      </c>
      <c r="AO172" s="24" t="s">
        <v>311</v>
      </c>
      <c r="AP172" s="24" t="s">
        <v>311</v>
      </c>
      <c r="AQ172" s="24" t="s">
        <v>311</v>
      </c>
    </row>
    <row r="173" spans="1:43" s="12" customFormat="1" thickTop="1" thickBot="1" x14ac:dyDescent="0.3">
      <c r="A173" s="92" t="str">
        <f t="shared" ref="A173" si="136">A172</f>
        <v>Question_34</v>
      </c>
      <c r="B173" s="13" t="str">
        <f t="shared" si="133"/>
        <v>Question 37</v>
      </c>
      <c r="C173" s="41"/>
      <c r="D173" s="24" t="s">
        <v>311</v>
      </c>
      <c r="E173" s="24" t="s">
        <v>311</v>
      </c>
      <c r="F173" s="24" t="s">
        <v>311</v>
      </c>
      <c r="G173" s="24" t="s">
        <v>311</v>
      </c>
      <c r="H173" s="24" t="s">
        <v>311</v>
      </c>
      <c r="I173" s="24" t="s">
        <v>311</v>
      </c>
      <c r="J173" s="24" t="s">
        <v>311</v>
      </c>
      <c r="K173" s="24" t="s">
        <v>311</v>
      </c>
      <c r="L173" s="24" t="s">
        <v>311</v>
      </c>
      <c r="M173" s="24" t="s">
        <v>311</v>
      </c>
      <c r="N173" s="24" t="s">
        <v>311</v>
      </c>
      <c r="O173" s="24" t="s">
        <v>311</v>
      </c>
      <c r="P173" s="24" t="s">
        <v>311</v>
      </c>
      <c r="Q173" s="24" t="s">
        <v>311</v>
      </c>
      <c r="R173" s="24" t="s">
        <v>311</v>
      </c>
      <c r="S173" s="24" t="s">
        <v>311</v>
      </c>
      <c r="T173" s="24" t="s">
        <v>311</v>
      </c>
      <c r="U173" s="24" t="s">
        <v>311</v>
      </c>
      <c r="V173" s="24" t="s">
        <v>311</v>
      </c>
      <c r="W173" s="24" t="s">
        <v>311</v>
      </c>
      <c r="X173" s="24" t="s">
        <v>311</v>
      </c>
      <c r="Y173" s="24" t="s">
        <v>311</v>
      </c>
      <c r="Z173" s="24" t="s">
        <v>311</v>
      </c>
      <c r="AA173" s="24" t="s">
        <v>311</v>
      </c>
      <c r="AB173" s="24" t="s">
        <v>311</v>
      </c>
      <c r="AC173" s="24" t="s">
        <v>311</v>
      </c>
      <c r="AD173" s="24" t="s">
        <v>311</v>
      </c>
      <c r="AE173" s="24" t="s">
        <v>311</v>
      </c>
      <c r="AF173" s="24" t="s">
        <v>311</v>
      </c>
      <c r="AG173" s="24" t="s">
        <v>311</v>
      </c>
      <c r="AH173" s="24" t="s">
        <v>311</v>
      </c>
      <c r="AI173" s="24" t="s">
        <v>311</v>
      </c>
      <c r="AJ173" s="24" t="s">
        <v>311</v>
      </c>
      <c r="AK173" s="24" t="s">
        <v>311</v>
      </c>
      <c r="AL173" s="24" t="s">
        <v>311</v>
      </c>
      <c r="AM173" s="24" t="s">
        <v>311</v>
      </c>
      <c r="AN173" s="24" t="s">
        <v>311</v>
      </c>
      <c r="AO173" s="24" t="s">
        <v>311</v>
      </c>
      <c r="AP173" s="24" t="s">
        <v>311</v>
      </c>
      <c r="AQ173" s="24" t="s">
        <v>311</v>
      </c>
    </row>
    <row r="174" spans="1:43" s="12" customFormat="1" thickTop="1" thickBot="1" x14ac:dyDescent="0.3">
      <c r="A174" s="92" t="str">
        <f>'Admin Potential Answers'!A36</f>
        <v>Question_35</v>
      </c>
      <c r="B174" s="13" t="str">
        <f>'Admin Potential Answers'!B36</f>
        <v>Question 38</v>
      </c>
      <c r="C174" s="41"/>
      <c r="D174" s="24" t="s">
        <v>311</v>
      </c>
      <c r="E174" s="24" t="s">
        <v>311</v>
      </c>
      <c r="F174" s="24" t="s">
        <v>311</v>
      </c>
      <c r="G174" s="24" t="s">
        <v>311</v>
      </c>
      <c r="H174" s="24" t="s">
        <v>311</v>
      </c>
      <c r="I174" s="24" t="s">
        <v>311</v>
      </c>
      <c r="J174" s="24" t="s">
        <v>311</v>
      </c>
      <c r="K174" s="24" t="s">
        <v>311</v>
      </c>
      <c r="L174" s="24" t="s">
        <v>311</v>
      </c>
      <c r="M174" s="24" t="s">
        <v>311</v>
      </c>
      <c r="N174" s="24" t="s">
        <v>311</v>
      </c>
      <c r="O174" s="24" t="s">
        <v>311</v>
      </c>
      <c r="P174" s="24" t="s">
        <v>311</v>
      </c>
      <c r="Q174" s="24" t="s">
        <v>311</v>
      </c>
      <c r="R174" s="24" t="s">
        <v>311</v>
      </c>
      <c r="S174" s="24" t="s">
        <v>311</v>
      </c>
      <c r="T174" s="24" t="s">
        <v>311</v>
      </c>
      <c r="U174" s="24" t="s">
        <v>311</v>
      </c>
      <c r="V174" s="24" t="s">
        <v>311</v>
      </c>
      <c r="W174" s="24" t="s">
        <v>311</v>
      </c>
      <c r="X174" s="24" t="s">
        <v>311</v>
      </c>
      <c r="Y174" s="24" t="s">
        <v>311</v>
      </c>
      <c r="Z174" s="24" t="s">
        <v>311</v>
      </c>
      <c r="AA174" s="24" t="s">
        <v>311</v>
      </c>
      <c r="AB174" s="24" t="s">
        <v>311</v>
      </c>
      <c r="AC174" s="24" t="s">
        <v>311</v>
      </c>
      <c r="AD174" s="24" t="s">
        <v>311</v>
      </c>
      <c r="AE174" s="24" t="s">
        <v>311</v>
      </c>
      <c r="AF174" s="24" t="s">
        <v>311</v>
      </c>
      <c r="AG174" s="24" t="s">
        <v>311</v>
      </c>
      <c r="AH174" s="24" t="s">
        <v>311</v>
      </c>
      <c r="AI174" s="24" t="s">
        <v>311</v>
      </c>
      <c r="AJ174" s="24" t="s">
        <v>311</v>
      </c>
      <c r="AK174" s="24" t="s">
        <v>311</v>
      </c>
      <c r="AL174" s="24" t="s">
        <v>311</v>
      </c>
      <c r="AM174" s="24" t="s">
        <v>311</v>
      </c>
      <c r="AN174" s="24" t="s">
        <v>311</v>
      </c>
      <c r="AO174" s="24" t="s">
        <v>311</v>
      </c>
      <c r="AP174" s="24" t="s">
        <v>311</v>
      </c>
      <c r="AQ174" s="24" t="s">
        <v>311</v>
      </c>
    </row>
    <row r="175" spans="1:43" s="12" customFormat="1" thickTop="1" thickBot="1" x14ac:dyDescent="0.3">
      <c r="A175" s="92" t="str">
        <f t="shared" ref="A175" si="137">A174</f>
        <v>Question_35</v>
      </c>
      <c r="B175" s="13" t="str">
        <f t="shared" ref="B175:B178" si="138">B174</f>
        <v>Question 38</v>
      </c>
      <c r="C175" s="41"/>
      <c r="D175" s="24" t="s">
        <v>311</v>
      </c>
      <c r="E175" s="24" t="s">
        <v>311</v>
      </c>
      <c r="F175" s="24" t="s">
        <v>311</v>
      </c>
      <c r="G175" s="24" t="s">
        <v>311</v>
      </c>
      <c r="H175" s="24" t="s">
        <v>311</v>
      </c>
      <c r="I175" s="24" t="s">
        <v>311</v>
      </c>
      <c r="J175" s="24" t="s">
        <v>311</v>
      </c>
      <c r="K175" s="24" t="s">
        <v>311</v>
      </c>
      <c r="L175" s="24" t="s">
        <v>311</v>
      </c>
      <c r="M175" s="24" t="s">
        <v>311</v>
      </c>
      <c r="N175" s="24" t="s">
        <v>311</v>
      </c>
      <c r="O175" s="24" t="s">
        <v>311</v>
      </c>
      <c r="P175" s="24" t="s">
        <v>311</v>
      </c>
      <c r="Q175" s="24" t="s">
        <v>311</v>
      </c>
      <c r="R175" s="24" t="s">
        <v>311</v>
      </c>
      <c r="S175" s="24" t="s">
        <v>311</v>
      </c>
      <c r="T175" s="24" t="s">
        <v>311</v>
      </c>
      <c r="U175" s="24" t="s">
        <v>311</v>
      </c>
      <c r="V175" s="24" t="s">
        <v>311</v>
      </c>
      <c r="W175" s="24" t="s">
        <v>311</v>
      </c>
      <c r="X175" s="24" t="s">
        <v>311</v>
      </c>
      <c r="Y175" s="24" t="s">
        <v>311</v>
      </c>
      <c r="Z175" s="24" t="s">
        <v>311</v>
      </c>
      <c r="AA175" s="24" t="s">
        <v>311</v>
      </c>
      <c r="AB175" s="24" t="s">
        <v>311</v>
      </c>
      <c r="AC175" s="24" t="s">
        <v>311</v>
      </c>
      <c r="AD175" s="24" t="s">
        <v>311</v>
      </c>
      <c r="AE175" s="24" t="s">
        <v>311</v>
      </c>
      <c r="AF175" s="24" t="s">
        <v>311</v>
      </c>
      <c r="AG175" s="24" t="s">
        <v>311</v>
      </c>
      <c r="AH175" s="24" t="s">
        <v>311</v>
      </c>
      <c r="AI175" s="24" t="s">
        <v>311</v>
      </c>
      <c r="AJ175" s="24" t="s">
        <v>311</v>
      </c>
      <c r="AK175" s="24" t="s">
        <v>311</v>
      </c>
      <c r="AL175" s="24" t="s">
        <v>311</v>
      </c>
      <c r="AM175" s="24" t="s">
        <v>311</v>
      </c>
      <c r="AN175" s="24" t="s">
        <v>311</v>
      </c>
      <c r="AO175" s="24" t="s">
        <v>311</v>
      </c>
      <c r="AP175" s="24" t="s">
        <v>311</v>
      </c>
      <c r="AQ175" s="24" t="s">
        <v>311</v>
      </c>
    </row>
    <row r="176" spans="1:43" s="12" customFormat="1" thickTop="1" thickBot="1" x14ac:dyDescent="0.3">
      <c r="A176" s="92" t="str">
        <f t="shared" ref="A176" si="139">A175</f>
        <v>Question_35</v>
      </c>
      <c r="B176" s="13" t="str">
        <f t="shared" si="138"/>
        <v>Question 38</v>
      </c>
      <c r="C176" s="41"/>
      <c r="D176" s="24" t="s">
        <v>311</v>
      </c>
      <c r="E176" s="24" t="s">
        <v>311</v>
      </c>
      <c r="F176" s="24" t="s">
        <v>311</v>
      </c>
      <c r="G176" s="24" t="s">
        <v>311</v>
      </c>
      <c r="H176" s="24" t="s">
        <v>311</v>
      </c>
      <c r="I176" s="24" t="s">
        <v>311</v>
      </c>
      <c r="J176" s="24" t="s">
        <v>311</v>
      </c>
      <c r="K176" s="24" t="s">
        <v>311</v>
      </c>
      <c r="L176" s="24" t="s">
        <v>311</v>
      </c>
      <c r="M176" s="24" t="s">
        <v>311</v>
      </c>
      <c r="N176" s="24" t="s">
        <v>311</v>
      </c>
      <c r="O176" s="24" t="s">
        <v>311</v>
      </c>
      <c r="P176" s="24" t="s">
        <v>311</v>
      </c>
      <c r="Q176" s="24" t="s">
        <v>311</v>
      </c>
      <c r="R176" s="24" t="s">
        <v>311</v>
      </c>
      <c r="S176" s="24" t="s">
        <v>311</v>
      </c>
      <c r="T176" s="24" t="s">
        <v>311</v>
      </c>
      <c r="U176" s="24" t="s">
        <v>311</v>
      </c>
      <c r="V176" s="24" t="s">
        <v>311</v>
      </c>
      <c r="W176" s="24" t="s">
        <v>311</v>
      </c>
      <c r="X176" s="24" t="s">
        <v>311</v>
      </c>
      <c r="Y176" s="24" t="s">
        <v>311</v>
      </c>
      <c r="Z176" s="24" t="s">
        <v>311</v>
      </c>
      <c r="AA176" s="24" t="s">
        <v>311</v>
      </c>
      <c r="AB176" s="24" t="s">
        <v>311</v>
      </c>
      <c r="AC176" s="24" t="s">
        <v>311</v>
      </c>
      <c r="AD176" s="24" t="s">
        <v>311</v>
      </c>
      <c r="AE176" s="24" t="s">
        <v>311</v>
      </c>
      <c r="AF176" s="24" t="s">
        <v>311</v>
      </c>
      <c r="AG176" s="24" t="s">
        <v>311</v>
      </c>
      <c r="AH176" s="24" t="s">
        <v>311</v>
      </c>
      <c r="AI176" s="24" t="s">
        <v>311</v>
      </c>
      <c r="AJ176" s="24" t="s">
        <v>311</v>
      </c>
      <c r="AK176" s="24" t="s">
        <v>311</v>
      </c>
      <c r="AL176" s="24" t="s">
        <v>311</v>
      </c>
      <c r="AM176" s="24" t="s">
        <v>311</v>
      </c>
      <c r="AN176" s="24" t="s">
        <v>311</v>
      </c>
      <c r="AO176" s="24" t="s">
        <v>311</v>
      </c>
      <c r="AP176" s="24" t="s">
        <v>311</v>
      </c>
      <c r="AQ176" s="24" t="s">
        <v>311</v>
      </c>
    </row>
    <row r="177" spans="1:43" s="12" customFormat="1" thickTop="1" thickBot="1" x14ac:dyDescent="0.3">
      <c r="A177" s="92" t="str">
        <f t="shared" ref="A177" si="140">A176</f>
        <v>Question_35</v>
      </c>
      <c r="B177" s="13" t="str">
        <f t="shared" si="138"/>
        <v>Question 38</v>
      </c>
      <c r="C177" s="41"/>
      <c r="D177" s="24" t="s">
        <v>311</v>
      </c>
      <c r="E177" s="24" t="s">
        <v>311</v>
      </c>
      <c r="F177" s="24" t="s">
        <v>311</v>
      </c>
      <c r="G177" s="24" t="s">
        <v>311</v>
      </c>
      <c r="H177" s="24" t="s">
        <v>311</v>
      </c>
      <c r="I177" s="24" t="s">
        <v>311</v>
      </c>
      <c r="J177" s="24" t="s">
        <v>311</v>
      </c>
      <c r="K177" s="24" t="s">
        <v>311</v>
      </c>
      <c r="L177" s="24" t="s">
        <v>311</v>
      </c>
      <c r="M177" s="24" t="s">
        <v>311</v>
      </c>
      <c r="N177" s="24" t="s">
        <v>311</v>
      </c>
      <c r="O177" s="24" t="s">
        <v>311</v>
      </c>
      <c r="P177" s="24" t="s">
        <v>311</v>
      </c>
      <c r="Q177" s="24" t="s">
        <v>311</v>
      </c>
      <c r="R177" s="24" t="s">
        <v>311</v>
      </c>
      <c r="S177" s="24" t="s">
        <v>311</v>
      </c>
      <c r="T177" s="24" t="s">
        <v>311</v>
      </c>
      <c r="U177" s="24" t="s">
        <v>311</v>
      </c>
      <c r="V177" s="24" t="s">
        <v>311</v>
      </c>
      <c r="W177" s="24" t="s">
        <v>311</v>
      </c>
      <c r="X177" s="24" t="s">
        <v>311</v>
      </c>
      <c r="Y177" s="24" t="s">
        <v>311</v>
      </c>
      <c r="Z177" s="24" t="s">
        <v>311</v>
      </c>
      <c r="AA177" s="24" t="s">
        <v>311</v>
      </c>
      <c r="AB177" s="24" t="s">
        <v>311</v>
      </c>
      <c r="AC177" s="24" t="s">
        <v>311</v>
      </c>
      <c r="AD177" s="24" t="s">
        <v>311</v>
      </c>
      <c r="AE177" s="24" t="s">
        <v>311</v>
      </c>
      <c r="AF177" s="24" t="s">
        <v>311</v>
      </c>
      <c r="AG177" s="24" t="s">
        <v>311</v>
      </c>
      <c r="AH177" s="24" t="s">
        <v>311</v>
      </c>
      <c r="AI177" s="24" t="s">
        <v>311</v>
      </c>
      <c r="AJ177" s="24" t="s">
        <v>311</v>
      </c>
      <c r="AK177" s="24" t="s">
        <v>311</v>
      </c>
      <c r="AL177" s="24" t="s">
        <v>311</v>
      </c>
      <c r="AM177" s="24" t="s">
        <v>311</v>
      </c>
      <c r="AN177" s="24" t="s">
        <v>311</v>
      </c>
      <c r="AO177" s="24" t="s">
        <v>311</v>
      </c>
      <c r="AP177" s="24" t="s">
        <v>311</v>
      </c>
      <c r="AQ177" s="24" t="s">
        <v>311</v>
      </c>
    </row>
    <row r="178" spans="1:43" s="12" customFormat="1" thickTop="1" thickBot="1" x14ac:dyDescent="0.3">
      <c r="A178" s="92" t="str">
        <f t="shared" ref="A178" si="141">A177</f>
        <v>Question_35</v>
      </c>
      <c r="B178" s="13" t="str">
        <f t="shared" si="138"/>
        <v>Question 38</v>
      </c>
      <c r="C178" s="41"/>
      <c r="D178" s="24" t="s">
        <v>311</v>
      </c>
      <c r="E178" s="24" t="s">
        <v>311</v>
      </c>
      <c r="F178" s="24" t="s">
        <v>311</v>
      </c>
      <c r="G178" s="24" t="s">
        <v>311</v>
      </c>
      <c r="H178" s="24" t="s">
        <v>311</v>
      </c>
      <c r="I178" s="24" t="s">
        <v>311</v>
      </c>
      <c r="J178" s="24" t="s">
        <v>311</v>
      </c>
      <c r="K178" s="24" t="s">
        <v>311</v>
      </c>
      <c r="L178" s="24" t="s">
        <v>311</v>
      </c>
      <c r="M178" s="24" t="s">
        <v>311</v>
      </c>
      <c r="N178" s="24" t="s">
        <v>311</v>
      </c>
      <c r="O178" s="24" t="s">
        <v>311</v>
      </c>
      <c r="P178" s="24" t="s">
        <v>311</v>
      </c>
      <c r="Q178" s="24" t="s">
        <v>311</v>
      </c>
      <c r="R178" s="24" t="s">
        <v>311</v>
      </c>
      <c r="S178" s="24" t="s">
        <v>311</v>
      </c>
      <c r="T178" s="24" t="s">
        <v>311</v>
      </c>
      <c r="U178" s="24" t="s">
        <v>311</v>
      </c>
      <c r="V178" s="24" t="s">
        <v>311</v>
      </c>
      <c r="W178" s="24" t="s">
        <v>311</v>
      </c>
      <c r="X178" s="24" t="s">
        <v>311</v>
      </c>
      <c r="Y178" s="24" t="s">
        <v>311</v>
      </c>
      <c r="Z178" s="24" t="s">
        <v>311</v>
      </c>
      <c r="AA178" s="24" t="s">
        <v>311</v>
      </c>
      <c r="AB178" s="24" t="s">
        <v>311</v>
      </c>
      <c r="AC178" s="24" t="s">
        <v>311</v>
      </c>
      <c r="AD178" s="24" t="s">
        <v>311</v>
      </c>
      <c r="AE178" s="24" t="s">
        <v>311</v>
      </c>
      <c r="AF178" s="24" t="s">
        <v>311</v>
      </c>
      <c r="AG178" s="24" t="s">
        <v>311</v>
      </c>
      <c r="AH178" s="24" t="s">
        <v>311</v>
      </c>
      <c r="AI178" s="24" t="s">
        <v>311</v>
      </c>
      <c r="AJ178" s="24" t="s">
        <v>311</v>
      </c>
      <c r="AK178" s="24" t="s">
        <v>311</v>
      </c>
      <c r="AL178" s="24" t="s">
        <v>311</v>
      </c>
      <c r="AM178" s="24" t="s">
        <v>311</v>
      </c>
      <c r="AN178" s="24" t="s">
        <v>311</v>
      </c>
      <c r="AO178" s="24" t="s">
        <v>311</v>
      </c>
      <c r="AP178" s="24" t="s">
        <v>311</v>
      </c>
      <c r="AQ178" s="24" t="s">
        <v>311</v>
      </c>
    </row>
    <row r="179" spans="1:43" s="12" customFormat="1" thickTop="1" thickBot="1" x14ac:dyDescent="0.3">
      <c r="A179" s="92" t="str">
        <f>'Admin Potential Answers'!A37</f>
        <v>Question_36</v>
      </c>
      <c r="B179" s="13" t="str">
        <f>'Admin Potential Answers'!B37</f>
        <v>Question 39</v>
      </c>
      <c r="C179" s="41"/>
      <c r="D179" s="24" t="s">
        <v>311</v>
      </c>
      <c r="E179" s="24" t="s">
        <v>311</v>
      </c>
      <c r="F179" s="24" t="s">
        <v>311</v>
      </c>
      <c r="G179" s="24" t="s">
        <v>311</v>
      </c>
      <c r="H179" s="24" t="s">
        <v>311</v>
      </c>
      <c r="I179" s="24" t="s">
        <v>311</v>
      </c>
      <c r="J179" s="24" t="s">
        <v>311</v>
      </c>
      <c r="K179" s="24" t="s">
        <v>311</v>
      </c>
      <c r="L179" s="24" t="s">
        <v>311</v>
      </c>
      <c r="M179" s="24" t="s">
        <v>311</v>
      </c>
      <c r="N179" s="24" t="s">
        <v>311</v>
      </c>
      <c r="O179" s="24" t="s">
        <v>311</v>
      </c>
      <c r="P179" s="24" t="s">
        <v>311</v>
      </c>
      <c r="Q179" s="24" t="s">
        <v>311</v>
      </c>
      <c r="R179" s="24" t="s">
        <v>311</v>
      </c>
      <c r="S179" s="24" t="s">
        <v>311</v>
      </c>
      <c r="T179" s="24" t="s">
        <v>311</v>
      </c>
      <c r="U179" s="24" t="s">
        <v>311</v>
      </c>
      <c r="V179" s="24" t="s">
        <v>311</v>
      </c>
      <c r="W179" s="24" t="s">
        <v>311</v>
      </c>
      <c r="X179" s="24" t="s">
        <v>311</v>
      </c>
      <c r="Y179" s="24" t="s">
        <v>311</v>
      </c>
      <c r="Z179" s="24" t="s">
        <v>311</v>
      </c>
      <c r="AA179" s="24" t="s">
        <v>311</v>
      </c>
      <c r="AB179" s="24" t="s">
        <v>311</v>
      </c>
      <c r="AC179" s="24" t="s">
        <v>311</v>
      </c>
      <c r="AD179" s="24" t="s">
        <v>311</v>
      </c>
      <c r="AE179" s="24" t="s">
        <v>311</v>
      </c>
      <c r="AF179" s="24" t="s">
        <v>311</v>
      </c>
      <c r="AG179" s="24" t="s">
        <v>311</v>
      </c>
      <c r="AH179" s="24" t="s">
        <v>311</v>
      </c>
      <c r="AI179" s="24" t="s">
        <v>311</v>
      </c>
      <c r="AJ179" s="24" t="s">
        <v>311</v>
      </c>
      <c r="AK179" s="24" t="s">
        <v>311</v>
      </c>
      <c r="AL179" s="24" t="s">
        <v>311</v>
      </c>
      <c r="AM179" s="24" t="s">
        <v>311</v>
      </c>
      <c r="AN179" s="24" t="s">
        <v>311</v>
      </c>
      <c r="AO179" s="24" t="s">
        <v>311</v>
      </c>
      <c r="AP179" s="24" t="s">
        <v>311</v>
      </c>
      <c r="AQ179" s="24" t="s">
        <v>311</v>
      </c>
    </row>
    <row r="180" spans="1:43" s="12" customFormat="1" thickTop="1" thickBot="1" x14ac:dyDescent="0.3">
      <c r="A180" s="92" t="str">
        <f t="shared" ref="A180" si="142">A179</f>
        <v>Question_36</v>
      </c>
      <c r="B180" s="13" t="str">
        <f t="shared" ref="B180:B183" si="143">B179</f>
        <v>Question 39</v>
      </c>
      <c r="C180" s="41"/>
      <c r="D180" s="24" t="s">
        <v>311</v>
      </c>
      <c r="E180" s="24" t="s">
        <v>311</v>
      </c>
      <c r="F180" s="24" t="s">
        <v>311</v>
      </c>
      <c r="G180" s="24" t="s">
        <v>311</v>
      </c>
      <c r="H180" s="24" t="s">
        <v>311</v>
      </c>
      <c r="I180" s="24" t="s">
        <v>311</v>
      </c>
      <c r="J180" s="24" t="s">
        <v>311</v>
      </c>
      <c r="K180" s="24" t="s">
        <v>311</v>
      </c>
      <c r="L180" s="24" t="s">
        <v>311</v>
      </c>
      <c r="M180" s="24" t="s">
        <v>311</v>
      </c>
      <c r="N180" s="24" t="s">
        <v>311</v>
      </c>
      <c r="O180" s="24" t="s">
        <v>311</v>
      </c>
      <c r="P180" s="24" t="s">
        <v>311</v>
      </c>
      <c r="Q180" s="24" t="s">
        <v>311</v>
      </c>
      <c r="R180" s="24" t="s">
        <v>311</v>
      </c>
      <c r="S180" s="24" t="s">
        <v>311</v>
      </c>
      <c r="T180" s="24" t="s">
        <v>311</v>
      </c>
      <c r="U180" s="24" t="s">
        <v>311</v>
      </c>
      <c r="V180" s="24" t="s">
        <v>311</v>
      </c>
      <c r="W180" s="24" t="s">
        <v>311</v>
      </c>
      <c r="X180" s="24" t="s">
        <v>311</v>
      </c>
      <c r="Y180" s="24" t="s">
        <v>311</v>
      </c>
      <c r="Z180" s="24" t="s">
        <v>311</v>
      </c>
      <c r="AA180" s="24" t="s">
        <v>311</v>
      </c>
      <c r="AB180" s="24" t="s">
        <v>311</v>
      </c>
      <c r="AC180" s="24" t="s">
        <v>311</v>
      </c>
      <c r="AD180" s="24" t="s">
        <v>311</v>
      </c>
      <c r="AE180" s="24" t="s">
        <v>311</v>
      </c>
      <c r="AF180" s="24" t="s">
        <v>311</v>
      </c>
      <c r="AG180" s="24" t="s">
        <v>311</v>
      </c>
      <c r="AH180" s="24" t="s">
        <v>311</v>
      </c>
      <c r="AI180" s="24" t="s">
        <v>311</v>
      </c>
      <c r="AJ180" s="24" t="s">
        <v>311</v>
      </c>
      <c r="AK180" s="24" t="s">
        <v>311</v>
      </c>
      <c r="AL180" s="24" t="s">
        <v>311</v>
      </c>
      <c r="AM180" s="24" t="s">
        <v>311</v>
      </c>
      <c r="AN180" s="24" t="s">
        <v>311</v>
      </c>
      <c r="AO180" s="24" t="s">
        <v>311</v>
      </c>
      <c r="AP180" s="24" t="s">
        <v>311</v>
      </c>
      <c r="AQ180" s="24" t="s">
        <v>311</v>
      </c>
    </row>
    <row r="181" spans="1:43" s="12" customFormat="1" thickTop="1" thickBot="1" x14ac:dyDescent="0.3">
      <c r="A181" s="92" t="str">
        <f t="shared" ref="A181" si="144">A180</f>
        <v>Question_36</v>
      </c>
      <c r="B181" s="13" t="str">
        <f t="shared" si="143"/>
        <v>Question 39</v>
      </c>
      <c r="C181" s="41"/>
      <c r="D181" s="24" t="s">
        <v>311</v>
      </c>
      <c r="E181" s="24" t="s">
        <v>311</v>
      </c>
      <c r="F181" s="24" t="s">
        <v>311</v>
      </c>
      <c r="G181" s="24" t="s">
        <v>311</v>
      </c>
      <c r="H181" s="24" t="s">
        <v>311</v>
      </c>
      <c r="I181" s="24" t="s">
        <v>311</v>
      </c>
      <c r="J181" s="24" t="s">
        <v>311</v>
      </c>
      <c r="K181" s="24" t="s">
        <v>311</v>
      </c>
      <c r="L181" s="24" t="s">
        <v>311</v>
      </c>
      <c r="M181" s="24" t="s">
        <v>311</v>
      </c>
      <c r="N181" s="24" t="s">
        <v>311</v>
      </c>
      <c r="O181" s="24" t="s">
        <v>311</v>
      </c>
      <c r="P181" s="24" t="s">
        <v>311</v>
      </c>
      <c r="Q181" s="24" t="s">
        <v>311</v>
      </c>
      <c r="R181" s="24" t="s">
        <v>311</v>
      </c>
      <c r="S181" s="24" t="s">
        <v>311</v>
      </c>
      <c r="T181" s="24" t="s">
        <v>311</v>
      </c>
      <c r="U181" s="24" t="s">
        <v>311</v>
      </c>
      <c r="V181" s="24" t="s">
        <v>311</v>
      </c>
      <c r="W181" s="24" t="s">
        <v>311</v>
      </c>
      <c r="X181" s="24" t="s">
        <v>311</v>
      </c>
      <c r="Y181" s="24" t="s">
        <v>311</v>
      </c>
      <c r="Z181" s="24" t="s">
        <v>311</v>
      </c>
      <c r="AA181" s="24" t="s">
        <v>311</v>
      </c>
      <c r="AB181" s="24" t="s">
        <v>311</v>
      </c>
      <c r="AC181" s="24" t="s">
        <v>311</v>
      </c>
      <c r="AD181" s="24" t="s">
        <v>311</v>
      </c>
      <c r="AE181" s="24" t="s">
        <v>311</v>
      </c>
      <c r="AF181" s="24" t="s">
        <v>311</v>
      </c>
      <c r="AG181" s="24" t="s">
        <v>311</v>
      </c>
      <c r="AH181" s="24" t="s">
        <v>311</v>
      </c>
      <c r="AI181" s="24" t="s">
        <v>311</v>
      </c>
      <c r="AJ181" s="24" t="s">
        <v>311</v>
      </c>
      <c r="AK181" s="24" t="s">
        <v>311</v>
      </c>
      <c r="AL181" s="24" t="s">
        <v>311</v>
      </c>
      <c r="AM181" s="24" t="s">
        <v>311</v>
      </c>
      <c r="AN181" s="24" t="s">
        <v>311</v>
      </c>
      <c r="AO181" s="24" t="s">
        <v>311</v>
      </c>
      <c r="AP181" s="24" t="s">
        <v>311</v>
      </c>
      <c r="AQ181" s="24" t="s">
        <v>311</v>
      </c>
    </row>
    <row r="182" spans="1:43" s="12" customFormat="1" thickTop="1" thickBot="1" x14ac:dyDescent="0.3">
      <c r="A182" s="92" t="str">
        <f t="shared" ref="A182" si="145">A181</f>
        <v>Question_36</v>
      </c>
      <c r="B182" s="13" t="str">
        <f t="shared" si="143"/>
        <v>Question 39</v>
      </c>
      <c r="C182" s="41"/>
      <c r="D182" s="24" t="s">
        <v>311</v>
      </c>
      <c r="E182" s="24" t="s">
        <v>311</v>
      </c>
      <c r="F182" s="24" t="s">
        <v>311</v>
      </c>
      <c r="G182" s="24" t="s">
        <v>311</v>
      </c>
      <c r="H182" s="24" t="s">
        <v>311</v>
      </c>
      <c r="I182" s="24" t="s">
        <v>311</v>
      </c>
      <c r="J182" s="24" t="s">
        <v>311</v>
      </c>
      <c r="K182" s="24" t="s">
        <v>311</v>
      </c>
      <c r="L182" s="24" t="s">
        <v>311</v>
      </c>
      <c r="M182" s="24" t="s">
        <v>311</v>
      </c>
      <c r="N182" s="24" t="s">
        <v>311</v>
      </c>
      <c r="O182" s="24" t="s">
        <v>311</v>
      </c>
      <c r="P182" s="24" t="s">
        <v>311</v>
      </c>
      <c r="Q182" s="24" t="s">
        <v>311</v>
      </c>
      <c r="R182" s="24" t="s">
        <v>311</v>
      </c>
      <c r="S182" s="24" t="s">
        <v>311</v>
      </c>
      <c r="T182" s="24" t="s">
        <v>311</v>
      </c>
      <c r="U182" s="24" t="s">
        <v>311</v>
      </c>
      <c r="V182" s="24" t="s">
        <v>311</v>
      </c>
      <c r="W182" s="24" t="s">
        <v>311</v>
      </c>
      <c r="X182" s="24" t="s">
        <v>311</v>
      </c>
      <c r="Y182" s="24" t="s">
        <v>311</v>
      </c>
      <c r="Z182" s="24" t="s">
        <v>311</v>
      </c>
      <c r="AA182" s="24" t="s">
        <v>311</v>
      </c>
      <c r="AB182" s="24" t="s">
        <v>311</v>
      </c>
      <c r="AC182" s="24" t="s">
        <v>311</v>
      </c>
      <c r="AD182" s="24" t="s">
        <v>311</v>
      </c>
      <c r="AE182" s="24" t="s">
        <v>311</v>
      </c>
      <c r="AF182" s="24" t="s">
        <v>311</v>
      </c>
      <c r="AG182" s="24" t="s">
        <v>311</v>
      </c>
      <c r="AH182" s="24" t="s">
        <v>311</v>
      </c>
      <c r="AI182" s="24" t="s">
        <v>311</v>
      </c>
      <c r="AJ182" s="24" t="s">
        <v>311</v>
      </c>
      <c r="AK182" s="24" t="s">
        <v>311</v>
      </c>
      <c r="AL182" s="24" t="s">
        <v>311</v>
      </c>
      <c r="AM182" s="24" t="s">
        <v>311</v>
      </c>
      <c r="AN182" s="24" t="s">
        <v>311</v>
      </c>
      <c r="AO182" s="24" t="s">
        <v>311</v>
      </c>
      <c r="AP182" s="24" t="s">
        <v>311</v>
      </c>
      <c r="AQ182" s="24" t="s">
        <v>311</v>
      </c>
    </row>
    <row r="183" spans="1:43" s="12" customFormat="1" thickTop="1" thickBot="1" x14ac:dyDescent="0.3">
      <c r="A183" s="92" t="str">
        <f t="shared" ref="A183" si="146">A182</f>
        <v>Question_36</v>
      </c>
      <c r="B183" s="13" t="str">
        <f t="shared" si="143"/>
        <v>Question 39</v>
      </c>
      <c r="C183" s="41"/>
      <c r="D183" s="24" t="s">
        <v>311</v>
      </c>
      <c r="E183" s="24" t="s">
        <v>311</v>
      </c>
      <c r="F183" s="24" t="s">
        <v>311</v>
      </c>
      <c r="G183" s="24" t="s">
        <v>311</v>
      </c>
      <c r="H183" s="24" t="s">
        <v>311</v>
      </c>
      <c r="I183" s="24" t="s">
        <v>311</v>
      </c>
      <c r="J183" s="24" t="s">
        <v>311</v>
      </c>
      <c r="K183" s="24" t="s">
        <v>311</v>
      </c>
      <c r="L183" s="24" t="s">
        <v>311</v>
      </c>
      <c r="M183" s="24" t="s">
        <v>311</v>
      </c>
      <c r="N183" s="24" t="s">
        <v>311</v>
      </c>
      <c r="O183" s="24" t="s">
        <v>311</v>
      </c>
      <c r="P183" s="24" t="s">
        <v>311</v>
      </c>
      <c r="Q183" s="24" t="s">
        <v>311</v>
      </c>
      <c r="R183" s="24" t="s">
        <v>311</v>
      </c>
      <c r="S183" s="24" t="s">
        <v>311</v>
      </c>
      <c r="T183" s="24" t="s">
        <v>311</v>
      </c>
      <c r="U183" s="24" t="s">
        <v>311</v>
      </c>
      <c r="V183" s="24" t="s">
        <v>311</v>
      </c>
      <c r="W183" s="24" t="s">
        <v>311</v>
      </c>
      <c r="X183" s="24" t="s">
        <v>311</v>
      </c>
      <c r="Y183" s="24" t="s">
        <v>311</v>
      </c>
      <c r="Z183" s="24" t="s">
        <v>311</v>
      </c>
      <c r="AA183" s="24" t="s">
        <v>311</v>
      </c>
      <c r="AB183" s="24" t="s">
        <v>311</v>
      </c>
      <c r="AC183" s="24" t="s">
        <v>311</v>
      </c>
      <c r="AD183" s="24" t="s">
        <v>311</v>
      </c>
      <c r="AE183" s="24" t="s">
        <v>311</v>
      </c>
      <c r="AF183" s="24" t="s">
        <v>311</v>
      </c>
      <c r="AG183" s="24" t="s">
        <v>311</v>
      </c>
      <c r="AH183" s="24" t="s">
        <v>311</v>
      </c>
      <c r="AI183" s="24" t="s">
        <v>311</v>
      </c>
      <c r="AJ183" s="24" t="s">
        <v>311</v>
      </c>
      <c r="AK183" s="24" t="s">
        <v>311</v>
      </c>
      <c r="AL183" s="24" t="s">
        <v>311</v>
      </c>
      <c r="AM183" s="24" t="s">
        <v>311</v>
      </c>
      <c r="AN183" s="24" t="s">
        <v>311</v>
      </c>
      <c r="AO183" s="24" t="s">
        <v>311</v>
      </c>
      <c r="AP183" s="24" t="s">
        <v>311</v>
      </c>
      <c r="AQ183" s="24" t="s">
        <v>311</v>
      </c>
    </row>
    <row r="184" spans="1:43" s="12" customFormat="1" thickTop="1" thickBot="1" x14ac:dyDescent="0.3">
      <c r="A184" s="92" t="str">
        <f>'Admin Potential Answers'!A38</f>
        <v>Question_37</v>
      </c>
      <c r="B184" s="13" t="str">
        <f>'Admin Potential Answers'!B38</f>
        <v>Question 40</v>
      </c>
      <c r="C184" s="41"/>
      <c r="D184" s="24" t="s">
        <v>311</v>
      </c>
      <c r="E184" s="24" t="s">
        <v>311</v>
      </c>
      <c r="F184" s="24" t="s">
        <v>311</v>
      </c>
      <c r="G184" s="24" t="s">
        <v>311</v>
      </c>
      <c r="H184" s="24" t="s">
        <v>311</v>
      </c>
      <c r="I184" s="24" t="s">
        <v>311</v>
      </c>
      <c r="J184" s="24" t="s">
        <v>311</v>
      </c>
      <c r="K184" s="24" t="s">
        <v>311</v>
      </c>
      <c r="L184" s="24" t="s">
        <v>311</v>
      </c>
      <c r="M184" s="24" t="s">
        <v>311</v>
      </c>
      <c r="N184" s="24" t="s">
        <v>311</v>
      </c>
      <c r="O184" s="24" t="s">
        <v>311</v>
      </c>
      <c r="P184" s="24" t="s">
        <v>311</v>
      </c>
      <c r="Q184" s="24" t="s">
        <v>311</v>
      </c>
      <c r="R184" s="24" t="s">
        <v>311</v>
      </c>
      <c r="S184" s="24" t="s">
        <v>311</v>
      </c>
      <c r="T184" s="24" t="s">
        <v>311</v>
      </c>
      <c r="U184" s="24" t="s">
        <v>311</v>
      </c>
      <c r="V184" s="24" t="s">
        <v>311</v>
      </c>
      <c r="W184" s="24" t="s">
        <v>311</v>
      </c>
      <c r="X184" s="24" t="s">
        <v>311</v>
      </c>
      <c r="Y184" s="24" t="s">
        <v>311</v>
      </c>
      <c r="Z184" s="24" t="s">
        <v>311</v>
      </c>
      <c r="AA184" s="24" t="s">
        <v>311</v>
      </c>
      <c r="AB184" s="24" t="s">
        <v>311</v>
      </c>
      <c r="AC184" s="24" t="s">
        <v>311</v>
      </c>
      <c r="AD184" s="24" t="s">
        <v>311</v>
      </c>
      <c r="AE184" s="24" t="s">
        <v>311</v>
      </c>
      <c r="AF184" s="24" t="s">
        <v>311</v>
      </c>
      <c r="AG184" s="24" t="s">
        <v>311</v>
      </c>
      <c r="AH184" s="24" t="s">
        <v>311</v>
      </c>
      <c r="AI184" s="24" t="s">
        <v>311</v>
      </c>
      <c r="AJ184" s="24" t="s">
        <v>311</v>
      </c>
      <c r="AK184" s="24" t="s">
        <v>311</v>
      </c>
      <c r="AL184" s="24" t="s">
        <v>311</v>
      </c>
      <c r="AM184" s="24" t="s">
        <v>311</v>
      </c>
      <c r="AN184" s="24" t="s">
        <v>311</v>
      </c>
      <c r="AO184" s="24" t="s">
        <v>311</v>
      </c>
      <c r="AP184" s="24" t="s">
        <v>311</v>
      </c>
      <c r="AQ184" s="24" t="s">
        <v>311</v>
      </c>
    </row>
    <row r="185" spans="1:43" s="12" customFormat="1" thickTop="1" thickBot="1" x14ac:dyDescent="0.3">
      <c r="A185" s="92" t="str">
        <f t="shared" ref="A185" si="147">A184</f>
        <v>Question_37</v>
      </c>
      <c r="B185" s="13" t="str">
        <f t="shared" ref="B185:B188" si="148">B184</f>
        <v>Question 40</v>
      </c>
      <c r="C185" s="41"/>
      <c r="D185" s="24" t="s">
        <v>311</v>
      </c>
      <c r="E185" s="24" t="s">
        <v>311</v>
      </c>
      <c r="F185" s="24" t="s">
        <v>311</v>
      </c>
      <c r="G185" s="24" t="s">
        <v>311</v>
      </c>
      <c r="H185" s="24" t="s">
        <v>311</v>
      </c>
      <c r="I185" s="24" t="s">
        <v>311</v>
      </c>
      <c r="J185" s="24" t="s">
        <v>311</v>
      </c>
      <c r="K185" s="24" t="s">
        <v>311</v>
      </c>
      <c r="L185" s="24" t="s">
        <v>311</v>
      </c>
      <c r="M185" s="24" t="s">
        <v>311</v>
      </c>
      <c r="N185" s="24" t="s">
        <v>311</v>
      </c>
      <c r="O185" s="24" t="s">
        <v>311</v>
      </c>
      <c r="P185" s="24" t="s">
        <v>311</v>
      </c>
      <c r="Q185" s="24" t="s">
        <v>311</v>
      </c>
      <c r="R185" s="24" t="s">
        <v>311</v>
      </c>
      <c r="S185" s="24" t="s">
        <v>311</v>
      </c>
      <c r="T185" s="24" t="s">
        <v>311</v>
      </c>
      <c r="U185" s="24" t="s">
        <v>311</v>
      </c>
      <c r="V185" s="24" t="s">
        <v>311</v>
      </c>
      <c r="W185" s="24" t="s">
        <v>311</v>
      </c>
      <c r="X185" s="24" t="s">
        <v>311</v>
      </c>
      <c r="Y185" s="24" t="s">
        <v>311</v>
      </c>
      <c r="Z185" s="24" t="s">
        <v>311</v>
      </c>
      <c r="AA185" s="24" t="s">
        <v>311</v>
      </c>
      <c r="AB185" s="24" t="s">
        <v>311</v>
      </c>
      <c r="AC185" s="24" t="s">
        <v>311</v>
      </c>
      <c r="AD185" s="24" t="s">
        <v>311</v>
      </c>
      <c r="AE185" s="24" t="s">
        <v>311</v>
      </c>
      <c r="AF185" s="24" t="s">
        <v>311</v>
      </c>
      <c r="AG185" s="24" t="s">
        <v>311</v>
      </c>
      <c r="AH185" s="24" t="s">
        <v>311</v>
      </c>
      <c r="AI185" s="24" t="s">
        <v>311</v>
      </c>
      <c r="AJ185" s="24" t="s">
        <v>311</v>
      </c>
      <c r="AK185" s="24" t="s">
        <v>311</v>
      </c>
      <c r="AL185" s="24" t="s">
        <v>311</v>
      </c>
      <c r="AM185" s="24" t="s">
        <v>311</v>
      </c>
      <c r="AN185" s="24" t="s">
        <v>311</v>
      </c>
      <c r="AO185" s="24" t="s">
        <v>311</v>
      </c>
      <c r="AP185" s="24" t="s">
        <v>311</v>
      </c>
      <c r="AQ185" s="24" t="s">
        <v>311</v>
      </c>
    </row>
    <row r="186" spans="1:43" s="12" customFormat="1" thickTop="1" thickBot="1" x14ac:dyDescent="0.3">
      <c r="A186" s="92" t="str">
        <f t="shared" ref="A186" si="149">A185</f>
        <v>Question_37</v>
      </c>
      <c r="B186" s="13" t="str">
        <f t="shared" si="148"/>
        <v>Question 40</v>
      </c>
      <c r="C186" s="41"/>
      <c r="D186" s="24" t="s">
        <v>311</v>
      </c>
      <c r="E186" s="24" t="s">
        <v>311</v>
      </c>
      <c r="F186" s="24" t="s">
        <v>311</v>
      </c>
      <c r="G186" s="24" t="s">
        <v>311</v>
      </c>
      <c r="H186" s="24" t="s">
        <v>311</v>
      </c>
      <c r="I186" s="24" t="s">
        <v>311</v>
      </c>
      <c r="J186" s="24" t="s">
        <v>311</v>
      </c>
      <c r="K186" s="24" t="s">
        <v>311</v>
      </c>
      <c r="L186" s="24" t="s">
        <v>311</v>
      </c>
      <c r="M186" s="24" t="s">
        <v>311</v>
      </c>
      <c r="N186" s="24" t="s">
        <v>311</v>
      </c>
      <c r="O186" s="24" t="s">
        <v>311</v>
      </c>
      <c r="P186" s="24" t="s">
        <v>311</v>
      </c>
      <c r="Q186" s="24" t="s">
        <v>311</v>
      </c>
      <c r="R186" s="24" t="s">
        <v>311</v>
      </c>
      <c r="S186" s="24" t="s">
        <v>311</v>
      </c>
      <c r="T186" s="24" t="s">
        <v>311</v>
      </c>
      <c r="U186" s="24" t="s">
        <v>311</v>
      </c>
      <c r="V186" s="24" t="s">
        <v>311</v>
      </c>
      <c r="W186" s="24" t="s">
        <v>311</v>
      </c>
      <c r="X186" s="24" t="s">
        <v>311</v>
      </c>
      <c r="Y186" s="24" t="s">
        <v>311</v>
      </c>
      <c r="Z186" s="24" t="s">
        <v>311</v>
      </c>
      <c r="AA186" s="24" t="s">
        <v>311</v>
      </c>
      <c r="AB186" s="24" t="s">
        <v>311</v>
      </c>
      <c r="AC186" s="24" t="s">
        <v>311</v>
      </c>
      <c r="AD186" s="24" t="s">
        <v>311</v>
      </c>
      <c r="AE186" s="24" t="s">
        <v>311</v>
      </c>
      <c r="AF186" s="24" t="s">
        <v>311</v>
      </c>
      <c r="AG186" s="24" t="s">
        <v>311</v>
      </c>
      <c r="AH186" s="24" t="s">
        <v>311</v>
      </c>
      <c r="AI186" s="24" t="s">
        <v>311</v>
      </c>
      <c r="AJ186" s="24" t="s">
        <v>311</v>
      </c>
      <c r="AK186" s="24" t="s">
        <v>311</v>
      </c>
      <c r="AL186" s="24" t="s">
        <v>311</v>
      </c>
      <c r="AM186" s="24" t="s">
        <v>311</v>
      </c>
      <c r="AN186" s="24" t="s">
        <v>311</v>
      </c>
      <c r="AO186" s="24" t="s">
        <v>311</v>
      </c>
      <c r="AP186" s="24" t="s">
        <v>311</v>
      </c>
      <c r="AQ186" s="24" t="s">
        <v>311</v>
      </c>
    </row>
    <row r="187" spans="1:43" s="12" customFormat="1" thickTop="1" thickBot="1" x14ac:dyDescent="0.3">
      <c r="A187" s="92" t="str">
        <f t="shared" ref="A187" si="150">A186</f>
        <v>Question_37</v>
      </c>
      <c r="B187" s="13" t="str">
        <f t="shared" si="148"/>
        <v>Question 40</v>
      </c>
      <c r="C187" s="41"/>
      <c r="D187" s="24" t="s">
        <v>311</v>
      </c>
      <c r="E187" s="24" t="s">
        <v>311</v>
      </c>
      <c r="F187" s="24" t="s">
        <v>311</v>
      </c>
      <c r="G187" s="24" t="s">
        <v>311</v>
      </c>
      <c r="H187" s="24" t="s">
        <v>311</v>
      </c>
      <c r="I187" s="24" t="s">
        <v>311</v>
      </c>
      <c r="J187" s="24" t="s">
        <v>311</v>
      </c>
      <c r="K187" s="24" t="s">
        <v>311</v>
      </c>
      <c r="L187" s="24" t="s">
        <v>311</v>
      </c>
      <c r="M187" s="24" t="s">
        <v>311</v>
      </c>
      <c r="N187" s="24" t="s">
        <v>311</v>
      </c>
      <c r="O187" s="24" t="s">
        <v>311</v>
      </c>
      <c r="P187" s="24" t="s">
        <v>311</v>
      </c>
      <c r="Q187" s="24" t="s">
        <v>311</v>
      </c>
      <c r="R187" s="24" t="s">
        <v>311</v>
      </c>
      <c r="S187" s="24" t="s">
        <v>311</v>
      </c>
      <c r="T187" s="24" t="s">
        <v>311</v>
      </c>
      <c r="U187" s="24" t="s">
        <v>311</v>
      </c>
      <c r="V187" s="24" t="s">
        <v>311</v>
      </c>
      <c r="W187" s="24" t="s">
        <v>311</v>
      </c>
      <c r="X187" s="24" t="s">
        <v>311</v>
      </c>
      <c r="Y187" s="24" t="s">
        <v>311</v>
      </c>
      <c r="Z187" s="24" t="s">
        <v>311</v>
      </c>
      <c r="AA187" s="24" t="s">
        <v>311</v>
      </c>
      <c r="AB187" s="24" t="s">
        <v>311</v>
      </c>
      <c r="AC187" s="24" t="s">
        <v>311</v>
      </c>
      <c r="AD187" s="24" t="s">
        <v>311</v>
      </c>
      <c r="AE187" s="24" t="s">
        <v>311</v>
      </c>
      <c r="AF187" s="24" t="s">
        <v>311</v>
      </c>
      <c r="AG187" s="24" t="s">
        <v>311</v>
      </c>
      <c r="AH187" s="24" t="s">
        <v>311</v>
      </c>
      <c r="AI187" s="24" t="s">
        <v>311</v>
      </c>
      <c r="AJ187" s="24" t="s">
        <v>311</v>
      </c>
      <c r="AK187" s="24" t="s">
        <v>311</v>
      </c>
      <c r="AL187" s="24" t="s">
        <v>311</v>
      </c>
      <c r="AM187" s="24" t="s">
        <v>311</v>
      </c>
      <c r="AN187" s="24" t="s">
        <v>311</v>
      </c>
      <c r="AO187" s="24" t="s">
        <v>311</v>
      </c>
      <c r="AP187" s="24" t="s">
        <v>311</v>
      </c>
      <c r="AQ187" s="24" t="s">
        <v>311</v>
      </c>
    </row>
    <row r="188" spans="1:43" s="12" customFormat="1" thickTop="1" thickBot="1" x14ac:dyDescent="0.3">
      <c r="A188" s="92" t="str">
        <f t="shared" ref="A188" si="151">A187</f>
        <v>Question_37</v>
      </c>
      <c r="B188" s="13" t="str">
        <f t="shared" si="148"/>
        <v>Question 40</v>
      </c>
      <c r="C188" s="41"/>
      <c r="D188" s="24" t="s">
        <v>311</v>
      </c>
      <c r="E188" s="24" t="s">
        <v>311</v>
      </c>
      <c r="F188" s="24" t="s">
        <v>311</v>
      </c>
      <c r="G188" s="24" t="s">
        <v>311</v>
      </c>
      <c r="H188" s="24" t="s">
        <v>311</v>
      </c>
      <c r="I188" s="24" t="s">
        <v>311</v>
      </c>
      <c r="J188" s="24" t="s">
        <v>311</v>
      </c>
      <c r="K188" s="24" t="s">
        <v>311</v>
      </c>
      <c r="L188" s="24" t="s">
        <v>311</v>
      </c>
      <c r="M188" s="24" t="s">
        <v>311</v>
      </c>
      <c r="N188" s="24" t="s">
        <v>311</v>
      </c>
      <c r="O188" s="24" t="s">
        <v>311</v>
      </c>
      <c r="P188" s="24" t="s">
        <v>311</v>
      </c>
      <c r="Q188" s="24" t="s">
        <v>311</v>
      </c>
      <c r="R188" s="24" t="s">
        <v>311</v>
      </c>
      <c r="S188" s="24" t="s">
        <v>311</v>
      </c>
      <c r="T188" s="24" t="s">
        <v>311</v>
      </c>
      <c r="U188" s="24" t="s">
        <v>311</v>
      </c>
      <c r="V188" s="24" t="s">
        <v>311</v>
      </c>
      <c r="W188" s="24" t="s">
        <v>311</v>
      </c>
      <c r="X188" s="24" t="s">
        <v>311</v>
      </c>
      <c r="Y188" s="24" t="s">
        <v>311</v>
      </c>
      <c r="Z188" s="24" t="s">
        <v>311</v>
      </c>
      <c r="AA188" s="24" t="s">
        <v>311</v>
      </c>
      <c r="AB188" s="24" t="s">
        <v>311</v>
      </c>
      <c r="AC188" s="24" t="s">
        <v>311</v>
      </c>
      <c r="AD188" s="24" t="s">
        <v>311</v>
      </c>
      <c r="AE188" s="24" t="s">
        <v>311</v>
      </c>
      <c r="AF188" s="24" t="s">
        <v>311</v>
      </c>
      <c r="AG188" s="24" t="s">
        <v>311</v>
      </c>
      <c r="AH188" s="24" t="s">
        <v>311</v>
      </c>
      <c r="AI188" s="24" t="s">
        <v>311</v>
      </c>
      <c r="AJ188" s="24" t="s">
        <v>311</v>
      </c>
      <c r="AK188" s="24" t="s">
        <v>311</v>
      </c>
      <c r="AL188" s="24" t="s">
        <v>311</v>
      </c>
      <c r="AM188" s="24" t="s">
        <v>311</v>
      </c>
      <c r="AN188" s="24" t="s">
        <v>311</v>
      </c>
      <c r="AO188" s="24" t="s">
        <v>311</v>
      </c>
      <c r="AP188" s="24" t="s">
        <v>311</v>
      </c>
      <c r="AQ188" s="24" t="s">
        <v>311</v>
      </c>
    </row>
    <row r="189" spans="1:43" s="12" customFormat="1" thickTop="1" thickBot="1" x14ac:dyDescent="0.3">
      <c r="A189" s="92" t="str">
        <f>'Admin Potential Answers'!A39</f>
        <v>Question_38</v>
      </c>
      <c r="B189" s="13" t="str">
        <f>'Admin Potential Answers'!B39</f>
        <v>Question 41</v>
      </c>
      <c r="C189" s="41" cm="1">
        <f t="array" aca="1" ref="C189:C193" ca="1">TRANSPOSE(INDIRECT('Admin Potential Answers'!A40))</f>
        <v>0</v>
      </c>
      <c r="D189" s="24" t="s">
        <v>311</v>
      </c>
      <c r="E189" s="24" t="s">
        <v>311</v>
      </c>
      <c r="F189" s="24" t="s">
        <v>311</v>
      </c>
      <c r="G189" s="24" t="s">
        <v>311</v>
      </c>
      <c r="H189" s="24" t="s">
        <v>311</v>
      </c>
      <c r="I189" s="24" t="s">
        <v>311</v>
      </c>
      <c r="J189" s="24" t="s">
        <v>311</v>
      </c>
      <c r="K189" s="24" t="s">
        <v>311</v>
      </c>
      <c r="L189" s="24" t="s">
        <v>311</v>
      </c>
      <c r="M189" s="24" t="s">
        <v>311</v>
      </c>
      <c r="N189" s="24" t="s">
        <v>311</v>
      </c>
      <c r="O189" s="24" t="s">
        <v>311</v>
      </c>
      <c r="P189" s="24" t="s">
        <v>311</v>
      </c>
      <c r="Q189" s="24" t="s">
        <v>311</v>
      </c>
      <c r="R189" s="24" t="s">
        <v>311</v>
      </c>
      <c r="S189" s="24" t="s">
        <v>311</v>
      </c>
      <c r="T189" s="24" t="s">
        <v>311</v>
      </c>
      <c r="U189" s="24" t="s">
        <v>311</v>
      </c>
      <c r="V189" s="24" t="s">
        <v>311</v>
      </c>
      <c r="W189" s="24" t="s">
        <v>311</v>
      </c>
      <c r="X189" s="24" t="s">
        <v>311</v>
      </c>
      <c r="Y189" s="24" t="s">
        <v>311</v>
      </c>
      <c r="Z189" s="24" t="s">
        <v>311</v>
      </c>
      <c r="AA189" s="24" t="s">
        <v>311</v>
      </c>
      <c r="AB189" s="24" t="s">
        <v>311</v>
      </c>
      <c r="AC189" s="24" t="s">
        <v>311</v>
      </c>
      <c r="AD189" s="24" t="s">
        <v>311</v>
      </c>
      <c r="AE189" s="24" t="s">
        <v>311</v>
      </c>
      <c r="AF189" s="24" t="s">
        <v>311</v>
      </c>
      <c r="AG189" s="24" t="s">
        <v>311</v>
      </c>
      <c r="AH189" s="24" t="s">
        <v>311</v>
      </c>
      <c r="AI189" s="24" t="s">
        <v>311</v>
      </c>
      <c r="AJ189" s="24" t="s">
        <v>311</v>
      </c>
      <c r="AK189" s="24" t="s">
        <v>311</v>
      </c>
      <c r="AL189" s="24" t="s">
        <v>311</v>
      </c>
      <c r="AM189" s="24" t="s">
        <v>311</v>
      </c>
      <c r="AN189" s="24" t="s">
        <v>311</v>
      </c>
      <c r="AO189" s="24" t="s">
        <v>311</v>
      </c>
      <c r="AP189" s="24" t="s">
        <v>311</v>
      </c>
      <c r="AQ189" s="24" t="s">
        <v>311</v>
      </c>
    </row>
    <row r="190" spans="1:43" s="12" customFormat="1" thickTop="1" thickBot="1" x14ac:dyDescent="0.3">
      <c r="A190" s="92" t="str">
        <f t="shared" ref="A190" si="152">A189</f>
        <v>Question_38</v>
      </c>
      <c r="B190" s="13" t="str">
        <f t="shared" ref="B190:B193" si="153">B189</f>
        <v>Question 41</v>
      </c>
      <c r="C190" s="41">
        <f ca="1"/>
        <v>0</v>
      </c>
      <c r="D190" s="24" t="s">
        <v>311</v>
      </c>
      <c r="E190" s="24" t="s">
        <v>311</v>
      </c>
      <c r="F190" s="24" t="s">
        <v>311</v>
      </c>
      <c r="G190" s="24" t="s">
        <v>311</v>
      </c>
      <c r="H190" s="24" t="s">
        <v>311</v>
      </c>
      <c r="I190" s="24" t="s">
        <v>311</v>
      </c>
      <c r="J190" s="24" t="s">
        <v>311</v>
      </c>
      <c r="K190" s="24" t="s">
        <v>311</v>
      </c>
      <c r="L190" s="24" t="s">
        <v>311</v>
      </c>
      <c r="M190" s="24" t="s">
        <v>311</v>
      </c>
      <c r="N190" s="24" t="s">
        <v>311</v>
      </c>
      <c r="O190" s="24" t="s">
        <v>311</v>
      </c>
      <c r="P190" s="24" t="s">
        <v>311</v>
      </c>
      <c r="Q190" s="24" t="s">
        <v>311</v>
      </c>
      <c r="R190" s="24" t="s">
        <v>311</v>
      </c>
      <c r="S190" s="24" t="s">
        <v>311</v>
      </c>
      <c r="T190" s="24" t="s">
        <v>311</v>
      </c>
      <c r="U190" s="24" t="s">
        <v>311</v>
      </c>
      <c r="V190" s="24" t="s">
        <v>311</v>
      </c>
      <c r="W190" s="24" t="s">
        <v>311</v>
      </c>
      <c r="X190" s="24" t="s">
        <v>311</v>
      </c>
      <c r="Y190" s="24" t="s">
        <v>311</v>
      </c>
      <c r="Z190" s="24" t="s">
        <v>311</v>
      </c>
      <c r="AA190" s="24" t="s">
        <v>311</v>
      </c>
      <c r="AB190" s="24" t="s">
        <v>311</v>
      </c>
      <c r="AC190" s="24" t="s">
        <v>311</v>
      </c>
      <c r="AD190" s="24" t="s">
        <v>311</v>
      </c>
      <c r="AE190" s="24" t="s">
        <v>311</v>
      </c>
      <c r="AF190" s="24" t="s">
        <v>311</v>
      </c>
      <c r="AG190" s="24" t="s">
        <v>311</v>
      </c>
      <c r="AH190" s="24" t="s">
        <v>311</v>
      </c>
      <c r="AI190" s="24" t="s">
        <v>311</v>
      </c>
      <c r="AJ190" s="24" t="s">
        <v>311</v>
      </c>
      <c r="AK190" s="24" t="s">
        <v>311</v>
      </c>
      <c r="AL190" s="24" t="s">
        <v>311</v>
      </c>
      <c r="AM190" s="24" t="s">
        <v>311</v>
      </c>
      <c r="AN190" s="24" t="s">
        <v>311</v>
      </c>
      <c r="AO190" s="24" t="s">
        <v>311</v>
      </c>
      <c r="AP190" s="24" t="s">
        <v>311</v>
      </c>
      <c r="AQ190" s="24" t="s">
        <v>311</v>
      </c>
    </row>
    <row r="191" spans="1:43" s="12" customFormat="1" thickTop="1" thickBot="1" x14ac:dyDescent="0.3">
      <c r="A191" s="92" t="str">
        <f t="shared" ref="A191" si="154">A190</f>
        <v>Question_38</v>
      </c>
      <c r="B191" s="13" t="str">
        <f t="shared" si="153"/>
        <v>Question 41</v>
      </c>
      <c r="C191" s="41">
        <f ca="1"/>
        <v>0</v>
      </c>
      <c r="D191" s="24" t="s">
        <v>311</v>
      </c>
      <c r="E191" s="24" t="s">
        <v>311</v>
      </c>
      <c r="F191" s="24" t="s">
        <v>311</v>
      </c>
      <c r="G191" s="24" t="s">
        <v>311</v>
      </c>
      <c r="H191" s="24" t="s">
        <v>311</v>
      </c>
      <c r="I191" s="24" t="s">
        <v>311</v>
      </c>
      <c r="J191" s="24" t="s">
        <v>311</v>
      </c>
      <c r="K191" s="24" t="s">
        <v>311</v>
      </c>
      <c r="L191" s="24" t="s">
        <v>311</v>
      </c>
      <c r="M191" s="24" t="s">
        <v>311</v>
      </c>
      <c r="N191" s="24" t="s">
        <v>311</v>
      </c>
      <c r="O191" s="24" t="s">
        <v>311</v>
      </c>
      <c r="P191" s="24" t="s">
        <v>311</v>
      </c>
      <c r="Q191" s="24" t="s">
        <v>311</v>
      </c>
      <c r="R191" s="24" t="s">
        <v>311</v>
      </c>
      <c r="S191" s="24" t="s">
        <v>311</v>
      </c>
      <c r="T191" s="24" t="s">
        <v>311</v>
      </c>
      <c r="U191" s="24" t="s">
        <v>311</v>
      </c>
      <c r="V191" s="24" t="s">
        <v>311</v>
      </c>
      <c r="W191" s="24" t="s">
        <v>311</v>
      </c>
      <c r="X191" s="24" t="s">
        <v>311</v>
      </c>
      <c r="Y191" s="24" t="s">
        <v>311</v>
      </c>
      <c r="Z191" s="24" t="s">
        <v>311</v>
      </c>
      <c r="AA191" s="24" t="s">
        <v>311</v>
      </c>
      <c r="AB191" s="24" t="s">
        <v>311</v>
      </c>
      <c r="AC191" s="24" t="s">
        <v>311</v>
      </c>
      <c r="AD191" s="24" t="s">
        <v>311</v>
      </c>
      <c r="AE191" s="24" t="s">
        <v>311</v>
      </c>
      <c r="AF191" s="24" t="s">
        <v>311</v>
      </c>
      <c r="AG191" s="24" t="s">
        <v>311</v>
      </c>
      <c r="AH191" s="24" t="s">
        <v>311</v>
      </c>
      <c r="AI191" s="24" t="s">
        <v>311</v>
      </c>
      <c r="AJ191" s="24" t="s">
        <v>311</v>
      </c>
      <c r="AK191" s="24" t="s">
        <v>311</v>
      </c>
      <c r="AL191" s="24" t="s">
        <v>311</v>
      </c>
      <c r="AM191" s="24" t="s">
        <v>311</v>
      </c>
      <c r="AN191" s="24" t="s">
        <v>311</v>
      </c>
      <c r="AO191" s="24" t="s">
        <v>311</v>
      </c>
      <c r="AP191" s="24" t="s">
        <v>311</v>
      </c>
      <c r="AQ191" s="24" t="s">
        <v>311</v>
      </c>
    </row>
    <row r="192" spans="1:43" s="12" customFormat="1" thickTop="1" thickBot="1" x14ac:dyDescent="0.3">
      <c r="A192" s="92" t="str">
        <f t="shared" ref="A192" si="155">A191</f>
        <v>Question_38</v>
      </c>
      <c r="B192" s="13" t="str">
        <f t="shared" si="153"/>
        <v>Question 41</v>
      </c>
      <c r="C192" s="41">
        <f ca="1"/>
        <v>0</v>
      </c>
      <c r="D192" s="24" t="s">
        <v>311</v>
      </c>
      <c r="E192" s="24" t="s">
        <v>311</v>
      </c>
      <c r="F192" s="24" t="s">
        <v>311</v>
      </c>
      <c r="G192" s="24" t="s">
        <v>311</v>
      </c>
      <c r="H192" s="24" t="s">
        <v>311</v>
      </c>
      <c r="I192" s="24" t="s">
        <v>311</v>
      </c>
      <c r="J192" s="24" t="s">
        <v>311</v>
      </c>
      <c r="K192" s="24" t="s">
        <v>311</v>
      </c>
      <c r="L192" s="24" t="s">
        <v>311</v>
      </c>
      <c r="M192" s="24" t="s">
        <v>311</v>
      </c>
      <c r="N192" s="24" t="s">
        <v>311</v>
      </c>
      <c r="O192" s="24" t="s">
        <v>311</v>
      </c>
      <c r="P192" s="24" t="s">
        <v>311</v>
      </c>
      <c r="Q192" s="24" t="s">
        <v>311</v>
      </c>
      <c r="R192" s="24" t="s">
        <v>311</v>
      </c>
      <c r="S192" s="24" t="s">
        <v>311</v>
      </c>
      <c r="T192" s="24" t="s">
        <v>311</v>
      </c>
      <c r="U192" s="24" t="s">
        <v>311</v>
      </c>
      <c r="V192" s="24" t="s">
        <v>311</v>
      </c>
      <c r="W192" s="24" t="s">
        <v>311</v>
      </c>
      <c r="X192" s="24" t="s">
        <v>311</v>
      </c>
      <c r="Y192" s="24" t="s">
        <v>311</v>
      </c>
      <c r="Z192" s="24" t="s">
        <v>311</v>
      </c>
      <c r="AA192" s="24" t="s">
        <v>311</v>
      </c>
      <c r="AB192" s="24" t="s">
        <v>311</v>
      </c>
      <c r="AC192" s="24" t="s">
        <v>311</v>
      </c>
      <c r="AD192" s="24" t="s">
        <v>311</v>
      </c>
      <c r="AE192" s="24" t="s">
        <v>311</v>
      </c>
      <c r="AF192" s="24" t="s">
        <v>311</v>
      </c>
      <c r="AG192" s="24" t="s">
        <v>311</v>
      </c>
      <c r="AH192" s="24" t="s">
        <v>311</v>
      </c>
      <c r="AI192" s="24" t="s">
        <v>311</v>
      </c>
      <c r="AJ192" s="24" t="s">
        <v>311</v>
      </c>
      <c r="AK192" s="24" t="s">
        <v>311</v>
      </c>
      <c r="AL192" s="24" t="s">
        <v>311</v>
      </c>
      <c r="AM192" s="24" t="s">
        <v>311</v>
      </c>
      <c r="AN192" s="24" t="s">
        <v>311</v>
      </c>
      <c r="AO192" s="24" t="s">
        <v>311</v>
      </c>
      <c r="AP192" s="24" t="s">
        <v>311</v>
      </c>
      <c r="AQ192" s="24" t="s">
        <v>311</v>
      </c>
    </row>
    <row r="193" spans="1:43" s="12" customFormat="1" thickTop="1" thickBot="1" x14ac:dyDescent="0.3">
      <c r="A193" s="92" t="str">
        <f t="shared" ref="A193" si="156">A192</f>
        <v>Question_38</v>
      </c>
      <c r="B193" s="13" t="str">
        <f t="shared" si="153"/>
        <v>Question 41</v>
      </c>
      <c r="C193" s="41">
        <f ca="1"/>
        <v>0</v>
      </c>
      <c r="D193" s="24" t="s">
        <v>311</v>
      </c>
      <c r="E193" s="24" t="s">
        <v>311</v>
      </c>
      <c r="F193" s="24" t="s">
        <v>311</v>
      </c>
      <c r="G193" s="24" t="s">
        <v>311</v>
      </c>
      <c r="H193" s="24" t="s">
        <v>311</v>
      </c>
      <c r="I193" s="24" t="s">
        <v>311</v>
      </c>
      <c r="J193" s="24" t="s">
        <v>311</v>
      </c>
      <c r="K193" s="24" t="s">
        <v>311</v>
      </c>
      <c r="L193" s="24" t="s">
        <v>311</v>
      </c>
      <c r="M193" s="24" t="s">
        <v>311</v>
      </c>
      <c r="N193" s="24" t="s">
        <v>311</v>
      </c>
      <c r="O193" s="24" t="s">
        <v>311</v>
      </c>
      <c r="P193" s="24" t="s">
        <v>311</v>
      </c>
      <c r="Q193" s="24" t="s">
        <v>311</v>
      </c>
      <c r="R193" s="24" t="s">
        <v>311</v>
      </c>
      <c r="S193" s="24" t="s">
        <v>311</v>
      </c>
      <c r="T193" s="24" t="s">
        <v>311</v>
      </c>
      <c r="U193" s="24" t="s">
        <v>311</v>
      </c>
      <c r="V193" s="24" t="s">
        <v>311</v>
      </c>
      <c r="W193" s="24" t="s">
        <v>311</v>
      </c>
      <c r="X193" s="24" t="s">
        <v>311</v>
      </c>
      <c r="Y193" s="24" t="s">
        <v>311</v>
      </c>
      <c r="Z193" s="24" t="s">
        <v>311</v>
      </c>
      <c r="AA193" s="24" t="s">
        <v>311</v>
      </c>
      <c r="AB193" s="24" t="s">
        <v>311</v>
      </c>
      <c r="AC193" s="24" t="s">
        <v>311</v>
      </c>
      <c r="AD193" s="24" t="s">
        <v>311</v>
      </c>
      <c r="AE193" s="24" t="s">
        <v>311</v>
      </c>
      <c r="AF193" s="24" t="s">
        <v>311</v>
      </c>
      <c r="AG193" s="24" t="s">
        <v>311</v>
      </c>
      <c r="AH193" s="24" t="s">
        <v>311</v>
      </c>
      <c r="AI193" s="24" t="s">
        <v>311</v>
      </c>
      <c r="AJ193" s="24" t="s">
        <v>311</v>
      </c>
      <c r="AK193" s="24" t="s">
        <v>311</v>
      </c>
      <c r="AL193" s="24" t="s">
        <v>311</v>
      </c>
      <c r="AM193" s="24" t="s">
        <v>311</v>
      </c>
      <c r="AN193" s="24" t="s">
        <v>311</v>
      </c>
      <c r="AO193" s="24" t="s">
        <v>311</v>
      </c>
      <c r="AP193" s="24" t="s">
        <v>311</v>
      </c>
      <c r="AQ193" s="24" t="s">
        <v>311</v>
      </c>
    </row>
    <row r="194" spans="1:43" s="12" customFormat="1" thickTop="1" thickBot="1" x14ac:dyDescent="0.3">
      <c r="A194" s="92" t="str">
        <f>'Admin Potential Answers'!A40</f>
        <v>Question_39</v>
      </c>
      <c r="B194" s="13" t="str">
        <f>'Admin Potential Answers'!B40</f>
        <v>Question 42</v>
      </c>
      <c r="C194" s="41" cm="1">
        <f t="array" aca="1" ref="C194:C198" ca="1">TRANSPOSE(INDIRECT('Admin Potential Answers'!A41))</f>
        <v>0</v>
      </c>
      <c r="D194" s="24" t="s">
        <v>311</v>
      </c>
      <c r="E194" s="24" t="s">
        <v>311</v>
      </c>
      <c r="F194" s="24" t="s">
        <v>311</v>
      </c>
      <c r="G194" s="24" t="s">
        <v>311</v>
      </c>
      <c r="H194" s="24" t="s">
        <v>311</v>
      </c>
      <c r="I194" s="24" t="s">
        <v>311</v>
      </c>
      <c r="J194" s="24" t="s">
        <v>311</v>
      </c>
      <c r="K194" s="24" t="s">
        <v>311</v>
      </c>
      <c r="L194" s="24" t="s">
        <v>311</v>
      </c>
      <c r="M194" s="24" t="s">
        <v>311</v>
      </c>
      <c r="N194" s="24" t="s">
        <v>311</v>
      </c>
      <c r="O194" s="24" t="s">
        <v>311</v>
      </c>
      <c r="P194" s="24" t="s">
        <v>311</v>
      </c>
      <c r="Q194" s="24" t="s">
        <v>311</v>
      </c>
      <c r="R194" s="24" t="s">
        <v>311</v>
      </c>
      <c r="S194" s="24" t="s">
        <v>311</v>
      </c>
      <c r="T194" s="24" t="s">
        <v>311</v>
      </c>
      <c r="U194" s="24" t="s">
        <v>311</v>
      </c>
      <c r="V194" s="24" t="s">
        <v>311</v>
      </c>
      <c r="W194" s="24" t="s">
        <v>311</v>
      </c>
      <c r="X194" s="24" t="s">
        <v>311</v>
      </c>
      <c r="Y194" s="24" t="s">
        <v>311</v>
      </c>
      <c r="Z194" s="24" t="s">
        <v>311</v>
      </c>
      <c r="AA194" s="24" t="s">
        <v>311</v>
      </c>
      <c r="AB194" s="24" t="s">
        <v>311</v>
      </c>
      <c r="AC194" s="24" t="s">
        <v>311</v>
      </c>
      <c r="AD194" s="24" t="s">
        <v>311</v>
      </c>
      <c r="AE194" s="24" t="s">
        <v>311</v>
      </c>
      <c r="AF194" s="24" t="s">
        <v>311</v>
      </c>
      <c r="AG194" s="24" t="s">
        <v>311</v>
      </c>
      <c r="AH194" s="24" t="s">
        <v>311</v>
      </c>
      <c r="AI194" s="24" t="s">
        <v>311</v>
      </c>
      <c r="AJ194" s="24" t="s">
        <v>311</v>
      </c>
      <c r="AK194" s="24" t="s">
        <v>311</v>
      </c>
      <c r="AL194" s="24" t="s">
        <v>311</v>
      </c>
      <c r="AM194" s="24" t="s">
        <v>311</v>
      </c>
      <c r="AN194" s="24" t="s">
        <v>311</v>
      </c>
      <c r="AO194" s="24" t="s">
        <v>311</v>
      </c>
      <c r="AP194" s="24" t="s">
        <v>311</v>
      </c>
      <c r="AQ194" s="24" t="s">
        <v>311</v>
      </c>
    </row>
    <row r="195" spans="1:43" s="12" customFormat="1" thickTop="1" thickBot="1" x14ac:dyDescent="0.3">
      <c r="A195" s="92" t="str">
        <f t="shared" ref="A195" si="157">A194</f>
        <v>Question_39</v>
      </c>
      <c r="B195" s="13" t="str">
        <f t="shared" ref="B195:B198" si="158">B194</f>
        <v>Question 42</v>
      </c>
      <c r="C195" s="41">
        <f ca="1"/>
        <v>0</v>
      </c>
      <c r="D195" s="24" t="s">
        <v>311</v>
      </c>
      <c r="E195" s="24" t="s">
        <v>311</v>
      </c>
      <c r="F195" s="24" t="s">
        <v>311</v>
      </c>
      <c r="G195" s="24" t="s">
        <v>311</v>
      </c>
      <c r="H195" s="24" t="s">
        <v>311</v>
      </c>
      <c r="I195" s="24" t="s">
        <v>311</v>
      </c>
      <c r="J195" s="24" t="s">
        <v>311</v>
      </c>
      <c r="K195" s="24" t="s">
        <v>311</v>
      </c>
      <c r="L195" s="24" t="s">
        <v>311</v>
      </c>
      <c r="M195" s="24" t="s">
        <v>311</v>
      </c>
      <c r="N195" s="24" t="s">
        <v>311</v>
      </c>
      <c r="O195" s="24" t="s">
        <v>311</v>
      </c>
      <c r="P195" s="24" t="s">
        <v>311</v>
      </c>
      <c r="Q195" s="24" t="s">
        <v>311</v>
      </c>
      <c r="R195" s="24" t="s">
        <v>311</v>
      </c>
      <c r="S195" s="24" t="s">
        <v>311</v>
      </c>
      <c r="T195" s="24" t="s">
        <v>311</v>
      </c>
      <c r="U195" s="24" t="s">
        <v>311</v>
      </c>
      <c r="V195" s="24" t="s">
        <v>311</v>
      </c>
      <c r="W195" s="24" t="s">
        <v>311</v>
      </c>
      <c r="X195" s="24" t="s">
        <v>311</v>
      </c>
      <c r="Y195" s="24" t="s">
        <v>311</v>
      </c>
      <c r="Z195" s="24" t="s">
        <v>311</v>
      </c>
      <c r="AA195" s="24" t="s">
        <v>311</v>
      </c>
      <c r="AB195" s="24" t="s">
        <v>311</v>
      </c>
      <c r="AC195" s="24" t="s">
        <v>311</v>
      </c>
      <c r="AD195" s="24" t="s">
        <v>311</v>
      </c>
      <c r="AE195" s="24" t="s">
        <v>311</v>
      </c>
      <c r="AF195" s="24" t="s">
        <v>311</v>
      </c>
      <c r="AG195" s="24" t="s">
        <v>311</v>
      </c>
      <c r="AH195" s="24" t="s">
        <v>311</v>
      </c>
      <c r="AI195" s="24" t="s">
        <v>311</v>
      </c>
      <c r="AJ195" s="24" t="s">
        <v>311</v>
      </c>
      <c r="AK195" s="24" t="s">
        <v>311</v>
      </c>
      <c r="AL195" s="24" t="s">
        <v>311</v>
      </c>
      <c r="AM195" s="24" t="s">
        <v>311</v>
      </c>
      <c r="AN195" s="24" t="s">
        <v>311</v>
      </c>
      <c r="AO195" s="24" t="s">
        <v>311</v>
      </c>
      <c r="AP195" s="24" t="s">
        <v>311</v>
      </c>
      <c r="AQ195" s="24" t="s">
        <v>311</v>
      </c>
    </row>
    <row r="196" spans="1:43" s="12" customFormat="1" thickTop="1" thickBot="1" x14ac:dyDescent="0.3">
      <c r="A196" s="92" t="str">
        <f t="shared" ref="A196" si="159">A195</f>
        <v>Question_39</v>
      </c>
      <c r="B196" s="13" t="str">
        <f t="shared" si="158"/>
        <v>Question 42</v>
      </c>
      <c r="C196" s="41">
        <f ca="1"/>
        <v>0</v>
      </c>
      <c r="D196" s="24" t="s">
        <v>311</v>
      </c>
      <c r="E196" s="24" t="s">
        <v>311</v>
      </c>
      <c r="F196" s="24" t="s">
        <v>311</v>
      </c>
      <c r="G196" s="24" t="s">
        <v>311</v>
      </c>
      <c r="H196" s="24" t="s">
        <v>311</v>
      </c>
      <c r="I196" s="24" t="s">
        <v>311</v>
      </c>
      <c r="J196" s="24" t="s">
        <v>311</v>
      </c>
      <c r="K196" s="24" t="s">
        <v>311</v>
      </c>
      <c r="L196" s="24" t="s">
        <v>311</v>
      </c>
      <c r="M196" s="24" t="s">
        <v>311</v>
      </c>
      <c r="N196" s="24" t="s">
        <v>311</v>
      </c>
      <c r="O196" s="24" t="s">
        <v>311</v>
      </c>
      <c r="P196" s="24" t="s">
        <v>311</v>
      </c>
      <c r="Q196" s="24" t="s">
        <v>311</v>
      </c>
      <c r="R196" s="24" t="s">
        <v>311</v>
      </c>
      <c r="S196" s="24" t="s">
        <v>311</v>
      </c>
      <c r="T196" s="24" t="s">
        <v>311</v>
      </c>
      <c r="U196" s="24" t="s">
        <v>311</v>
      </c>
      <c r="V196" s="24" t="s">
        <v>311</v>
      </c>
      <c r="W196" s="24" t="s">
        <v>311</v>
      </c>
      <c r="X196" s="24" t="s">
        <v>311</v>
      </c>
      <c r="Y196" s="24" t="s">
        <v>311</v>
      </c>
      <c r="Z196" s="24" t="s">
        <v>311</v>
      </c>
      <c r="AA196" s="24" t="s">
        <v>311</v>
      </c>
      <c r="AB196" s="24" t="s">
        <v>311</v>
      </c>
      <c r="AC196" s="24" t="s">
        <v>311</v>
      </c>
      <c r="AD196" s="24" t="s">
        <v>311</v>
      </c>
      <c r="AE196" s="24" t="s">
        <v>311</v>
      </c>
      <c r="AF196" s="24" t="s">
        <v>311</v>
      </c>
      <c r="AG196" s="24" t="s">
        <v>311</v>
      </c>
      <c r="AH196" s="24" t="s">
        <v>311</v>
      </c>
      <c r="AI196" s="24" t="s">
        <v>311</v>
      </c>
      <c r="AJ196" s="24" t="s">
        <v>311</v>
      </c>
      <c r="AK196" s="24" t="s">
        <v>311</v>
      </c>
      <c r="AL196" s="24" t="s">
        <v>311</v>
      </c>
      <c r="AM196" s="24" t="s">
        <v>311</v>
      </c>
      <c r="AN196" s="24" t="s">
        <v>311</v>
      </c>
      <c r="AO196" s="24" t="s">
        <v>311</v>
      </c>
      <c r="AP196" s="24" t="s">
        <v>311</v>
      </c>
      <c r="AQ196" s="24" t="s">
        <v>311</v>
      </c>
    </row>
    <row r="197" spans="1:43" s="12" customFormat="1" thickTop="1" thickBot="1" x14ac:dyDescent="0.3">
      <c r="A197" s="92" t="str">
        <f t="shared" ref="A197" si="160">A196</f>
        <v>Question_39</v>
      </c>
      <c r="B197" s="13" t="str">
        <f t="shared" si="158"/>
        <v>Question 42</v>
      </c>
      <c r="C197" s="41">
        <f ca="1"/>
        <v>0</v>
      </c>
      <c r="D197" s="24" t="s">
        <v>311</v>
      </c>
      <c r="E197" s="24" t="s">
        <v>311</v>
      </c>
      <c r="F197" s="24" t="s">
        <v>311</v>
      </c>
      <c r="G197" s="24" t="s">
        <v>311</v>
      </c>
      <c r="H197" s="24" t="s">
        <v>311</v>
      </c>
      <c r="I197" s="24" t="s">
        <v>311</v>
      </c>
      <c r="J197" s="24" t="s">
        <v>311</v>
      </c>
      <c r="K197" s="24" t="s">
        <v>311</v>
      </c>
      <c r="L197" s="24" t="s">
        <v>311</v>
      </c>
      <c r="M197" s="24" t="s">
        <v>311</v>
      </c>
      <c r="N197" s="24" t="s">
        <v>311</v>
      </c>
      <c r="O197" s="24" t="s">
        <v>311</v>
      </c>
      <c r="P197" s="24" t="s">
        <v>311</v>
      </c>
      <c r="Q197" s="24" t="s">
        <v>311</v>
      </c>
      <c r="R197" s="24" t="s">
        <v>311</v>
      </c>
      <c r="S197" s="24" t="s">
        <v>311</v>
      </c>
      <c r="T197" s="24" t="s">
        <v>311</v>
      </c>
      <c r="U197" s="24" t="s">
        <v>311</v>
      </c>
      <c r="V197" s="24" t="s">
        <v>311</v>
      </c>
      <c r="W197" s="24" t="s">
        <v>311</v>
      </c>
      <c r="X197" s="24" t="s">
        <v>311</v>
      </c>
      <c r="Y197" s="24" t="s">
        <v>311</v>
      </c>
      <c r="Z197" s="24" t="s">
        <v>311</v>
      </c>
      <c r="AA197" s="24" t="s">
        <v>311</v>
      </c>
      <c r="AB197" s="24" t="s">
        <v>311</v>
      </c>
      <c r="AC197" s="24" t="s">
        <v>311</v>
      </c>
      <c r="AD197" s="24" t="s">
        <v>311</v>
      </c>
      <c r="AE197" s="24" t="s">
        <v>311</v>
      </c>
      <c r="AF197" s="24" t="s">
        <v>311</v>
      </c>
      <c r="AG197" s="24" t="s">
        <v>311</v>
      </c>
      <c r="AH197" s="24" t="s">
        <v>311</v>
      </c>
      <c r="AI197" s="24" t="s">
        <v>311</v>
      </c>
      <c r="AJ197" s="24" t="s">
        <v>311</v>
      </c>
      <c r="AK197" s="24" t="s">
        <v>311</v>
      </c>
      <c r="AL197" s="24" t="s">
        <v>311</v>
      </c>
      <c r="AM197" s="24" t="s">
        <v>311</v>
      </c>
      <c r="AN197" s="24" t="s">
        <v>311</v>
      </c>
      <c r="AO197" s="24" t="s">
        <v>311</v>
      </c>
      <c r="AP197" s="24" t="s">
        <v>311</v>
      </c>
      <c r="AQ197" s="24" t="s">
        <v>311</v>
      </c>
    </row>
    <row r="198" spans="1:43" s="12" customFormat="1" thickTop="1" thickBot="1" x14ac:dyDescent="0.3">
      <c r="A198" s="92" t="str">
        <f t="shared" ref="A198" si="161">A197</f>
        <v>Question_39</v>
      </c>
      <c r="B198" s="13" t="str">
        <f t="shared" si="158"/>
        <v>Question 42</v>
      </c>
      <c r="C198" s="41">
        <f ca="1"/>
        <v>0</v>
      </c>
      <c r="D198" s="24" t="s">
        <v>311</v>
      </c>
      <c r="E198" s="24" t="s">
        <v>311</v>
      </c>
      <c r="F198" s="24" t="s">
        <v>311</v>
      </c>
      <c r="G198" s="24" t="s">
        <v>311</v>
      </c>
      <c r="H198" s="24" t="s">
        <v>311</v>
      </c>
      <c r="I198" s="24" t="s">
        <v>311</v>
      </c>
      <c r="J198" s="24" t="s">
        <v>311</v>
      </c>
      <c r="K198" s="24" t="s">
        <v>311</v>
      </c>
      <c r="L198" s="24" t="s">
        <v>311</v>
      </c>
      <c r="M198" s="24" t="s">
        <v>311</v>
      </c>
      <c r="N198" s="24" t="s">
        <v>311</v>
      </c>
      <c r="O198" s="24" t="s">
        <v>311</v>
      </c>
      <c r="P198" s="24" t="s">
        <v>311</v>
      </c>
      <c r="Q198" s="24" t="s">
        <v>311</v>
      </c>
      <c r="R198" s="24" t="s">
        <v>311</v>
      </c>
      <c r="S198" s="24" t="s">
        <v>311</v>
      </c>
      <c r="T198" s="24" t="s">
        <v>311</v>
      </c>
      <c r="U198" s="24" t="s">
        <v>311</v>
      </c>
      <c r="V198" s="24" t="s">
        <v>311</v>
      </c>
      <c r="W198" s="24" t="s">
        <v>311</v>
      </c>
      <c r="X198" s="24" t="s">
        <v>311</v>
      </c>
      <c r="Y198" s="24" t="s">
        <v>311</v>
      </c>
      <c r="Z198" s="24" t="s">
        <v>311</v>
      </c>
      <c r="AA198" s="24" t="s">
        <v>311</v>
      </c>
      <c r="AB198" s="24" t="s">
        <v>311</v>
      </c>
      <c r="AC198" s="24" t="s">
        <v>311</v>
      </c>
      <c r="AD198" s="24" t="s">
        <v>311</v>
      </c>
      <c r="AE198" s="24" t="s">
        <v>311</v>
      </c>
      <c r="AF198" s="24" t="s">
        <v>311</v>
      </c>
      <c r="AG198" s="24" t="s">
        <v>311</v>
      </c>
      <c r="AH198" s="24" t="s">
        <v>311</v>
      </c>
      <c r="AI198" s="24" t="s">
        <v>311</v>
      </c>
      <c r="AJ198" s="24" t="s">
        <v>311</v>
      </c>
      <c r="AK198" s="24" t="s">
        <v>311</v>
      </c>
      <c r="AL198" s="24" t="s">
        <v>311</v>
      </c>
      <c r="AM198" s="24" t="s">
        <v>311</v>
      </c>
      <c r="AN198" s="24" t="s">
        <v>311</v>
      </c>
      <c r="AO198" s="24" t="s">
        <v>311</v>
      </c>
      <c r="AP198" s="24" t="s">
        <v>311</v>
      </c>
      <c r="AQ198" s="24" t="s">
        <v>311</v>
      </c>
    </row>
    <row r="199" spans="1:43" s="12" customFormat="1" thickTop="1" thickBot="1" x14ac:dyDescent="0.3">
      <c r="A199" s="92" t="str">
        <f>'Admin Potential Answers'!A41</f>
        <v>Question_40</v>
      </c>
      <c r="B199" s="13" t="str">
        <f>'Admin Potential Answers'!B41</f>
        <v>Question 43</v>
      </c>
      <c r="C199" s="41" cm="1">
        <f t="array" aca="1" ref="C199:C203" ca="1">TRANSPOSE(INDIRECT('Admin Potential Answers'!A42))</f>
        <v>0</v>
      </c>
      <c r="D199" s="24" t="s">
        <v>311</v>
      </c>
      <c r="E199" s="24" t="s">
        <v>311</v>
      </c>
      <c r="F199" s="24" t="s">
        <v>311</v>
      </c>
      <c r="G199" s="24" t="s">
        <v>311</v>
      </c>
      <c r="H199" s="24" t="s">
        <v>311</v>
      </c>
      <c r="I199" s="24" t="s">
        <v>311</v>
      </c>
      <c r="J199" s="24" t="s">
        <v>311</v>
      </c>
      <c r="K199" s="24" t="s">
        <v>311</v>
      </c>
      <c r="L199" s="24" t="s">
        <v>311</v>
      </c>
      <c r="M199" s="24" t="s">
        <v>311</v>
      </c>
      <c r="N199" s="24" t="s">
        <v>311</v>
      </c>
      <c r="O199" s="24" t="s">
        <v>311</v>
      </c>
      <c r="P199" s="24" t="s">
        <v>311</v>
      </c>
      <c r="Q199" s="24" t="s">
        <v>311</v>
      </c>
      <c r="R199" s="24" t="s">
        <v>311</v>
      </c>
      <c r="S199" s="24" t="s">
        <v>311</v>
      </c>
      <c r="T199" s="24" t="s">
        <v>311</v>
      </c>
      <c r="U199" s="24" t="s">
        <v>311</v>
      </c>
      <c r="V199" s="24" t="s">
        <v>311</v>
      </c>
      <c r="W199" s="24" t="s">
        <v>311</v>
      </c>
      <c r="X199" s="24" t="s">
        <v>311</v>
      </c>
      <c r="Y199" s="24" t="s">
        <v>311</v>
      </c>
      <c r="Z199" s="24" t="s">
        <v>311</v>
      </c>
      <c r="AA199" s="24" t="s">
        <v>311</v>
      </c>
      <c r="AB199" s="24" t="s">
        <v>311</v>
      </c>
      <c r="AC199" s="24" t="s">
        <v>311</v>
      </c>
      <c r="AD199" s="24" t="s">
        <v>311</v>
      </c>
      <c r="AE199" s="24" t="s">
        <v>311</v>
      </c>
      <c r="AF199" s="24" t="s">
        <v>311</v>
      </c>
      <c r="AG199" s="24" t="s">
        <v>311</v>
      </c>
      <c r="AH199" s="24" t="s">
        <v>311</v>
      </c>
      <c r="AI199" s="24" t="s">
        <v>311</v>
      </c>
      <c r="AJ199" s="24" t="s">
        <v>311</v>
      </c>
      <c r="AK199" s="24" t="s">
        <v>311</v>
      </c>
      <c r="AL199" s="24" t="s">
        <v>311</v>
      </c>
      <c r="AM199" s="24" t="s">
        <v>311</v>
      </c>
      <c r="AN199" s="24" t="s">
        <v>311</v>
      </c>
      <c r="AO199" s="24" t="s">
        <v>311</v>
      </c>
      <c r="AP199" s="24" t="s">
        <v>311</v>
      </c>
      <c r="AQ199" s="24" t="s">
        <v>311</v>
      </c>
    </row>
    <row r="200" spans="1:43" s="12" customFormat="1" thickTop="1" thickBot="1" x14ac:dyDescent="0.3">
      <c r="A200" s="92" t="str">
        <f t="shared" ref="A200" si="162">A199</f>
        <v>Question_40</v>
      </c>
      <c r="B200" s="13" t="str">
        <f t="shared" ref="B200:B203" si="163">B199</f>
        <v>Question 43</v>
      </c>
      <c r="C200" s="41">
        <f ca="1"/>
        <v>0</v>
      </c>
      <c r="D200" s="24" t="s">
        <v>311</v>
      </c>
      <c r="E200" s="24" t="s">
        <v>311</v>
      </c>
      <c r="F200" s="24" t="s">
        <v>311</v>
      </c>
      <c r="G200" s="24" t="s">
        <v>311</v>
      </c>
      <c r="H200" s="24" t="s">
        <v>311</v>
      </c>
      <c r="I200" s="24" t="s">
        <v>311</v>
      </c>
      <c r="J200" s="24" t="s">
        <v>311</v>
      </c>
      <c r="K200" s="24" t="s">
        <v>311</v>
      </c>
      <c r="L200" s="24" t="s">
        <v>311</v>
      </c>
      <c r="M200" s="24" t="s">
        <v>311</v>
      </c>
      <c r="N200" s="24" t="s">
        <v>311</v>
      </c>
      <c r="O200" s="24" t="s">
        <v>311</v>
      </c>
      <c r="P200" s="24" t="s">
        <v>311</v>
      </c>
      <c r="Q200" s="24" t="s">
        <v>311</v>
      </c>
      <c r="R200" s="24" t="s">
        <v>311</v>
      </c>
      <c r="S200" s="24" t="s">
        <v>311</v>
      </c>
      <c r="T200" s="24" t="s">
        <v>311</v>
      </c>
      <c r="U200" s="24" t="s">
        <v>311</v>
      </c>
      <c r="V200" s="24" t="s">
        <v>311</v>
      </c>
      <c r="W200" s="24" t="s">
        <v>311</v>
      </c>
      <c r="X200" s="24" t="s">
        <v>311</v>
      </c>
      <c r="Y200" s="24" t="s">
        <v>311</v>
      </c>
      <c r="Z200" s="24" t="s">
        <v>311</v>
      </c>
      <c r="AA200" s="24" t="s">
        <v>311</v>
      </c>
      <c r="AB200" s="24" t="s">
        <v>311</v>
      </c>
      <c r="AC200" s="24" t="s">
        <v>311</v>
      </c>
      <c r="AD200" s="24" t="s">
        <v>311</v>
      </c>
      <c r="AE200" s="24" t="s">
        <v>311</v>
      </c>
      <c r="AF200" s="24" t="s">
        <v>311</v>
      </c>
      <c r="AG200" s="24" t="s">
        <v>311</v>
      </c>
      <c r="AH200" s="24" t="s">
        <v>311</v>
      </c>
      <c r="AI200" s="24" t="s">
        <v>311</v>
      </c>
      <c r="AJ200" s="24" t="s">
        <v>311</v>
      </c>
      <c r="AK200" s="24" t="s">
        <v>311</v>
      </c>
      <c r="AL200" s="24" t="s">
        <v>311</v>
      </c>
      <c r="AM200" s="24" t="s">
        <v>311</v>
      </c>
      <c r="AN200" s="24" t="s">
        <v>311</v>
      </c>
      <c r="AO200" s="24" t="s">
        <v>311</v>
      </c>
      <c r="AP200" s="24" t="s">
        <v>311</v>
      </c>
      <c r="AQ200" s="24" t="s">
        <v>311</v>
      </c>
    </row>
    <row r="201" spans="1:43" s="12" customFormat="1" thickTop="1" thickBot="1" x14ac:dyDescent="0.3">
      <c r="A201" s="92" t="str">
        <f t="shared" ref="A201" si="164">A200</f>
        <v>Question_40</v>
      </c>
      <c r="B201" s="13" t="str">
        <f t="shared" si="163"/>
        <v>Question 43</v>
      </c>
      <c r="C201" s="41">
        <f ca="1"/>
        <v>0</v>
      </c>
      <c r="D201" s="24" t="s">
        <v>311</v>
      </c>
      <c r="E201" s="24" t="s">
        <v>311</v>
      </c>
      <c r="F201" s="24" t="s">
        <v>311</v>
      </c>
      <c r="G201" s="24" t="s">
        <v>311</v>
      </c>
      <c r="H201" s="24" t="s">
        <v>311</v>
      </c>
      <c r="I201" s="24" t="s">
        <v>311</v>
      </c>
      <c r="J201" s="24" t="s">
        <v>311</v>
      </c>
      <c r="K201" s="24" t="s">
        <v>311</v>
      </c>
      <c r="L201" s="24" t="s">
        <v>311</v>
      </c>
      <c r="M201" s="24" t="s">
        <v>311</v>
      </c>
      <c r="N201" s="24" t="s">
        <v>311</v>
      </c>
      <c r="O201" s="24" t="s">
        <v>311</v>
      </c>
      <c r="P201" s="24" t="s">
        <v>311</v>
      </c>
      <c r="Q201" s="24" t="s">
        <v>311</v>
      </c>
      <c r="R201" s="24" t="s">
        <v>311</v>
      </c>
      <c r="S201" s="24" t="s">
        <v>311</v>
      </c>
      <c r="T201" s="24" t="s">
        <v>311</v>
      </c>
      <c r="U201" s="24" t="s">
        <v>311</v>
      </c>
      <c r="V201" s="24" t="s">
        <v>311</v>
      </c>
      <c r="W201" s="24" t="s">
        <v>311</v>
      </c>
      <c r="X201" s="24" t="s">
        <v>311</v>
      </c>
      <c r="Y201" s="24" t="s">
        <v>311</v>
      </c>
      <c r="Z201" s="24" t="s">
        <v>311</v>
      </c>
      <c r="AA201" s="24" t="s">
        <v>311</v>
      </c>
      <c r="AB201" s="24" t="s">
        <v>311</v>
      </c>
      <c r="AC201" s="24" t="s">
        <v>311</v>
      </c>
      <c r="AD201" s="24" t="s">
        <v>311</v>
      </c>
      <c r="AE201" s="24" t="s">
        <v>311</v>
      </c>
      <c r="AF201" s="24" t="s">
        <v>311</v>
      </c>
      <c r="AG201" s="24" t="s">
        <v>311</v>
      </c>
      <c r="AH201" s="24" t="s">
        <v>311</v>
      </c>
      <c r="AI201" s="24" t="s">
        <v>311</v>
      </c>
      <c r="AJ201" s="24" t="s">
        <v>311</v>
      </c>
      <c r="AK201" s="24" t="s">
        <v>311</v>
      </c>
      <c r="AL201" s="24" t="s">
        <v>311</v>
      </c>
      <c r="AM201" s="24" t="s">
        <v>311</v>
      </c>
      <c r="AN201" s="24" t="s">
        <v>311</v>
      </c>
      <c r="AO201" s="24" t="s">
        <v>311</v>
      </c>
      <c r="AP201" s="24" t="s">
        <v>311</v>
      </c>
      <c r="AQ201" s="24" t="s">
        <v>311</v>
      </c>
    </row>
    <row r="202" spans="1:43" s="12" customFormat="1" thickTop="1" thickBot="1" x14ac:dyDescent="0.3">
      <c r="A202" s="92" t="str">
        <f t="shared" ref="A202" si="165">A201</f>
        <v>Question_40</v>
      </c>
      <c r="B202" s="13" t="str">
        <f t="shared" si="163"/>
        <v>Question 43</v>
      </c>
      <c r="C202" s="41">
        <f ca="1"/>
        <v>0</v>
      </c>
      <c r="D202" s="24" t="s">
        <v>311</v>
      </c>
      <c r="E202" s="24" t="s">
        <v>311</v>
      </c>
      <c r="F202" s="24" t="s">
        <v>311</v>
      </c>
      <c r="G202" s="24" t="s">
        <v>311</v>
      </c>
      <c r="H202" s="24" t="s">
        <v>311</v>
      </c>
      <c r="I202" s="24" t="s">
        <v>311</v>
      </c>
      <c r="J202" s="24" t="s">
        <v>311</v>
      </c>
      <c r="K202" s="24" t="s">
        <v>311</v>
      </c>
      <c r="L202" s="24" t="s">
        <v>311</v>
      </c>
      <c r="M202" s="24" t="s">
        <v>311</v>
      </c>
      <c r="N202" s="24" t="s">
        <v>311</v>
      </c>
      <c r="O202" s="24" t="s">
        <v>311</v>
      </c>
      <c r="P202" s="24" t="s">
        <v>311</v>
      </c>
      <c r="Q202" s="24" t="s">
        <v>311</v>
      </c>
      <c r="R202" s="24" t="s">
        <v>311</v>
      </c>
      <c r="S202" s="24" t="s">
        <v>311</v>
      </c>
      <c r="T202" s="24" t="s">
        <v>311</v>
      </c>
      <c r="U202" s="24" t="s">
        <v>311</v>
      </c>
      <c r="V202" s="24" t="s">
        <v>311</v>
      </c>
      <c r="W202" s="24" t="s">
        <v>311</v>
      </c>
      <c r="X202" s="24" t="s">
        <v>311</v>
      </c>
      <c r="Y202" s="24" t="s">
        <v>311</v>
      </c>
      <c r="Z202" s="24" t="s">
        <v>311</v>
      </c>
      <c r="AA202" s="24" t="s">
        <v>311</v>
      </c>
      <c r="AB202" s="24" t="s">
        <v>311</v>
      </c>
      <c r="AC202" s="24" t="s">
        <v>311</v>
      </c>
      <c r="AD202" s="24" t="s">
        <v>311</v>
      </c>
      <c r="AE202" s="24" t="s">
        <v>311</v>
      </c>
      <c r="AF202" s="24" t="s">
        <v>311</v>
      </c>
      <c r="AG202" s="24" t="s">
        <v>311</v>
      </c>
      <c r="AH202" s="24" t="s">
        <v>311</v>
      </c>
      <c r="AI202" s="24" t="s">
        <v>311</v>
      </c>
      <c r="AJ202" s="24" t="s">
        <v>311</v>
      </c>
      <c r="AK202" s="24" t="s">
        <v>311</v>
      </c>
      <c r="AL202" s="24" t="s">
        <v>311</v>
      </c>
      <c r="AM202" s="24" t="s">
        <v>311</v>
      </c>
      <c r="AN202" s="24" t="s">
        <v>311</v>
      </c>
      <c r="AO202" s="24" t="s">
        <v>311</v>
      </c>
      <c r="AP202" s="24" t="s">
        <v>311</v>
      </c>
      <c r="AQ202" s="24" t="s">
        <v>311</v>
      </c>
    </row>
    <row r="203" spans="1:43" s="12" customFormat="1" thickTop="1" thickBot="1" x14ac:dyDescent="0.3">
      <c r="A203" s="92" t="str">
        <f t="shared" ref="A203" si="166">A202</f>
        <v>Question_40</v>
      </c>
      <c r="B203" s="13" t="str">
        <f t="shared" si="163"/>
        <v>Question 43</v>
      </c>
      <c r="C203" s="41">
        <f ca="1"/>
        <v>0</v>
      </c>
      <c r="D203" s="24" t="s">
        <v>311</v>
      </c>
      <c r="E203" s="24" t="s">
        <v>311</v>
      </c>
      <c r="F203" s="24" t="s">
        <v>311</v>
      </c>
      <c r="G203" s="24" t="s">
        <v>311</v>
      </c>
      <c r="H203" s="24" t="s">
        <v>311</v>
      </c>
      <c r="I203" s="24" t="s">
        <v>311</v>
      </c>
      <c r="J203" s="24" t="s">
        <v>311</v>
      </c>
      <c r="K203" s="24" t="s">
        <v>311</v>
      </c>
      <c r="L203" s="24" t="s">
        <v>311</v>
      </c>
      <c r="M203" s="24" t="s">
        <v>311</v>
      </c>
      <c r="N203" s="24" t="s">
        <v>311</v>
      </c>
      <c r="O203" s="24" t="s">
        <v>311</v>
      </c>
      <c r="P203" s="24" t="s">
        <v>311</v>
      </c>
      <c r="Q203" s="24" t="s">
        <v>311</v>
      </c>
      <c r="R203" s="24" t="s">
        <v>311</v>
      </c>
      <c r="S203" s="24" t="s">
        <v>311</v>
      </c>
      <c r="T203" s="24" t="s">
        <v>311</v>
      </c>
      <c r="U203" s="24" t="s">
        <v>311</v>
      </c>
      <c r="V203" s="24" t="s">
        <v>311</v>
      </c>
      <c r="W203" s="24" t="s">
        <v>311</v>
      </c>
      <c r="X203" s="24" t="s">
        <v>311</v>
      </c>
      <c r="Y203" s="24" t="s">
        <v>311</v>
      </c>
      <c r="Z203" s="24" t="s">
        <v>311</v>
      </c>
      <c r="AA203" s="24" t="s">
        <v>311</v>
      </c>
      <c r="AB203" s="24" t="s">
        <v>311</v>
      </c>
      <c r="AC203" s="24" t="s">
        <v>311</v>
      </c>
      <c r="AD203" s="24" t="s">
        <v>311</v>
      </c>
      <c r="AE203" s="24" t="s">
        <v>311</v>
      </c>
      <c r="AF203" s="24" t="s">
        <v>311</v>
      </c>
      <c r="AG203" s="24" t="s">
        <v>311</v>
      </c>
      <c r="AH203" s="24" t="s">
        <v>311</v>
      </c>
      <c r="AI203" s="24" t="s">
        <v>311</v>
      </c>
      <c r="AJ203" s="24" t="s">
        <v>311</v>
      </c>
      <c r="AK203" s="24" t="s">
        <v>311</v>
      </c>
      <c r="AL203" s="24" t="s">
        <v>311</v>
      </c>
      <c r="AM203" s="24" t="s">
        <v>311</v>
      </c>
      <c r="AN203" s="24" t="s">
        <v>311</v>
      </c>
      <c r="AO203" s="24" t="s">
        <v>311</v>
      </c>
      <c r="AP203" s="24" t="s">
        <v>311</v>
      </c>
      <c r="AQ203" s="24" t="s">
        <v>311</v>
      </c>
    </row>
    <row r="204" spans="1:43" s="12" customFormat="1" thickTop="1" thickBot="1" x14ac:dyDescent="0.3">
      <c r="A204" s="92" t="str">
        <f>'Admin Potential Answers'!A42</f>
        <v>Question_41</v>
      </c>
      <c r="B204" s="13" t="str">
        <f>'Admin Potential Answers'!B42</f>
        <v>Question 44</v>
      </c>
      <c r="C204" s="41" cm="1">
        <f t="array" aca="1" ref="C204:C208" ca="1">TRANSPOSE(INDIRECT('Admin Potential Answers'!A43))</f>
        <v>0</v>
      </c>
      <c r="D204" s="24" t="s">
        <v>311</v>
      </c>
      <c r="E204" s="24" t="s">
        <v>311</v>
      </c>
      <c r="F204" s="24" t="s">
        <v>311</v>
      </c>
      <c r="G204" s="24" t="s">
        <v>311</v>
      </c>
      <c r="H204" s="24" t="s">
        <v>311</v>
      </c>
      <c r="I204" s="24" t="s">
        <v>311</v>
      </c>
      <c r="J204" s="24" t="s">
        <v>311</v>
      </c>
      <c r="K204" s="24" t="s">
        <v>311</v>
      </c>
      <c r="L204" s="24" t="s">
        <v>311</v>
      </c>
      <c r="M204" s="24" t="s">
        <v>311</v>
      </c>
      <c r="N204" s="24" t="s">
        <v>311</v>
      </c>
      <c r="O204" s="24" t="s">
        <v>311</v>
      </c>
      <c r="P204" s="24" t="s">
        <v>311</v>
      </c>
      <c r="Q204" s="24" t="s">
        <v>311</v>
      </c>
      <c r="R204" s="24" t="s">
        <v>311</v>
      </c>
      <c r="S204" s="24" t="s">
        <v>311</v>
      </c>
      <c r="T204" s="24" t="s">
        <v>311</v>
      </c>
      <c r="U204" s="24" t="s">
        <v>311</v>
      </c>
      <c r="V204" s="24" t="s">
        <v>311</v>
      </c>
      <c r="W204" s="24" t="s">
        <v>311</v>
      </c>
      <c r="X204" s="24" t="s">
        <v>311</v>
      </c>
      <c r="Y204" s="24" t="s">
        <v>311</v>
      </c>
      <c r="Z204" s="24" t="s">
        <v>311</v>
      </c>
      <c r="AA204" s="24" t="s">
        <v>311</v>
      </c>
      <c r="AB204" s="24" t="s">
        <v>311</v>
      </c>
      <c r="AC204" s="24" t="s">
        <v>311</v>
      </c>
      <c r="AD204" s="24" t="s">
        <v>311</v>
      </c>
      <c r="AE204" s="24" t="s">
        <v>311</v>
      </c>
      <c r="AF204" s="24" t="s">
        <v>311</v>
      </c>
      <c r="AG204" s="24" t="s">
        <v>311</v>
      </c>
      <c r="AH204" s="24" t="s">
        <v>311</v>
      </c>
      <c r="AI204" s="24" t="s">
        <v>311</v>
      </c>
      <c r="AJ204" s="24" t="s">
        <v>311</v>
      </c>
      <c r="AK204" s="24" t="s">
        <v>311</v>
      </c>
      <c r="AL204" s="24" t="s">
        <v>311</v>
      </c>
      <c r="AM204" s="24" t="s">
        <v>311</v>
      </c>
      <c r="AN204" s="24" t="s">
        <v>311</v>
      </c>
      <c r="AO204" s="24" t="s">
        <v>311</v>
      </c>
      <c r="AP204" s="24" t="s">
        <v>311</v>
      </c>
      <c r="AQ204" s="24" t="s">
        <v>311</v>
      </c>
    </row>
    <row r="205" spans="1:43" s="12" customFormat="1" thickTop="1" thickBot="1" x14ac:dyDescent="0.3">
      <c r="A205" s="92" t="str">
        <f t="shared" ref="A205" si="167">A204</f>
        <v>Question_41</v>
      </c>
      <c r="B205" s="13" t="str">
        <f t="shared" ref="B205:B208" si="168">B204</f>
        <v>Question 44</v>
      </c>
      <c r="C205" s="41">
        <f ca="1"/>
        <v>0</v>
      </c>
      <c r="D205" s="24" t="s">
        <v>311</v>
      </c>
      <c r="E205" s="24" t="s">
        <v>311</v>
      </c>
      <c r="F205" s="24" t="s">
        <v>311</v>
      </c>
      <c r="G205" s="24" t="s">
        <v>311</v>
      </c>
      <c r="H205" s="24" t="s">
        <v>311</v>
      </c>
      <c r="I205" s="24" t="s">
        <v>311</v>
      </c>
      <c r="J205" s="24" t="s">
        <v>311</v>
      </c>
      <c r="K205" s="24" t="s">
        <v>311</v>
      </c>
      <c r="L205" s="24" t="s">
        <v>311</v>
      </c>
      <c r="M205" s="24" t="s">
        <v>311</v>
      </c>
      <c r="N205" s="24" t="s">
        <v>311</v>
      </c>
      <c r="O205" s="24" t="s">
        <v>311</v>
      </c>
      <c r="P205" s="24" t="s">
        <v>311</v>
      </c>
      <c r="Q205" s="24" t="s">
        <v>311</v>
      </c>
      <c r="R205" s="24" t="s">
        <v>311</v>
      </c>
      <c r="S205" s="24" t="s">
        <v>311</v>
      </c>
      <c r="T205" s="24" t="s">
        <v>311</v>
      </c>
      <c r="U205" s="24" t="s">
        <v>311</v>
      </c>
      <c r="V205" s="24" t="s">
        <v>311</v>
      </c>
      <c r="W205" s="24" t="s">
        <v>311</v>
      </c>
      <c r="X205" s="24" t="s">
        <v>311</v>
      </c>
      <c r="Y205" s="24" t="s">
        <v>311</v>
      </c>
      <c r="Z205" s="24" t="s">
        <v>311</v>
      </c>
      <c r="AA205" s="24" t="s">
        <v>311</v>
      </c>
      <c r="AB205" s="24" t="s">
        <v>311</v>
      </c>
      <c r="AC205" s="24" t="s">
        <v>311</v>
      </c>
      <c r="AD205" s="24" t="s">
        <v>311</v>
      </c>
      <c r="AE205" s="24" t="s">
        <v>311</v>
      </c>
      <c r="AF205" s="24" t="s">
        <v>311</v>
      </c>
      <c r="AG205" s="24" t="s">
        <v>311</v>
      </c>
      <c r="AH205" s="24" t="s">
        <v>311</v>
      </c>
      <c r="AI205" s="24" t="s">
        <v>311</v>
      </c>
      <c r="AJ205" s="24" t="s">
        <v>311</v>
      </c>
      <c r="AK205" s="24" t="s">
        <v>311</v>
      </c>
      <c r="AL205" s="24" t="s">
        <v>311</v>
      </c>
      <c r="AM205" s="24" t="s">
        <v>311</v>
      </c>
      <c r="AN205" s="24" t="s">
        <v>311</v>
      </c>
      <c r="AO205" s="24" t="s">
        <v>311</v>
      </c>
      <c r="AP205" s="24" t="s">
        <v>311</v>
      </c>
      <c r="AQ205" s="24" t="s">
        <v>311</v>
      </c>
    </row>
    <row r="206" spans="1:43" s="12" customFormat="1" thickTop="1" thickBot="1" x14ac:dyDescent="0.3">
      <c r="A206" s="92" t="str">
        <f t="shared" ref="A206" si="169">A205</f>
        <v>Question_41</v>
      </c>
      <c r="B206" s="13" t="str">
        <f t="shared" si="168"/>
        <v>Question 44</v>
      </c>
      <c r="C206" s="41">
        <f ca="1"/>
        <v>0</v>
      </c>
      <c r="D206" s="24" t="s">
        <v>311</v>
      </c>
      <c r="E206" s="24" t="s">
        <v>311</v>
      </c>
      <c r="F206" s="24" t="s">
        <v>311</v>
      </c>
      <c r="G206" s="24" t="s">
        <v>311</v>
      </c>
      <c r="H206" s="24" t="s">
        <v>311</v>
      </c>
      <c r="I206" s="24" t="s">
        <v>311</v>
      </c>
      <c r="J206" s="24" t="s">
        <v>311</v>
      </c>
      <c r="K206" s="24" t="s">
        <v>311</v>
      </c>
      <c r="L206" s="24" t="s">
        <v>311</v>
      </c>
      <c r="M206" s="24" t="s">
        <v>311</v>
      </c>
      <c r="N206" s="24" t="s">
        <v>311</v>
      </c>
      <c r="O206" s="24" t="s">
        <v>311</v>
      </c>
      <c r="P206" s="24" t="s">
        <v>311</v>
      </c>
      <c r="Q206" s="24" t="s">
        <v>311</v>
      </c>
      <c r="R206" s="24" t="s">
        <v>311</v>
      </c>
      <c r="S206" s="24" t="s">
        <v>311</v>
      </c>
      <c r="T206" s="24" t="s">
        <v>311</v>
      </c>
      <c r="U206" s="24" t="s">
        <v>311</v>
      </c>
      <c r="V206" s="24" t="s">
        <v>311</v>
      </c>
      <c r="W206" s="24" t="s">
        <v>311</v>
      </c>
      <c r="X206" s="24" t="s">
        <v>311</v>
      </c>
      <c r="Y206" s="24" t="s">
        <v>311</v>
      </c>
      <c r="Z206" s="24" t="s">
        <v>311</v>
      </c>
      <c r="AA206" s="24" t="s">
        <v>311</v>
      </c>
      <c r="AB206" s="24" t="s">
        <v>311</v>
      </c>
      <c r="AC206" s="24" t="s">
        <v>311</v>
      </c>
      <c r="AD206" s="24" t="s">
        <v>311</v>
      </c>
      <c r="AE206" s="24" t="s">
        <v>311</v>
      </c>
      <c r="AF206" s="24" t="s">
        <v>311</v>
      </c>
      <c r="AG206" s="24" t="s">
        <v>311</v>
      </c>
      <c r="AH206" s="24" t="s">
        <v>311</v>
      </c>
      <c r="AI206" s="24" t="s">
        <v>311</v>
      </c>
      <c r="AJ206" s="24" t="s">
        <v>311</v>
      </c>
      <c r="AK206" s="24" t="s">
        <v>311</v>
      </c>
      <c r="AL206" s="24" t="s">
        <v>311</v>
      </c>
      <c r="AM206" s="24" t="s">
        <v>311</v>
      </c>
      <c r="AN206" s="24" t="s">
        <v>311</v>
      </c>
      <c r="AO206" s="24" t="s">
        <v>311</v>
      </c>
      <c r="AP206" s="24" t="s">
        <v>311</v>
      </c>
      <c r="AQ206" s="24" t="s">
        <v>311</v>
      </c>
    </row>
    <row r="207" spans="1:43" s="12" customFormat="1" thickTop="1" thickBot="1" x14ac:dyDescent="0.3">
      <c r="A207" s="92" t="str">
        <f t="shared" ref="A207" si="170">A206</f>
        <v>Question_41</v>
      </c>
      <c r="B207" s="13" t="str">
        <f t="shared" si="168"/>
        <v>Question 44</v>
      </c>
      <c r="C207" s="41">
        <f ca="1"/>
        <v>0</v>
      </c>
      <c r="D207" s="24" t="s">
        <v>311</v>
      </c>
      <c r="E207" s="24" t="s">
        <v>311</v>
      </c>
      <c r="F207" s="24" t="s">
        <v>311</v>
      </c>
      <c r="G207" s="24" t="s">
        <v>311</v>
      </c>
      <c r="H207" s="24" t="s">
        <v>311</v>
      </c>
      <c r="I207" s="24" t="s">
        <v>311</v>
      </c>
      <c r="J207" s="24" t="s">
        <v>311</v>
      </c>
      <c r="K207" s="24" t="s">
        <v>311</v>
      </c>
      <c r="L207" s="24" t="s">
        <v>311</v>
      </c>
      <c r="M207" s="24" t="s">
        <v>311</v>
      </c>
      <c r="N207" s="24" t="s">
        <v>311</v>
      </c>
      <c r="O207" s="24" t="s">
        <v>311</v>
      </c>
      <c r="P207" s="24" t="s">
        <v>311</v>
      </c>
      <c r="Q207" s="24" t="s">
        <v>311</v>
      </c>
      <c r="R207" s="24" t="s">
        <v>311</v>
      </c>
      <c r="S207" s="24" t="s">
        <v>311</v>
      </c>
      <c r="T207" s="24" t="s">
        <v>311</v>
      </c>
      <c r="U207" s="24" t="s">
        <v>311</v>
      </c>
      <c r="V207" s="24" t="s">
        <v>311</v>
      </c>
      <c r="W207" s="24" t="s">
        <v>311</v>
      </c>
      <c r="X207" s="24" t="s">
        <v>311</v>
      </c>
      <c r="Y207" s="24" t="s">
        <v>311</v>
      </c>
      <c r="Z207" s="24" t="s">
        <v>311</v>
      </c>
      <c r="AA207" s="24" t="s">
        <v>311</v>
      </c>
      <c r="AB207" s="24" t="s">
        <v>311</v>
      </c>
      <c r="AC207" s="24" t="s">
        <v>311</v>
      </c>
      <c r="AD207" s="24" t="s">
        <v>311</v>
      </c>
      <c r="AE207" s="24" t="s">
        <v>311</v>
      </c>
      <c r="AF207" s="24" t="s">
        <v>311</v>
      </c>
      <c r="AG207" s="24" t="s">
        <v>311</v>
      </c>
      <c r="AH207" s="24" t="s">
        <v>311</v>
      </c>
      <c r="AI207" s="24" t="s">
        <v>311</v>
      </c>
      <c r="AJ207" s="24" t="s">
        <v>311</v>
      </c>
      <c r="AK207" s="24" t="s">
        <v>311</v>
      </c>
      <c r="AL207" s="24" t="s">
        <v>311</v>
      </c>
      <c r="AM207" s="24" t="s">
        <v>311</v>
      </c>
      <c r="AN207" s="24" t="s">
        <v>311</v>
      </c>
      <c r="AO207" s="24" t="s">
        <v>311</v>
      </c>
      <c r="AP207" s="24" t="s">
        <v>311</v>
      </c>
      <c r="AQ207" s="24" t="s">
        <v>311</v>
      </c>
    </row>
    <row r="208" spans="1:43" s="12" customFormat="1" thickTop="1" thickBot="1" x14ac:dyDescent="0.3">
      <c r="A208" s="92" t="str">
        <f t="shared" ref="A208" si="171">A207</f>
        <v>Question_41</v>
      </c>
      <c r="B208" s="13" t="str">
        <f t="shared" si="168"/>
        <v>Question 44</v>
      </c>
      <c r="C208" s="41">
        <f ca="1"/>
        <v>0</v>
      </c>
      <c r="D208" s="24" t="s">
        <v>311</v>
      </c>
      <c r="E208" s="24" t="s">
        <v>311</v>
      </c>
      <c r="F208" s="24" t="s">
        <v>311</v>
      </c>
      <c r="G208" s="24" t="s">
        <v>311</v>
      </c>
      <c r="H208" s="24" t="s">
        <v>311</v>
      </c>
      <c r="I208" s="24" t="s">
        <v>311</v>
      </c>
      <c r="J208" s="24" t="s">
        <v>311</v>
      </c>
      <c r="K208" s="24" t="s">
        <v>311</v>
      </c>
      <c r="L208" s="24" t="s">
        <v>311</v>
      </c>
      <c r="M208" s="24" t="s">
        <v>311</v>
      </c>
      <c r="N208" s="24" t="s">
        <v>311</v>
      </c>
      <c r="O208" s="24" t="s">
        <v>311</v>
      </c>
      <c r="P208" s="24" t="s">
        <v>311</v>
      </c>
      <c r="Q208" s="24" t="s">
        <v>311</v>
      </c>
      <c r="R208" s="24" t="s">
        <v>311</v>
      </c>
      <c r="S208" s="24" t="s">
        <v>311</v>
      </c>
      <c r="T208" s="24" t="s">
        <v>311</v>
      </c>
      <c r="U208" s="24" t="s">
        <v>311</v>
      </c>
      <c r="V208" s="24" t="s">
        <v>311</v>
      </c>
      <c r="W208" s="24" t="s">
        <v>311</v>
      </c>
      <c r="X208" s="24" t="s">
        <v>311</v>
      </c>
      <c r="Y208" s="24" t="s">
        <v>311</v>
      </c>
      <c r="Z208" s="24" t="s">
        <v>311</v>
      </c>
      <c r="AA208" s="24" t="s">
        <v>311</v>
      </c>
      <c r="AB208" s="24" t="s">
        <v>311</v>
      </c>
      <c r="AC208" s="24" t="s">
        <v>311</v>
      </c>
      <c r="AD208" s="24" t="s">
        <v>311</v>
      </c>
      <c r="AE208" s="24" t="s">
        <v>311</v>
      </c>
      <c r="AF208" s="24" t="s">
        <v>311</v>
      </c>
      <c r="AG208" s="24" t="s">
        <v>311</v>
      </c>
      <c r="AH208" s="24" t="s">
        <v>311</v>
      </c>
      <c r="AI208" s="24" t="s">
        <v>311</v>
      </c>
      <c r="AJ208" s="24" t="s">
        <v>311</v>
      </c>
      <c r="AK208" s="24" t="s">
        <v>311</v>
      </c>
      <c r="AL208" s="24" t="s">
        <v>311</v>
      </c>
      <c r="AM208" s="24" t="s">
        <v>311</v>
      </c>
      <c r="AN208" s="24" t="s">
        <v>311</v>
      </c>
      <c r="AO208" s="24" t="s">
        <v>311</v>
      </c>
      <c r="AP208" s="24" t="s">
        <v>311</v>
      </c>
      <c r="AQ208" s="24" t="s">
        <v>311</v>
      </c>
    </row>
    <row r="209" spans="1:43" s="12" customFormat="1" thickTop="1" thickBot="1" x14ac:dyDescent="0.3">
      <c r="A209" s="92" t="str">
        <f>'Admin Potential Answers'!A43</f>
        <v>Question_42</v>
      </c>
      <c r="B209" s="13" t="str">
        <f>'Admin Potential Answers'!B43</f>
        <v>Question 45</v>
      </c>
      <c r="C209" s="41" cm="1">
        <f t="array" aca="1" ref="C209:C213" ca="1">TRANSPOSE(INDIRECT('Admin Potential Answers'!A44))</f>
        <v>0</v>
      </c>
      <c r="D209" s="24" t="s">
        <v>311</v>
      </c>
      <c r="E209" s="24" t="s">
        <v>311</v>
      </c>
      <c r="F209" s="24" t="s">
        <v>311</v>
      </c>
      <c r="G209" s="24" t="s">
        <v>311</v>
      </c>
      <c r="H209" s="24" t="s">
        <v>311</v>
      </c>
      <c r="I209" s="24" t="s">
        <v>311</v>
      </c>
      <c r="J209" s="24" t="s">
        <v>311</v>
      </c>
      <c r="K209" s="24" t="s">
        <v>311</v>
      </c>
      <c r="L209" s="24" t="s">
        <v>311</v>
      </c>
      <c r="M209" s="24" t="s">
        <v>311</v>
      </c>
      <c r="N209" s="24" t="s">
        <v>311</v>
      </c>
      <c r="O209" s="24" t="s">
        <v>311</v>
      </c>
      <c r="P209" s="24" t="s">
        <v>311</v>
      </c>
      <c r="Q209" s="24" t="s">
        <v>311</v>
      </c>
      <c r="R209" s="24" t="s">
        <v>311</v>
      </c>
      <c r="S209" s="24" t="s">
        <v>311</v>
      </c>
      <c r="T209" s="24" t="s">
        <v>311</v>
      </c>
      <c r="U209" s="24" t="s">
        <v>311</v>
      </c>
      <c r="V209" s="24" t="s">
        <v>311</v>
      </c>
      <c r="W209" s="24" t="s">
        <v>311</v>
      </c>
      <c r="X209" s="24" t="s">
        <v>311</v>
      </c>
      <c r="Y209" s="24" t="s">
        <v>311</v>
      </c>
      <c r="Z209" s="24" t="s">
        <v>311</v>
      </c>
      <c r="AA209" s="24" t="s">
        <v>311</v>
      </c>
      <c r="AB209" s="24" t="s">
        <v>311</v>
      </c>
      <c r="AC209" s="24" t="s">
        <v>311</v>
      </c>
      <c r="AD209" s="24" t="s">
        <v>311</v>
      </c>
      <c r="AE209" s="24" t="s">
        <v>311</v>
      </c>
      <c r="AF209" s="24" t="s">
        <v>311</v>
      </c>
      <c r="AG209" s="24" t="s">
        <v>311</v>
      </c>
      <c r="AH209" s="24" t="s">
        <v>311</v>
      </c>
      <c r="AI209" s="24" t="s">
        <v>311</v>
      </c>
      <c r="AJ209" s="24" t="s">
        <v>311</v>
      </c>
      <c r="AK209" s="24" t="s">
        <v>311</v>
      </c>
      <c r="AL209" s="24" t="s">
        <v>311</v>
      </c>
      <c r="AM209" s="24" t="s">
        <v>311</v>
      </c>
      <c r="AN209" s="24" t="s">
        <v>311</v>
      </c>
      <c r="AO209" s="24" t="s">
        <v>311</v>
      </c>
      <c r="AP209" s="24" t="s">
        <v>311</v>
      </c>
      <c r="AQ209" s="24" t="s">
        <v>311</v>
      </c>
    </row>
    <row r="210" spans="1:43" s="12" customFormat="1" thickTop="1" thickBot="1" x14ac:dyDescent="0.3">
      <c r="A210" s="92" t="str">
        <f t="shared" ref="A210" si="172">A209</f>
        <v>Question_42</v>
      </c>
      <c r="B210" s="13" t="str">
        <f t="shared" ref="B210:B213" si="173">B209</f>
        <v>Question 45</v>
      </c>
      <c r="C210" s="41">
        <f ca="1"/>
        <v>0</v>
      </c>
      <c r="D210" s="24" t="s">
        <v>311</v>
      </c>
      <c r="E210" s="24" t="s">
        <v>311</v>
      </c>
      <c r="F210" s="24" t="s">
        <v>311</v>
      </c>
      <c r="G210" s="24" t="s">
        <v>311</v>
      </c>
      <c r="H210" s="24" t="s">
        <v>311</v>
      </c>
      <c r="I210" s="24" t="s">
        <v>311</v>
      </c>
      <c r="J210" s="24" t="s">
        <v>311</v>
      </c>
      <c r="K210" s="24" t="s">
        <v>311</v>
      </c>
      <c r="L210" s="24" t="s">
        <v>311</v>
      </c>
      <c r="M210" s="24" t="s">
        <v>311</v>
      </c>
      <c r="N210" s="24" t="s">
        <v>311</v>
      </c>
      <c r="O210" s="24" t="s">
        <v>311</v>
      </c>
      <c r="P210" s="24" t="s">
        <v>311</v>
      </c>
      <c r="Q210" s="24" t="s">
        <v>311</v>
      </c>
      <c r="R210" s="24" t="s">
        <v>311</v>
      </c>
      <c r="S210" s="24" t="s">
        <v>311</v>
      </c>
      <c r="T210" s="24" t="s">
        <v>311</v>
      </c>
      <c r="U210" s="24" t="s">
        <v>311</v>
      </c>
      <c r="V210" s="24" t="s">
        <v>311</v>
      </c>
      <c r="W210" s="24" t="s">
        <v>311</v>
      </c>
      <c r="X210" s="24" t="s">
        <v>311</v>
      </c>
      <c r="Y210" s="24" t="s">
        <v>311</v>
      </c>
      <c r="Z210" s="24" t="s">
        <v>311</v>
      </c>
      <c r="AA210" s="24" t="s">
        <v>311</v>
      </c>
      <c r="AB210" s="24" t="s">
        <v>311</v>
      </c>
      <c r="AC210" s="24" t="s">
        <v>311</v>
      </c>
      <c r="AD210" s="24" t="s">
        <v>311</v>
      </c>
      <c r="AE210" s="24" t="s">
        <v>311</v>
      </c>
      <c r="AF210" s="24" t="s">
        <v>311</v>
      </c>
      <c r="AG210" s="24" t="s">
        <v>311</v>
      </c>
      <c r="AH210" s="24" t="s">
        <v>311</v>
      </c>
      <c r="AI210" s="24" t="s">
        <v>311</v>
      </c>
      <c r="AJ210" s="24" t="s">
        <v>311</v>
      </c>
      <c r="AK210" s="24" t="s">
        <v>311</v>
      </c>
      <c r="AL210" s="24" t="s">
        <v>311</v>
      </c>
      <c r="AM210" s="24" t="s">
        <v>311</v>
      </c>
      <c r="AN210" s="24" t="s">
        <v>311</v>
      </c>
      <c r="AO210" s="24" t="s">
        <v>311</v>
      </c>
      <c r="AP210" s="24" t="s">
        <v>311</v>
      </c>
      <c r="AQ210" s="24" t="s">
        <v>311</v>
      </c>
    </row>
    <row r="211" spans="1:43" s="12" customFormat="1" thickTop="1" thickBot="1" x14ac:dyDescent="0.3">
      <c r="A211" s="92" t="str">
        <f t="shared" ref="A211" si="174">A210</f>
        <v>Question_42</v>
      </c>
      <c r="B211" s="13" t="str">
        <f t="shared" si="173"/>
        <v>Question 45</v>
      </c>
      <c r="C211" s="41">
        <f ca="1"/>
        <v>0</v>
      </c>
      <c r="D211" s="24" t="s">
        <v>311</v>
      </c>
      <c r="E211" s="24" t="s">
        <v>311</v>
      </c>
      <c r="F211" s="24" t="s">
        <v>311</v>
      </c>
      <c r="G211" s="24" t="s">
        <v>311</v>
      </c>
      <c r="H211" s="24" t="s">
        <v>311</v>
      </c>
      <c r="I211" s="24" t="s">
        <v>311</v>
      </c>
      <c r="J211" s="24" t="s">
        <v>311</v>
      </c>
      <c r="K211" s="24" t="s">
        <v>311</v>
      </c>
      <c r="L211" s="24" t="s">
        <v>311</v>
      </c>
      <c r="M211" s="24" t="s">
        <v>311</v>
      </c>
      <c r="N211" s="24" t="s">
        <v>311</v>
      </c>
      <c r="O211" s="24" t="s">
        <v>311</v>
      </c>
      <c r="P211" s="24" t="s">
        <v>311</v>
      </c>
      <c r="Q211" s="24" t="s">
        <v>311</v>
      </c>
      <c r="R211" s="24" t="s">
        <v>311</v>
      </c>
      <c r="S211" s="24" t="s">
        <v>311</v>
      </c>
      <c r="T211" s="24" t="s">
        <v>311</v>
      </c>
      <c r="U211" s="24" t="s">
        <v>311</v>
      </c>
      <c r="V211" s="24" t="s">
        <v>311</v>
      </c>
      <c r="W211" s="24" t="s">
        <v>311</v>
      </c>
      <c r="X211" s="24" t="s">
        <v>311</v>
      </c>
      <c r="Y211" s="24" t="s">
        <v>311</v>
      </c>
      <c r="Z211" s="24" t="s">
        <v>311</v>
      </c>
      <c r="AA211" s="24" t="s">
        <v>311</v>
      </c>
      <c r="AB211" s="24" t="s">
        <v>311</v>
      </c>
      <c r="AC211" s="24" t="s">
        <v>311</v>
      </c>
      <c r="AD211" s="24" t="s">
        <v>311</v>
      </c>
      <c r="AE211" s="24" t="s">
        <v>311</v>
      </c>
      <c r="AF211" s="24" t="s">
        <v>311</v>
      </c>
      <c r="AG211" s="24" t="s">
        <v>311</v>
      </c>
      <c r="AH211" s="24" t="s">
        <v>311</v>
      </c>
      <c r="AI211" s="24" t="s">
        <v>311</v>
      </c>
      <c r="AJ211" s="24" t="s">
        <v>311</v>
      </c>
      <c r="AK211" s="24" t="s">
        <v>311</v>
      </c>
      <c r="AL211" s="24" t="s">
        <v>311</v>
      </c>
      <c r="AM211" s="24" t="s">
        <v>311</v>
      </c>
      <c r="AN211" s="24" t="s">
        <v>311</v>
      </c>
      <c r="AO211" s="24" t="s">
        <v>311</v>
      </c>
      <c r="AP211" s="24" t="s">
        <v>311</v>
      </c>
      <c r="AQ211" s="24" t="s">
        <v>311</v>
      </c>
    </row>
    <row r="212" spans="1:43" s="12" customFormat="1" thickTop="1" thickBot="1" x14ac:dyDescent="0.3">
      <c r="A212" s="92" t="str">
        <f t="shared" ref="A212" si="175">A211</f>
        <v>Question_42</v>
      </c>
      <c r="B212" s="13" t="str">
        <f t="shared" si="173"/>
        <v>Question 45</v>
      </c>
      <c r="C212" s="41">
        <f ca="1"/>
        <v>0</v>
      </c>
      <c r="D212" s="24" t="s">
        <v>311</v>
      </c>
      <c r="E212" s="24" t="s">
        <v>311</v>
      </c>
      <c r="F212" s="24" t="s">
        <v>311</v>
      </c>
      <c r="G212" s="24" t="s">
        <v>311</v>
      </c>
      <c r="H212" s="24" t="s">
        <v>311</v>
      </c>
      <c r="I212" s="24" t="s">
        <v>311</v>
      </c>
      <c r="J212" s="24" t="s">
        <v>311</v>
      </c>
      <c r="K212" s="24" t="s">
        <v>311</v>
      </c>
      <c r="L212" s="24" t="s">
        <v>311</v>
      </c>
      <c r="M212" s="24" t="s">
        <v>311</v>
      </c>
      <c r="N212" s="24" t="s">
        <v>311</v>
      </c>
      <c r="O212" s="24" t="s">
        <v>311</v>
      </c>
      <c r="P212" s="24" t="s">
        <v>311</v>
      </c>
      <c r="Q212" s="24" t="s">
        <v>311</v>
      </c>
      <c r="R212" s="24" t="s">
        <v>311</v>
      </c>
      <c r="S212" s="24" t="s">
        <v>311</v>
      </c>
      <c r="T212" s="24" t="s">
        <v>311</v>
      </c>
      <c r="U212" s="24" t="s">
        <v>311</v>
      </c>
      <c r="V212" s="24" t="s">
        <v>311</v>
      </c>
      <c r="W212" s="24" t="s">
        <v>311</v>
      </c>
      <c r="X212" s="24" t="s">
        <v>311</v>
      </c>
      <c r="Y212" s="24" t="s">
        <v>311</v>
      </c>
      <c r="Z212" s="24" t="s">
        <v>311</v>
      </c>
      <c r="AA212" s="24" t="s">
        <v>311</v>
      </c>
      <c r="AB212" s="24" t="s">
        <v>311</v>
      </c>
      <c r="AC212" s="24" t="s">
        <v>311</v>
      </c>
      <c r="AD212" s="24" t="s">
        <v>311</v>
      </c>
      <c r="AE212" s="24" t="s">
        <v>311</v>
      </c>
      <c r="AF212" s="24" t="s">
        <v>311</v>
      </c>
      <c r="AG212" s="24" t="s">
        <v>311</v>
      </c>
      <c r="AH212" s="24" t="s">
        <v>311</v>
      </c>
      <c r="AI212" s="24" t="s">
        <v>311</v>
      </c>
      <c r="AJ212" s="24" t="s">
        <v>311</v>
      </c>
      <c r="AK212" s="24" t="s">
        <v>311</v>
      </c>
      <c r="AL212" s="24" t="s">
        <v>311</v>
      </c>
      <c r="AM212" s="24" t="s">
        <v>311</v>
      </c>
      <c r="AN212" s="24" t="s">
        <v>311</v>
      </c>
      <c r="AO212" s="24" t="s">
        <v>311</v>
      </c>
      <c r="AP212" s="24" t="s">
        <v>311</v>
      </c>
      <c r="AQ212" s="24" t="s">
        <v>311</v>
      </c>
    </row>
    <row r="213" spans="1:43" s="12" customFormat="1" thickTop="1" thickBot="1" x14ac:dyDescent="0.3">
      <c r="A213" s="92" t="str">
        <f t="shared" ref="A213" si="176">A212</f>
        <v>Question_42</v>
      </c>
      <c r="B213" s="13" t="str">
        <f t="shared" si="173"/>
        <v>Question 45</v>
      </c>
      <c r="C213" s="41">
        <f ca="1"/>
        <v>0</v>
      </c>
      <c r="D213" s="24" t="s">
        <v>311</v>
      </c>
      <c r="E213" s="24" t="s">
        <v>311</v>
      </c>
      <c r="F213" s="24" t="s">
        <v>311</v>
      </c>
      <c r="G213" s="24" t="s">
        <v>311</v>
      </c>
      <c r="H213" s="24" t="s">
        <v>311</v>
      </c>
      <c r="I213" s="24" t="s">
        <v>311</v>
      </c>
      <c r="J213" s="24" t="s">
        <v>311</v>
      </c>
      <c r="K213" s="24" t="s">
        <v>311</v>
      </c>
      <c r="L213" s="24" t="s">
        <v>311</v>
      </c>
      <c r="M213" s="24" t="s">
        <v>311</v>
      </c>
      <c r="N213" s="24" t="s">
        <v>311</v>
      </c>
      <c r="O213" s="24" t="s">
        <v>311</v>
      </c>
      <c r="P213" s="24" t="s">
        <v>311</v>
      </c>
      <c r="Q213" s="24" t="s">
        <v>311</v>
      </c>
      <c r="R213" s="24" t="s">
        <v>311</v>
      </c>
      <c r="S213" s="24" t="s">
        <v>311</v>
      </c>
      <c r="T213" s="24" t="s">
        <v>311</v>
      </c>
      <c r="U213" s="24" t="s">
        <v>311</v>
      </c>
      <c r="V213" s="24" t="s">
        <v>311</v>
      </c>
      <c r="W213" s="24" t="s">
        <v>311</v>
      </c>
      <c r="X213" s="24" t="s">
        <v>311</v>
      </c>
      <c r="Y213" s="24" t="s">
        <v>311</v>
      </c>
      <c r="Z213" s="24" t="s">
        <v>311</v>
      </c>
      <c r="AA213" s="24" t="s">
        <v>311</v>
      </c>
      <c r="AB213" s="24" t="s">
        <v>311</v>
      </c>
      <c r="AC213" s="24" t="s">
        <v>311</v>
      </c>
      <c r="AD213" s="24" t="s">
        <v>311</v>
      </c>
      <c r="AE213" s="24" t="s">
        <v>311</v>
      </c>
      <c r="AF213" s="24" t="s">
        <v>311</v>
      </c>
      <c r="AG213" s="24" t="s">
        <v>311</v>
      </c>
      <c r="AH213" s="24" t="s">
        <v>311</v>
      </c>
      <c r="AI213" s="24" t="s">
        <v>311</v>
      </c>
      <c r="AJ213" s="24" t="s">
        <v>311</v>
      </c>
      <c r="AK213" s="24" t="s">
        <v>311</v>
      </c>
      <c r="AL213" s="24" t="s">
        <v>311</v>
      </c>
      <c r="AM213" s="24" t="s">
        <v>311</v>
      </c>
      <c r="AN213" s="24" t="s">
        <v>311</v>
      </c>
      <c r="AO213" s="24" t="s">
        <v>311</v>
      </c>
      <c r="AP213" s="24" t="s">
        <v>311</v>
      </c>
      <c r="AQ213" s="24" t="s">
        <v>311</v>
      </c>
    </row>
    <row r="214" spans="1:43" s="12" customFormat="1" thickTop="1" thickBot="1" x14ac:dyDescent="0.3">
      <c r="A214" s="92" t="str">
        <f>'Admin Potential Answers'!A44</f>
        <v>Question_43</v>
      </c>
      <c r="B214" s="13" t="str">
        <f>'Admin Potential Answers'!B44</f>
        <v>Question 46</v>
      </c>
      <c r="C214" s="41" cm="1">
        <f t="array" aca="1" ref="C214:C218" ca="1">TRANSPOSE(INDIRECT('Admin Potential Answers'!A45))</f>
        <v>0</v>
      </c>
      <c r="D214" s="24" t="s">
        <v>311</v>
      </c>
      <c r="E214" s="24" t="s">
        <v>311</v>
      </c>
      <c r="F214" s="24" t="s">
        <v>311</v>
      </c>
      <c r="G214" s="24" t="s">
        <v>311</v>
      </c>
      <c r="H214" s="24" t="s">
        <v>311</v>
      </c>
      <c r="I214" s="24" t="s">
        <v>311</v>
      </c>
      <c r="J214" s="24" t="s">
        <v>311</v>
      </c>
      <c r="K214" s="24" t="s">
        <v>311</v>
      </c>
      <c r="L214" s="24" t="s">
        <v>311</v>
      </c>
      <c r="M214" s="24" t="s">
        <v>311</v>
      </c>
      <c r="N214" s="24" t="s">
        <v>311</v>
      </c>
      <c r="O214" s="24" t="s">
        <v>311</v>
      </c>
      <c r="P214" s="24" t="s">
        <v>311</v>
      </c>
      <c r="Q214" s="24" t="s">
        <v>311</v>
      </c>
      <c r="R214" s="24" t="s">
        <v>311</v>
      </c>
      <c r="S214" s="24" t="s">
        <v>311</v>
      </c>
      <c r="T214" s="24" t="s">
        <v>311</v>
      </c>
      <c r="U214" s="24" t="s">
        <v>311</v>
      </c>
      <c r="V214" s="24" t="s">
        <v>311</v>
      </c>
      <c r="W214" s="24" t="s">
        <v>311</v>
      </c>
      <c r="X214" s="24" t="s">
        <v>311</v>
      </c>
      <c r="Y214" s="24" t="s">
        <v>311</v>
      </c>
      <c r="Z214" s="24" t="s">
        <v>311</v>
      </c>
      <c r="AA214" s="24" t="s">
        <v>311</v>
      </c>
      <c r="AB214" s="24" t="s">
        <v>311</v>
      </c>
      <c r="AC214" s="24" t="s">
        <v>311</v>
      </c>
      <c r="AD214" s="24" t="s">
        <v>311</v>
      </c>
      <c r="AE214" s="24" t="s">
        <v>311</v>
      </c>
      <c r="AF214" s="24" t="s">
        <v>311</v>
      </c>
      <c r="AG214" s="24" t="s">
        <v>311</v>
      </c>
      <c r="AH214" s="24" t="s">
        <v>311</v>
      </c>
      <c r="AI214" s="24" t="s">
        <v>311</v>
      </c>
      <c r="AJ214" s="24" t="s">
        <v>311</v>
      </c>
      <c r="AK214" s="24" t="s">
        <v>311</v>
      </c>
      <c r="AL214" s="24" t="s">
        <v>311</v>
      </c>
      <c r="AM214" s="24" t="s">
        <v>311</v>
      </c>
      <c r="AN214" s="24" t="s">
        <v>311</v>
      </c>
      <c r="AO214" s="24" t="s">
        <v>311</v>
      </c>
      <c r="AP214" s="24" t="s">
        <v>311</v>
      </c>
      <c r="AQ214" s="24" t="s">
        <v>311</v>
      </c>
    </row>
    <row r="215" spans="1:43" s="12" customFormat="1" thickTop="1" thickBot="1" x14ac:dyDescent="0.3">
      <c r="A215" s="92" t="str">
        <f t="shared" ref="A215" si="177">A214</f>
        <v>Question_43</v>
      </c>
      <c r="B215" s="13" t="str">
        <f t="shared" ref="B215:B218" si="178">B214</f>
        <v>Question 46</v>
      </c>
      <c r="C215" s="41">
        <f ca="1"/>
        <v>0</v>
      </c>
      <c r="D215" s="24" t="s">
        <v>311</v>
      </c>
      <c r="E215" s="24" t="s">
        <v>311</v>
      </c>
      <c r="F215" s="24" t="s">
        <v>311</v>
      </c>
      <c r="G215" s="24" t="s">
        <v>311</v>
      </c>
      <c r="H215" s="24" t="s">
        <v>311</v>
      </c>
      <c r="I215" s="24" t="s">
        <v>311</v>
      </c>
      <c r="J215" s="24" t="s">
        <v>311</v>
      </c>
      <c r="K215" s="24" t="s">
        <v>311</v>
      </c>
      <c r="L215" s="24" t="s">
        <v>311</v>
      </c>
      <c r="M215" s="24" t="s">
        <v>311</v>
      </c>
      <c r="N215" s="24" t="s">
        <v>311</v>
      </c>
      <c r="O215" s="24" t="s">
        <v>311</v>
      </c>
      <c r="P215" s="24" t="s">
        <v>311</v>
      </c>
      <c r="Q215" s="24" t="s">
        <v>311</v>
      </c>
      <c r="R215" s="24" t="s">
        <v>311</v>
      </c>
      <c r="S215" s="24" t="s">
        <v>311</v>
      </c>
      <c r="T215" s="24" t="s">
        <v>311</v>
      </c>
      <c r="U215" s="24" t="s">
        <v>311</v>
      </c>
      <c r="V215" s="24" t="s">
        <v>311</v>
      </c>
      <c r="W215" s="24" t="s">
        <v>311</v>
      </c>
      <c r="X215" s="24" t="s">
        <v>311</v>
      </c>
      <c r="Y215" s="24" t="s">
        <v>311</v>
      </c>
      <c r="Z215" s="24" t="s">
        <v>311</v>
      </c>
      <c r="AA215" s="24" t="s">
        <v>311</v>
      </c>
      <c r="AB215" s="24" t="s">
        <v>311</v>
      </c>
      <c r="AC215" s="24" t="s">
        <v>311</v>
      </c>
      <c r="AD215" s="24" t="s">
        <v>311</v>
      </c>
      <c r="AE215" s="24" t="s">
        <v>311</v>
      </c>
      <c r="AF215" s="24" t="s">
        <v>311</v>
      </c>
      <c r="AG215" s="24" t="s">
        <v>311</v>
      </c>
      <c r="AH215" s="24" t="s">
        <v>311</v>
      </c>
      <c r="AI215" s="24" t="s">
        <v>311</v>
      </c>
      <c r="AJ215" s="24" t="s">
        <v>311</v>
      </c>
      <c r="AK215" s="24" t="s">
        <v>311</v>
      </c>
      <c r="AL215" s="24" t="s">
        <v>311</v>
      </c>
      <c r="AM215" s="24" t="s">
        <v>311</v>
      </c>
      <c r="AN215" s="24" t="s">
        <v>311</v>
      </c>
      <c r="AO215" s="24" t="s">
        <v>311</v>
      </c>
      <c r="AP215" s="24" t="s">
        <v>311</v>
      </c>
      <c r="AQ215" s="24" t="s">
        <v>311</v>
      </c>
    </row>
    <row r="216" spans="1:43" s="12" customFormat="1" thickTop="1" thickBot="1" x14ac:dyDescent="0.3">
      <c r="A216" s="92" t="str">
        <f t="shared" ref="A216" si="179">A215</f>
        <v>Question_43</v>
      </c>
      <c r="B216" s="13" t="str">
        <f t="shared" si="178"/>
        <v>Question 46</v>
      </c>
      <c r="C216" s="41">
        <f ca="1"/>
        <v>0</v>
      </c>
      <c r="D216" s="24" t="s">
        <v>311</v>
      </c>
      <c r="E216" s="24" t="s">
        <v>311</v>
      </c>
      <c r="F216" s="24" t="s">
        <v>311</v>
      </c>
      <c r="G216" s="24" t="s">
        <v>311</v>
      </c>
      <c r="H216" s="24" t="s">
        <v>311</v>
      </c>
      <c r="I216" s="24" t="s">
        <v>311</v>
      </c>
      <c r="J216" s="24" t="s">
        <v>311</v>
      </c>
      <c r="K216" s="24" t="s">
        <v>311</v>
      </c>
      <c r="L216" s="24" t="s">
        <v>311</v>
      </c>
      <c r="M216" s="24" t="s">
        <v>311</v>
      </c>
      <c r="N216" s="24" t="s">
        <v>311</v>
      </c>
      <c r="O216" s="24" t="s">
        <v>311</v>
      </c>
      <c r="P216" s="24" t="s">
        <v>311</v>
      </c>
      <c r="Q216" s="24" t="s">
        <v>311</v>
      </c>
      <c r="R216" s="24" t="s">
        <v>311</v>
      </c>
      <c r="S216" s="24" t="s">
        <v>311</v>
      </c>
      <c r="T216" s="24" t="s">
        <v>311</v>
      </c>
      <c r="U216" s="24" t="s">
        <v>311</v>
      </c>
      <c r="V216" s="24" t="s">
        <v>311</v>
      </c>
      <c r="W216" s="24" t="s">
        <v>311</v>
      </c>
      <c r="X216" s="24" t="s">
        <v>311</v>
      </c>
      <c r="Y216" s="24" t="s">
        <v>311</v>
      </c>
      <c r="Z216" s="24" t="s">
        <v>311</v>
      </c>
      <c r="AA216" s="24" t="s">
        <v>311</v>
      </c>
      <c r="AB216" s="24" t="s">
        <v>311</v>
      </c>
      <c r="AC216" s="24" t="s">
        <v>311</v>
      </c>
      <c r="AD216" s="24" t="s">
        <v>311</v>
      </c>
      <c r="AE216" s="24" t="s">
        <v>311</v>
      </c>
      <c r="AF216" s="24" t="s">
        <v>311</v>
      </c>
      <c r="AG216" s="24" t="s">
        <v>311</v>
      </c>
      <c r="AH216" s="24" t="s">
        <v>311</v>
      </c>
      <c r="AI216" s="24" t="s">
        <v>311</v>
      </c>
      <c r="AJ216" s="24" t="s">
        <v>311</v>
      </c>
      <c r="AK216" s="24" t="s">
        <v>311</v>
      </c>
      <c r="AL216" s="24" t="s">
        <v>311</v>
      </c>
      <c r="AM216" s="24" t="s">
        <v>311</v>
      </c>
      <c r="AN216" s="24" t="s">
        <v>311</v>
      </c>
      <c r="AO216" s="24" t="s">
        <v>311</v>
      </c>
      <c r="AP216" s="24" t="s">
        <v>311</v>
      </c>
      <c r="AQ216" s="24" t="s">
        <v>311</v>
      </c>
    </row>
    <row r="217" spans="1:43" s="12" customFormat="1" thickTop="1" thickBot="1" x14ac:dyDescent="0.3">
      <c r="A217" s="92" t="str">
        <f t="shared" ref="A217" si="180">A216</f>
        <v>Question_43</v>
      </c>
      <c r="B217" s="13" t="str">
        <f t="shared" si="178"/>
        <v>Question 46</v>
      </c>
      <c r="C217" s="41">
        <f ca="1"/>
        <v>0</v>
      </c>
      <c r="D217" s="24" t="s">
        <v>311</v>
      </c>
      <c r="E217" s="24" t="s">
        <v>311</v>
      </c>
      <c r="F217" s="24" t="s">
        <v>311</v>
      </c>
      <c r="G217" s="24" t="s">
        <v>311</v>
      </c>
      <c r="H217" s="24" t="s">
        <v>311</v>
      </c>
      <c r="I217" s="24" t="s">
        <v>311</v>
      </c>
      <c r="J217" s="24" t="s">
        <v>311</v>
      </c>
      <c r="K217" s="24" t="s">
        <v>311</v>
      </c>
      <c r="L217" s="24" t="s">
        <v>311</v>
      </c>
      <c r="M217" s="24" t="s">
        <v>311</v>
      </c>
      <c r="N217" s="24" t="s">
        <v>311</v>
      </c>
      <c r="O217" s="24" t="s">
        <v>311</v>
      </c>
      <c r="P217" s="24" t="s">
        <v>311</v>
      </c>
      <c r="Q217" s="24" t="s">
        <v>311</v>
      </c>
      <c r="R217" s="24" t="s">
        <v>311</v>
      </c>
      <c r="S217" s="24" t="s">
        <v>311</v>
      </c>
      <c r="T217" s="24" t="s">
        <v>311</v>
      </c>
      <c r="U217" s="24" t="s">
        <v>311</v>
      </c>
      <c r="V217" s="24" t="s">
        <v>311</v>
      </c>
      <c r="W217" s="24" t="s">
        <v>311</v>
      </c>
      <c r="X217" s="24" t="s">
        <v>311</v>
      </c>
      <c r="Y217" s="24" t="s">
        <v>311</v>
      </c>
      <c r="Z217" s="24" t="s">
        <v>311</v>
      </c>
      <c r="AA217" s="24" t="s">
        <v>311</v>
      </c>
      <c r="AB217" s="24" t="s">
        <v>311</v>
      </c>
      <c r="AC217" s="24" t="s">
        <v>311</v>
      </c>
      <c r="AD217" s="24" t="s">
        <v>311</v>
      </c>
      <c r="AE217" s="24" t="s">
        <v>311</v>
      </c>
      <c r="AF217" s="24" t="s">
        <v>311</v>
      </c>
      <c r="AG217" s="24" t="s">
        <v>311</v>
      </c>
      <c r="AH217" s="24" t="s">
        <v>311</v>
      </c>
      <c r="AI217" s="24" t="s">
        <v>311</v>
      </c>
      <c r="AJ217" s="24" t="s">
        <v>311</v>
      </c>
      <c r="AK217" s="24" t="s">
        <v>311</v>
      </c>
      <c r="AL217" s="24" t="s">
        <v>311</v>
      </c>
      <c r="AM217" s="24" t="s">
        <v>311</v>
      </c>
      <c r="AN217" s="24" t="s">
        <v>311</v>
      </c>
      <c r="AO217" s="24" t="s">
        <v>311</v>
      </c>
      <c r="AP217" s="24" t="s">
        <v>311</v>
      </c>
      <c r="AQ217" s="24" t="s">
        <v>311</v>
      </c>
    </row>
    <row r="218" spans="1:43" s="12" customFormat="1" thickTop="1" thickBot="1" x14ac:dyDescent="0.3">
      <c r="A218" s="92" t="str">
        <f t="shared" ref="A218" si="181">A217</f>
        <v>Question_43</v>
      </c>
      <c r="B218" s="13" t="str">
        <f t="shared" si="178"/>
        <v>Question 46</v>
      </c>
      <c r="C218" s="41">
        <f ca="1"/>
        <v>0</v>
      </c>
      <c r="D218" s="24" t="s">
        <v>311</v>
      </c>
      <c r="E218" s="24" t="s">
        <v>311</v>
      </c>
      <c r="F218" s="24" t="s">
        <v>311</v>
      </c>
      <c r="G218" s="24" t="s">
        <v>311</v>
      </c>
      <c r="H218" s="24" t="s">
        <v>311</v>
      </c>
      <c r="I218" s="24" t="s">
        <v>311</v>
      </c>
      <c r="J218" s="24" t="s">
        <v>311</v>
      </c>
      <c r="K218" s="24" t="s">
        <v>311</v>
      </c>
      <c r="L218" s="24" t="s">
        <v>311</v>
      </c>
      <c r="M218" s="24" t="s">
        <v>311</v>
      </c>
      <c r="N218" s="24" t="s">
        <v>311</v>
      </c>
      <c r="O218" s="24" t="s">
        <v>311</v>
      </c>
      <c r="P218" s="24" t="s">
        <v>311</v>
      </c>
      <c r="Q218" s="24" t="s">
        <v>311</v>
      </c>
      <c r="R218" s="24" t="s">
        <v>311</v>
      </c>
      <c r="S218" s="24" t="s">
        <v>311</v>
      </c>
      <c r="T218" s="24" t="s">
        <v>311</v>
      </c>
      <c r="U218" s="24" t="s">
        <v>311</v>
      </c>
      <c r="V218" s="24" t="s">
        <v>311</v>
      </c>
      <c r="W218" s="24" t="s">
        <v>311</v>
      </c>
      <c r="X218" s="24" t="s">
        <v>311</v>
      </c>
      <c r="Y218" s="24" t="s">
        <v>311</v>
      </c>
      <c r="Z218" s="24" t="s">
        <v>311</v>
      </c>
      <c r="AA218" s="24" t="s">
        <v>311</v>
      </c>
      <c r="AB218" s="24" t="s">
        <v>311</v>
      </c>
      <c r="AC218" s="24" t="s">
        <v>311</v>
      </c>
      <c r="AD218" s="24" t="s">
        <v>311</v>
      </c>
      <c r="AE218" s="24" t="s">
        <v>311</v>
      </c>
      <c r="AF218" s="24" t="s">
        <v>311</v>
      </c>
      <c r="AG218" s="24" t="s">
        <v>311</v>
      </c>
      <c r="AH218" s="24" t="s">
        <v>311</v>
      </c>
      <c r="AI218" s="24" t="s">
        <v>311</v>
      </c>
      <c r="AJ218" s="24" t="s">
        <v>311</v>
      </c>
      <c r="AK218" s="24" t="s">
        <v>311</v>
      </c>
      <c r="AL218" s="24" t="s">
        <v>311</v>
      </c>
      <c r="AM218" s="24" t="s">
        <v>311</v>
      </c>
      <c r="AN218" s="24" t="s">
        <v>311</v>
      </c>
      <c r="AO218" s="24" t="s">
        <v>311</v>
      </c>
      <c r="AP218" s="24" t="s">
        <v>311</v>
      </c>
      <c r="AQ218" s="24" t="s">
        <v>311</v>
      </c>
    </row>
    <row r="219" spans="1:43" s="12" customFormat="1" thickTop="1" thickBot="1" x14ac:dyDescent="0.3">
      <c r="A219" s="92" t="str">
        <f>'Admin Potential Answers'!A45</f>
        <v>Question_44</v>
      </c>
      <c r="B219" s="13" t="str">
        <f>'Admin Potential Answers'!B45</f>
        <v>Question 47</v>
      </c>
      <c r="C219" s="41" cm="1">
        <f t="array" aca="1" ref="C219:C223" ca="1">TRANSPOSE(INDIRECT('Admin Potential Answers'!A46))</f>
        <v>0</v>
      </c>
      <c r="D219" s="24" t="s">
        <v>311</v>
      </c>
      <c r="E219" s="24" t="s">
        <v>311</v>
      </c>
      <c r="F219" s="24" t="s">
        <v>311</v>
      </c>
      <c r="G219" s="24" t="s">
        <v>311</v>
      </c>
      <c r="H219" s="24" t="s">
        <v>311</v>
      </c>
      <c r="I219" s="24" t="s">
        <v>311</v>
      </c>
      <c r="J219" s="24" t="s">
        <v>311</v>
      </c>
      <c r="K219" s="24" t="s">
        <v>311</v>
      </c>
      <c r="L219" s="24" t="s">
        <v>311</v>
      </c>
      <c r="M219" s="24" t="s">
        <v>311</v>
      </c>
      <c r="N219" s="24" t="s">
        <v>311</v>
      </c>
      <c r="O219" s="24" t="s">
        <v>311</v>
      </c>
      <c r="P219" s="24" t="s">
        <v>311</v>
      </c>
      <c r="Q219" s="24" t="s">
        <v>311</v>
      </c>
      <c r="R219" s="24" t="s">
        <v>311</v>
      </c>
      <c r="S219" s="24" t="s">
        <v>311</v>
      </c>
      <c r="T219" s="24" t="s">
        <v>311</v>
      </c>
      <c r="U219" s="24" t="s">
        <v>311</v>
      </c>
      <c r="V219" s="24" t="s">
        <v>311</v>
      </c>
      <c r="W219" s="24" t="s">
        <v>311</v>
      </c>
      <c r="X219" s="24" t="s">
        <v>311</v>
      </c>
      <c r="Y219" s="24" t="s">
        <v>311</v>
      </c>
      <c r="Z219" s="24" t="s">
        <v>311</v>
      </c>
      <c r="AA219" s="24" t="s">
        <v>311</v>
      </c>
      <c r="AB219" s="24" t="s">
        <v>311</v>
      </c>
      <c r="AC219" s="24" t="s">
        <v>311</v>
      </c>
      <c r="AD219" s="24" t="s">
        <v>311</v>
      </c>
      <c r="AE219" s="24" t="s">
        <v>311</v>
      </c>
      <c r="AF219" s="24" t="s">
        <v>311</v>
      </c>
      <c r="AG219" s="24" t="s">
        <v>311</v>
      </c>
      <c r="AH219" s="24" t="s">
        <v>311</v>
      </c>
      <c r="AI219" s="24" t="s">
        <v>311</v>
      </c>
      <c r="AJ219" s="24" t="s">
        <v>311</v>
      </c>
      <c r="AK219" s="24" t="s">
        <v>311</v>
      </c>
      <c r="AL219" s="24" t="s">
        <v>311</v>
      </c>
      <c r="AM219" s="24" t="s">
        <v>311</v>
      </c>
      <c r="AN219" s="24" t="s">
        <v>311</v>
      </c>
      <c r="AO219" s="24" t="s">
        <v>311</v>
      </c>
      <c r="AP219" s="24" t="s">
        <v>311</v>
      </c>
      <c r="AQ219" s="24" t="s">
        <v>311</v>
      </c>
    </row>
    <row r="220" spans="1:43" s="12" customFormat="1" thickTop="1" thickBot="1" x14ac:dyDescent="0.3">
      <c r="A220" s="92" t="str">
        <f t="shared" ref="A220" si="182">A219</f>
        <v>Question_44</v>
      </c>
      <c r="B220" s="13" t="str">
        <f t="shared" ref="B220:B223" si="183">B219</f>
        <v>Question 47</v>
      </c>
      <c r="C220" s="41">
        <f ca="1"/>
        <v>0</v>
      </c>
      <c r="D220" s="24" t="s">
        <v>311</v>
      </c>
      <c r="E220" s="24" t="s">
        <v>311</v>
      </c>
      <c r="F220" s="24" t="s">
        <v>311</v>
      </c>
      <c r="G220" s="24" t="s">
        <v>311</v>
      </c>
      <c r="H220" s="24" t="s">
        <v>311</v>
      </c>
      <c r="I220" s="24" t="s">
        <v>311</v>
      </c>
      <c r="J220" s="24" t="s">
        <v>311</v>
      </c>
      <c r="K220" s="24" t="s">
        <v>311</v>
      </c>
      <c r="L220" s="24" t="s">
        <v>311</v>
      </c>
      <c r="M220" s="24" t="s">
        <v>311</v>
      </c>
      <c r="N220" s="24" t="s">
        <v>311</v>
      </c>
      <c r="O220" s="24" t="s">
        <v>311</v>
      </c>
      <c r="P220" s="24" t="s">
        <v>311</v>
      </c>
      <c r="Q220" s="24" t="s">
        <v>311</v>
      </c>
      <c r="R220" s="24" t="s">
        <v>311</v>
      </c>
      <c r="S220" s="24" t="s">
        <v>311</v>
      </c>
      <c r="T220" s="24" t="s">
        <v>311</v>
      </c>
      <c r="U220" s="24" t="s">
        <v>311</v>
      </c>
      <c r="V220" s="24" t="s">
        <v>311</v>
      </c>
      <c r="W220" s="24" t="s">
        <v>311</v>
      </c>
      <c r="X220" s="24" t="s">
        <v>311</v>
      </c>
      <c r="Y220" s="24" t="s">
        <v>311</v>
      </c>
      <c r="Z220" s="24" t="s">
        <v>311</v>
      </c>
      <c r="AA220" s="24" t="s">
        <v>311</v>
      </c>
      <c r="AB220" s="24" t="s">
        <v>311</v>
      </c>
      <c r="AC220" s="24" t="s">
        <v>311</v>
      </c>
      <c r="AD220" s="24" t="s">
        <v>311</v>
      </c>
      <c r="AE220" s="24" t="s">
        <v>311</v>
      </c>
      <c r="AF220" s="24" t="s">
        <v>311</v>
      </c>
      <c r="AG220" s="24" t="s">
        <v>311</v>
      </c>
      <c r="AH220" s="24" t="s">
        <v>311</v>
      </c>
      <c r="AI220" s="24" t="s">
        <v>311</v>
      </c>
      <c r="AJ220" s="24" t="s">
        <v>311</v>
      </c>
      <c r="AK220" s="24" t="s">
        <v>311</v>
      </c>
      <c r="AL220" s="24" t="s">
        <v>311</v>
      </c>
      <c r="AM220" s="24" t="s">
        <v>311</v>
      </c>
      <c r="AN220" s="24" t="s">
        <v>311</v>
      </c>
      <c r="AO220" s="24" t="s">
        <v>311</v>
      </c>
      <c r="AP220" s="24" t="s">
        <v>311</v>
      </c>
      <c r="AQ220" s="24" t="s">
        <v>311</v>
      </c>
    </row>
    <row r="221" spans="1:43" s="12" customFormat="1" thickTop="1" thickBot="1" x14ac:dyDescent="0.3">
      <c r="A221" s="92" t="str">
        <f t="shared" ref="A221" si="184">A220</f>
        <v>Question_44</v>
      </c>
      <c r="B221" s="13" t="str">
        <f t="shared" si="183"/>
        <v>Question 47</v>
      </c>
      <c r="C221" s="41">
        <f ca="1"/>
        <v>0</v>
      </c>
      <c r="D221" s="24" t="s">
        <v>311</v>
      </c>
      <c r="E221" s="24" t="s">
        <v>311</v>
      </c>
      <c r="F221" s="24" t="s">
        <v>311</v>
      </c>
      <c r="G221" s="24" t="s">
        <v>311</v>
      </c>
      <c r="H221" s="24" t="s">
        <v>311</v>
      </c>
      <c r="I221" s="24" t="s">
        <v>311</v>
      </c>
      <c r="J221" s="24" t="s">
        <v>311</v>
      </c>
      <c r="K221" s="24" t="s">
        <v>311</v>
      </c>
      <c r="L221" s="24" t="s">
        <v>311</v>
      </c>
      <c r="M221" s="24" t="s">
        <v>311</v>
      </c>
      <c r="N221" s="24" t="s">
        <v>311</v>
      </c>
      <c r="O221" s="24" t="s">
        <v>311</v>
      </c>
      <c r="P221" s="24" t="s">
        <v>311</v>
      </c>
      <c r="Q221" s="24" t="s">
        <v>311</v>
      </c>
      <c r="R221" s="24" t="s">
        <v>311</v>
      </c>
      <c r="S221" s="24" t="s">
        <v>311</v>
      </c>
      <c r="T221" s="24" t="s">
        <v>311</v>
      </c>
      <c r="U221" s="24" t="s">
        <v>311</v>
      </c>
      <c r="V221" s="24" t="s">
        <v>311</v>
      </c>
      <c r="W221" s="24" t="s">
        <v>311</v>
      </c>
      <c r="X221" s="24" t="s">
        <v>311</v>
      </c>
      <c r="Y221" s="24" t="s">
        <v>311</v>
      </c>
      <c r="Z221" s="24" t="s">
        <v>311</v>
      </c>
      <c r="AA221" s="24" t="s">
        <v>311</v>
      </c>
      <c r="AB221" s="24" t="s">
        <v>311</v>
      </c>
      <c r="AC221" s="24" t="s">
        <v>311</v>
      </c>
      <c r="AD221" s="24" t="s">
        <v>311</v>
      </c>
      <c r="AE221" s="24" t="s">
        <v>311</v>
      </c>
      <c r="AF221" s="24" t="s">
        <v>311</v>
      </c>
      <c r="AG221" s="24" t="s">
        <v>311</v>
      </c>
      <c r="AH221" s="24" t="s">
        <v>311</v>
      </c>
      <c r="AI221" s="24" t="s">
        <v>311</v>
      </c>
      <c r="AJ221" s="24" t="s">
        <v>311</v>
      </c>
      <c r="AK221" s="24" t="s">
        <v>311</v>
      </c>
      <c r="AL221" s="24" t="s">
        <v>311</v>
      </c>
      <c r="AM221" s="24" t="s">
        <v>311</v>
      </c>
      <c r="AN221" s="24" t="s">
        <v>311</v>
      </c>
      <c r="AO221" s="24" t="s">
        <v>311</v>
      </c>
      <c r="AP221" s="24" t="s">
        <v>311</v>
      </c>
      <c r="AQ221" s="24" t="s">
        <v>311</v>
      </c>
    </row>
    <row r="222" spans="1:43" s="12" customFormat="1" thickTop="1" thickBot="1" x14ac:dyDescent="0.3">
      <c r="A222" s="92" t="str">
        <f t="shared" ref="A222" si="185">A221</f>
        <v>Question_44</v>
      </c>
      <c r="B222" s="13" t="str">
        <f t="shared" si="183"/>
        <v>Question 47</v>
      </c>
      <c r="C222" s="41">
        <f ca="1"/>
        <v>0</v>
      </c>
      <c r="D222" s="24" t="s">
        <v>311</v>
      </c>
      <c r="E222" s="24" t="s">
        <v>311</v>
      </c>
      <c r="F222" s="24" t="s">
        <v>311</v>
      </c>
      <c r="G222" s="24" t="s">
        <v>311</v>
      </c>
      <c r="H222" s="24" t="s">
        <v>311</v>
      </c>
      <c r="I222" s="24" t="s">
        <v>311</v>
      </c>
      <c r="J222" s="24" t="s">
        <v>311</v>
      </c>
      <c r="K222" s="24" t="s">
        <v>311</v>
      </c>
      <c r="L222" s="24" t="s">
        <v>311</v>
      </c>
      <c r="M222" s="24" t="s">
        <v>311</v>
      </c>
      <c r="N222" s="24" t="s">
        <v>311</v>
      </c>
      <c r="O222" s="24" t="s">
        <v>311</v>
      </c>
      <c r="P222" s="24" t="s">
        <v>311</v>
      </c>
      <c r="Q222" s="24" t="s">
        <v>311</v>
      </c>
      <c r="R222" s="24" t="s">
        <v>311</v>
      </c>
      <c r="S222" s="24" t="s">
        <v>311</v>
      </c>
      <c r="T222" s="24" t="s">
        <v>311</v>
      </c>
      <c r="U222" s="24" t="s">
        <v>311</v>
      </c>
      <c r="V222" s="24" t="s">
        <v>311</v>
      </c>
      <c r="W222" s="24" t="s">
        <v>311</v>
      </c>
      <c r="X222" s="24" t="s">
        <v>311</v>
      </c>
      <c r="Y222" s="24" t="s">
        <v>311</v>
      </c>
      <c r="Z222" s="24" t="s">
        <v>311</v>
      </c>
      <c r="AA222" s="24" t="s">
        <v>311</v>
      </c>
      <c r="AB222" s="24" t="s">
        <v>311</v>
      </c>
      <c r="AC222" s="24" t="s">
        <v>311</v>
      </c>
      <c r="AD222" s="24" t="s">
        <v>311</v>
      </c>
      <c r="AE222" s="24" t="s">
        <v>311</v>
      </c>
      <c r="AF222" s="24" t="s">
        <v>311</v>
      </c>
      <c r="AG222" s="24" t="s">
        <v>311</v>
      </c>
      <c r="AH222" s="24" t="s">
        <v>311</v>
      </c>
      <c r="AI222" s="24" t="s">
        <v>311</v>
      </c>
      <c r="AJ222" s="24" t="s">
        <v>311</v>
      </c>
      <c r="AK222" s="24" t="s">
        <v>311</v>
      </c>
      <c r="AL222" s="24" t="s">
        <v>311</v>
      </c>
      <c r="AM222" s="24" t="s">
        <v>311</v>
      </c>
      <c r="AN222" s="24" t="s">
        <v>311</v>
      </c>
      <c r="AO222" s="24" t="s">
        <v>311</v>
      </c>
      <c r="AP222" s="24" t="s">
        <v>311</v>
      </c>
      <c r="AQ222" s="24" t="s">
        <v>311</v>
      </c>
    </row>
    <row r="223" spans="1:43" s="12" customFormat="1" thickTop="1" thickBot="1" x14ac:dyDescent="0.3">
      <c r="A223" s="92" t="str">
        <f t="shared" ref="A223" si="186">A222</f>
        <v>Question_44</v>
      </c>
      <c r="B223" s="13" t="str">
        <f t="shared" si="183"/>
        <v>Question 47</v>
      </c>
      <c r="C223" s="41">
        <f ca="1"/>
        <v>0</v>
      </c>
      <c r="D223" s="24" t="s">
        <v>311</v>
      </c>
      <c r="E223" s="24" t="s">
        <v>311</v>
      </c>
      <c r="F223" s="24" t="s">
        <v>311</v>
      </c>
      <c r="G223" s="24" t="s">
        <v>311</v>
      </c>
      <c r="H223" s="24" t="s">
        <v>311</v>
      </c>
      <c r="I223" s="24" t="s">
        <v>311</v>
      </c>
      <c r="J223" s="24" t="s">
        <v>311</v>
      </c>
      <c r="K223" s="24" t="s">
        <v>311</v>
      </c>
      <c r="L223" s="24" t="s">
        <v>311</v>
      </c>
      <c r="M223" s="24" t="s">
        <v>311</v>
      </c>
      <c r="N223" s="24" t="s">
        <v>311</v>
      </c>
      <c r="O223" s="24" t="s">
        <v>311</v>
      </c>
      <c r="P223" s="24" t="s">
        <v>311</v>
      </c>
      <c r="Q223" s="24" t="s">
        <v>311</v>
      </c>
      <c r="R223" s="24" t="s">
        <v>311</v>
      </c>
      <c r="S223" s="24" t="s">
        <v>311</v>
      </c>
      <c r="T223" s="24" t="s">
        <v>311</v>
      </c>
      <c r="U223" s="24" t="s">
        <v>311</v>
      </c>
      <c r="V223" s="24" t="s">
        <v>311</v>
      </c>
      <c r="W223" s="24" t="s">
        <v>311</v>
      </c>
      <c r="X223" s="24" t="s">
        <v>311</v>
      </c>
      <c r="Y223" s="24" t="s">
        <v>311</v>
      </c>
      <c r="Z223" s="24" t="s">
        <v>311</v>
      </c>
      <c r="AA223" s="24" t="s">
        <v>311</v>
      </c>
      <c r="AB223" s="24" t="s">
        <v>311</v>
      </c>
      <c r="AC223" s="24" t="s">
        <v>311</v>
      </c>
      <c r="AD223" s="24" t="s">
        <v>311</v>
      </c>
      <c r="AE223" s="24" t="s">
        <v>311</v>
      </c>
      <c r="AF223" s="24" t="s">
        <v>311</v>
      </c>
      <c r="AG223" s="24" t="s">
        <v>311</v>
      </c>
      <c r="AH223" s="24" t="s">
        <v>311</v>
      </c>
      <c r="AI223" s="24" t="s">
        <v>311</v>
      </c>
      <c r="AJ223" s="24" t="s">
        <v>311</v>
      </c>
      <c r="AK223" s="24" t="s">
        <v>311</v>
      </c>
      <c r="AL223" s="24" t="s">
        <v>311</v>
      </c>
      <c r="AM223" s="24" t="s">
        <v>311</v>
      </c>
      <c r="AN223" s="24" t="s">
        <v>311</v>
      </c>
      <c r="AO223" s="24" t="s">
        <v>311</v>
      </c>
      <c r="AP223" s="24" t="s">
        <v>311</v>
      </c>
      <c r="AQ223" s="24" t="s">
        <v>311</v>
      </c>
    </row>
    <row r="224" spans="1:43" s="12" customFormat="1" thickTop="1" thickBot="1" x14ac:dyDescent="0.3">
      <c r="A224" s="92" t="str">
        <f>'Admin Potential Answers'!A46</f>
        <v>Question_45</v>
      </c>
      <c r="B224" s="13" t="str">
        <f>'Admin Potential Answers'!B46</f>
        <v>Question 48</v>
      </c>
      <c r="C224" s="41" cm="1">
        <f t="array" aca="1" ref="C224:C228" ca="1">TRANSPOSE(INDIRECT('Admin Potential Answers'!A46))</f>
        <v>0</v>
      </c>
      <c r="D224" s="24" t="s">
        <v>311</v>
      </c>
      <c r="E224" s="24" t="s">
        <v>311</v>
      </c>
      <c r="F224" s="24" t="s">
        <v>311</v>
      </c>
      <c r="G224" s="24" t="s">
        <v>311</v>
      </c>
      <c r="H224" s="24" t="s">
        <v>311</v>
      </c>
      <c r="I224" s="24" t="s">
        <v>311</v>
      </c>
      <c r="J224" s="24" t="s">
        <v>311</v>
      </c>
      <c r="K224" s="24" t="s">
        <v>311</v>
      </c>
      <c r="L224" s="24" t="s">
        <v>311</v>
      </c>
      <c r="M224" s="24" t="s">
        <v>311</v>
      </c>
      <c r="N224" s="24" t="s">
        <v>311</v>
      </c>
      <c r="O224" s="24" t="s">
        <v>311</v>
      </c>
      <c r="P224" s="24" t="s">
        <v>311</v>
      </c>
      <c r="Q224" s="24" t="s">
        <v>311</v>
      </c>
      <c r="R224" s="24" t="s">
        <v>311</v>
      </c>
      <c r="S224" s="24" t="s">
        <v>311</v>
      </c>
      <c r="T224" s="24" t="s">
        <v>311</v>
      </c>
      <c r="U224" s="24" t="s">
        <v>311</v>
      </c>
      <c r="V224" s="24" t="s">
        <v>311</v>
      </c>
      <c r="W224" s="24" t="s">
        <v>311</v>
      </c>
      <c r="X224" s="24" t="s">
        <v>311</v>
      </c>
      <c r="Y224" s="24" t="s">
        <v>311</v>
      </c>
      <c r="Z224" s="24" t="s">
        <v>311</v>
      </c>
      <c r="AA224" s="24" t="s">
        <v>311</v>
      </c>
      <c r="AB224" s="24" t="s">
        <v>311</v>
      </c>
      <c r="AC224" s="24" t="s">
        <v>311</v>
      </c>
      <c r="AD224" s="24" t="s">
        <v>311</v>
      </c>
      <c r="AE224" s="24" t="s">
        <v>311</v>
      </c>
      <c r="AF224" s="24" t="s">
        <v>311</v>
      </c>
      <c r="AG224" s="24" t="s">
        <v>311</v>
      </c>
      <c r="AH224" s="24" t="s">
        <v>311</v>
      </c>
      <c r="AI224" s="24" t="s">
        <v>311</v>
      </c>
      <c r="AJ224" s="24" t="s">
        <v>311</v>
      </c>
      <c r="AK224" s="24" t="s">
        <v>311</v>
      </c>
      <c r="AL224" s="24" t="s">
        <v>311</v>
      </c>
      <c r="AM224" s="24" t="s">
        <v>311</v>
      </c>
      <c r="AN224" s="24" t="s">
        <v>311</v>
      </c>
      <c r="AO224" s="24" t="s">
        <v>311</v>
      </c>
      <c r="AP224" s="24" t="s">
        <v>311</v>
      </c>
      <c r="AQ224" s="24" t="s">
        <v>311</v>
      </c>
    </row>
    <row r="225" spans="1:43" s="12" customFormat="1" thickTop="1" thickBot="1" x14ac:dyDescent="0.3">
      <c r="A225" s="92" t="str">
        <f t="shared" ref="A225" si="187">A224</f>
        <v>Question_45</v>
      </c>
      <c r="B225" s="13" t="str">
        <f t="shared" ref="B225:B228" si="188">B224</f>
        <v>Question 48</v>
      </c>
      <c r="C225" s="41">
        <f ca="1"/>
        <v>0</v>
      </c>
      <c r="D225" s="24" t="s">
        <v>311</v>
      </c>
      <c r="E225" s="24" t="s">
        <v>311</v>
      </c>
      <c r="F225" s="24" t="s">
        <v>311</v>
      </c>
      <c r="G225" s="24" t="s">
        <v>311</v>
      </c>
      <c r="H225" s="24" t="s">
        <v>311</v>
      </c>
      <c r="I225" s="24" t="s">
        <v>311</v>
      </c>
      <c r="J225" s="24" t="s">
        <v>311</v>
      </c>
      <c r="K225" s="24" t="s">
        <v>311</v>
      </c>
      <c r="L225" s="24" t="s">
        <v>311</v>
      </c>
      <c r="M225" s="24" t="s">
        <v>311</v>
      </c>
      <c r="N225" s="24" t="s">
        <v>311</v>
      </c>
      <c r="O225" s="24" t="s">
        <v>311</v>
      </c>
      <c r="P225" s="24" t="s">
        <v>311</v>
      </c>
      <c r="Q225" s="24" t="s">
        <v>311</v>
      </c>
      <c r="R225" s="24" t="s">
        <v>311</v>
      </c>
      <c r="S225" s="24" t="s">
        <v>311</v>
      </c>
      <c r="T225" s="24" t="s">
        <v>311</v>
      </c>
      <c r="U225" s="24" t="s">
        <v>311</v>
      </c>
      <c r="V225" s="24" t="s">
        <v>311</v>
      </c>
      <c r="W225" s="24" t="s">
        <v>311</v>
      </c>
      <c r="X225" s="24" t="s">
        <v>311</v>
      </c>
      <c r="Y225" s="24" t="s">
        <v>311</v>
      </c>
      <c r="Z225" s="24" t="s">
        <v>311</v>
      </c>
      <c r="AA225" s="24" t="s">
        <v>311</v>
      </c>
      <c r="AB225" s="24" t="s">
        <v>311</v>
      </c>
      <c r="AC225" s="24" t="s">
        <v>311</v>
      </c>
      <c r="AD225" s="24" t="s">
        <v>311</v>
      </c>
      <c r="AE225" s="24" t="s">
        <v>311</v>
      </c>
      <c r="AF225" s="24" t="s">
        <v>311</v>
      </c>
      <c r="AG225" s="24" t="s">
        <v>311</v>
      </c>
      <c r="AH225" s="24" t="s">
        <v>311</v>
      </c>
      <c r="AI225" s="24" t="s">
        <v>311</v>
      </c>
      <c r="AJ225" s="24" t="s">
        <v>311</v>
      </c>
      <c r="AK225" s="24" t="s">
        <v>311</v>
      </c>
      <c r="AL225" s="24" t="s">
        <v>311</v>
      </c>
      <c r="AM225" s="24" t="s">
        <v>311</v>
      </c>
      <c r="AN225" s="24" t="s">
        <v>311</v>
      </c>
      <c r="AO225" s="24" t="s">
        <v>311</v>
      </c>
      <c r="AP225" s="24" t="s">
        <v>311</v>
      </c>
      <c r="AQ225" s="24" t="s">
        <v>311</v>
      </c>
    </row>
    <row r="226" spans="1:43" s="12" customFormat="1" thickTop="1" thickBot="1" x14ac:dyDescent="0.3">
      <c r="A226" s="92" t="str">
        <f t="shared" ref="A226" si="189">A225</f>
        <v>Question_45</v>
      </c>
      <c r="B226" s="13" t="str">
        <f t="shared" si="188"/>
        <v>Question 48</v>
      </c>
      <c r="C226" s="41">
        <f ca="1"/>
        <v>0</v>
      </c>
      <c r="D226" s="24" t="s">
        <v>311</v>
      </c>
      <c r="E226" s="24" t="s">
        <v>311</v>
      </c>
      <c r="F226" s="24" t="s">
        <v>311</v>
      </c>
      <c r="G226" s="24" t="s">
        <v>311</v>
      </c>
      <c r="H226" s="24" t="s">
        <v>311</v>
      </c>
      <c r="I226" s="24" t="s">
        <v>311</v>
      </c>
      <c r="J226" s="24" t="s">
        <v>311</v>
      </c>
      <c r="K226" s="24" t="s">
        <v>311</v>
      </c>
      <c r="L226" s="24" t="s">
        <v>311</v>
      </c>
      <c r="M226" s="24" t="s">
        <v>311</v>
      </c>
      <c r="N226" s="24" t="s">
        <v>311</v>
      </c>
      <c r="O226" s="24" t="s">
        <v>311</v>
      </c>
      <c r="P226" s="24" t="s">
        <v>311</v>
      </c>
      <c r="Q226" s="24" t="s">
        <v>311</v>
      </c>
      <c r="R226" s="24" t="s">
        <v>311</v>
      </c>
      <c r="S226" s="24" t="s">
        <v>311</v>
      </c>
      <c r="T226" s="24" t="s">
        <v>311</v>
      </c>
      <c r="U226" s="24" t="s">
        <v>311</v>
      </c>
      <c r="V226" s="24" t="s">
        <v>311</v>
      </c>
      <c r="W226" s="24" t="s">
        <v>311</v>
      </c>
      <c r="X226" s="24" t="s">
        <v>311</v>
      </c>
      <c r="Y226" s="24" t="s">
        <v>311</v>
      </c>
      <c r="Z226" s="24" t="s">
        <v>311</v>
      </c>
      <c r="AA226" s="24" t="s">
        <v>311</v>
      </c>
      <c r="AB226" s="24" t="s">
        <v>311</v>
      </c>
      <c r="AC226" s="24" t="s">
        <v>311</v>
      </c>
      <c r="AD226" s="24" t="s">
        <v>311</v>
      </c>
      <c r="AE226" s="24" t="s">
        <v>311</v>
      </c>
      <c r="AF226" s="24" t="s">
        <v>311</v>
      </c>
      <c r="AG226" s="24" t="s">
        <v>311</v>
      </c>
      <c r="AH226" s="24" t="s">
        <v>311</v>
      </c>
      <c r="AI226" s="24" t="s">
        <v>311</v>
      </c>
      <c r="AJ226" s="24" t="s">
        <v>311</v>
      </c>
      <c r="AK226" s="24" t="s">
        <v>311</v>
      </c>
      <c r="AL226" s="24" t="s">
        <v>311</v>
      </c>
      <c r="AM226" s="24" t="s">
        <v>311</v>
      </c>
      <c r="AN226" s="24" t="s">
        <v>311</v>
      </c>
      <c r="AO226" s="24" t="s">
        <v>311</v>
      </c>
      <c r="AP226" s="24" t="s">
        <v>311</v>
      </c>
      <c r="AQ226" s="24" t="s">
        <v>311</v>
      </c>
    </row>
    <row r="227" spans="1:43" s="12" customFormat="1" thickTop="1" thickBot="1" x14ac:dyDescent="0.3">
      <c r="A227" s="92" t="str">
        <f t="shared" ref="A227" si="190">A226</f>
        <v>Question_45</v>
      </c>
      <c r="B227" s="13" t="str">
        <f t="shared" si="188"/>
        <v>Question 48</v>
      </c>
      <c r="C227" s="41">
        <f ca="1"/>
        <v>0</v>
      </c>
      <c r="D227" s="24" t="s">
        <v>311</v>
      </c>
      <c r="E227" s="24" t="s">
        <v>311</v>
      </c>
      <c r="F227" s="24" t="s">
        <v>311</v>
      </c>
      <c r="G227" s="24" t="s">
        <v>311</v>
      </c>
      <c r="H227" s="24" t="s">
        <v>311</v>
      </c>
      <c r="I227" s="24" t="s">
        <v>311</v>
      </c>
      <c r="J227" s="24" t="s">
        <v>311</v>
      </c>
      <c r="K227" s="24" t="s">
        <v>311</v>
      </c>
      <c r="L227" s="24" t="s">
        <v>311</v>
      </c>
      <c r="M227" s="24" t="s">
        <v>311</v>
      </c>
      <c r="N227" s="24" t="s">
        <v>311</v>
      </c>
      <c r="O227" s="24" t="s">
        <v>311</v>
      </c>
      <c r="P227" s="24" t="s">
        <v>311</v>
      </c>
      <c r="Q227" s="24" t="s">
        <v>311</v>
      </c>
      <c r="R227" s="24" t="s">
        <v>311</v>
      </c>
      <c r="S227" s="24" t="s">
        <v>311</v>
      </c>
      <c r="T227" s="24" t="s">
        <v>311</v>
      </c>
      <c r="U227" s="24" t="s">
        <v>311</v>
      </c>
      <c r="V227" s="24" t="s">
        <v>311</v>
      </c>
      <c r="W227" s="24" t="s">
        <v>311</v>
      </c>
      <c r="X227" s="24" t="s">
        <v>311</v>
      </c>
      <c r="Y227" s="24" t="s">
        <v>311</v>
      </c>
      <c r="Z227" s="24" t="s">
        <v>311</v>
      </c>
      <c r="AA227" s="24" t="s">
        <v>311</v>
      </c>
      <c r="AB227" s="24" t="s">
        <v>311</v>
      </c>
      <c r="AC227" s="24" t="s">
        <v>311</v>
      </c>
      <c r="AD227" s="24" t="s">
        <v>311</v>
      </c>
      <c r="AE227" s="24" t="s">
        <v>311</v>
      </c>
      <c r="AF227" s="24" t="s">
        <v>311</v>
      </c>
      <c r="AG227" s="24" t="s">
        <v>311</v>
      </c>
      <c r="AH227" s="24" t="s">
        <v>311</v>
      </c>
      <c r="AI227" s="24" t="s">
        <v>311</v>
      </c>
      <c r="AJ227" s="24" t="s">
        <v>311</v>
      </c>
      <c r="AK227" s="24" t="s">
        <v>311</v>
      </c>
      <c r="AL227" s="24" t="s">
        <v>311</v>
      </c>
      <c r="AM227" s="24" t="s">
        <v>311</v>
      </c>
      <c r="AN227" s="24" t="s">
        <v>311</v>
      </c>
      <c r="AO227" s="24" t="s">
        <v>311</v>
      </c>
      <c r="AP227" s="24" t="s">
        <v>311</v>
      </c>
      <c r="AQ227" s="24" t="s">
        <v>311</v>
      </c>
    </row>
    <row r="228" spans="1:43" s="12" customFormat="1" thickTop="1" thickBot="1" x14ac:dyDescent="0.3">
      <c r="A228" s="92" t="str">
        <f t="shared" ref="A228" si="191">A227</f>
        <v>Question_45</v>
      </c>
      <c r="B228" s="13" t="str">
        <f t="shared" si="188"/>
        <v>Question 48</v>
      </c>
      <c r="C228" s="41">
        <f ca="1"/>
        <v>0</v>
      </c>
      <c r="D228" s="24" t="s">
        <v>311</v>
      </c>
      <c r="E228" s="24" t="s">
        <v>311</v>
      </c>
      <c r="F228" s="24" t="s">
        <v>311</v>
      </c>
      <c r="G228" s="24" t="s">
        <v>311</v>
      </c>
      <c r="H228" s="24" t="s">
        <v>311</v>
      </c>
      <c r="I228" s="24" t="s">
        <v>311</v>
      </c>
      <c r="J228" s="24" t="s">
        <v>311</v>
      </c>
      <c r="K228" s="24" t="s">
        <v>311</v>
      </c>
      <c r="L228" s="24" t="s">
        <v>311</v>
      </c>
      <c r="M228" s="24" t="s">
        <v>311</v>
      </c>
      <c r="N228" s="24" t="s">
        <v>311</v>
      </c>
      <c r="O228" s="24" t="s">
        <v>311</v>
      </c>
      <c r="P228" s="24" t="s">
        <v>311</v>
      </c>
      <c r="Q228" s="24" t="s">
        <v>311</v>
      </c>
      <c r="R228" s="24" t="s">
        <v>311</v>
      </c>
      <c r="S228" s="24" t="s">
        <v>311</v>
      </c>
      <c r="T228" s="24" t="s">
        <v>311</v>
      </c>
      <c r="U228" s="24" t="s">
        <v>311</v>
      </c>
      <c r="V228" s="24" t="s">
        <v>311</v>
      </c>
      <c r="W228" s="24" t="s">
        <v>311</v>
      </c>
      <c r="X228" s="24" t="s">
        <v>311</v>
      </c>
      <c r="Y228" s="24" t="s">
        <v>311</v>
      </c>
      <c r="Z228" s="24" t="s">
        <v>311</v>
      </c>
      <c r="AA228" s="24" t="s">
        <v>311</v>
      </c>
      <c r="AB228" s="24" t="s">
        <v>311</v>
      </c>
      <c r="AC228" s="24" t="s">
        <v>311</v>
      </c>
      <c r="AD228" s="24" t="s">
        <v>311</v>
      </c>
      <c r="AE228" s="24" t="s">
        <v>311</v>
      </c>
      <c r="AF228" s="24" t="s">
        <v>311</v>
      </c>
      <c r="AG228" s="24" t="s">
        <v>311</v>
      </c>
      <c r="AH228" s="24" t="s">
        <v>311</v>
      </c>
      <c r="AI228" s="24" t="s">
        <v>311</v>
      </c>
      <c r="AJ228" s="24" t="s">
        <v>311</v>
      </c>
      <c r="AK228" s="24" t="s">
        <v>311</v>
      </c>
      <c r="AL228" s="24" t="s">
        <v>311</v>
      </c>
      <c r="AM228" s="24" t="s">
        <v>311</v>
      </c>
      <c r="AN228" s="24" t="s">
        <v>311</v>
      </c>
      <c r="AO228" s="24" t="s">
        <v>311</v>
      </c>
      <c r="AP228" s="24" t="s">
        <v>311</v>
      </c>
      <c r="AQ228" s="24" t="s">
        <v>311</v>
      </c>
    </row>
    <row r="229" spans="1:43" s="12" customFormat="1" thickTop="1" thickBot="1" x14ac:dyDescent="0.3">
      <c r="A229" s="92" t="str">
        <f>'Admin Potential Answers'!A47</f>
        <v>Question_46</v>
      </c>
      <c r="B229" s="13" t="str">
        <f>'Admin Potential Answers'!B47</f>
        <v>Question 49</v>
      </c>
      <c r="C229" s="41" cm="1">
        <f t="array" aca="1" ref="C229:C233" ca="1">TRANSPOSE(INDIRECT('Admin Potential Answers'!A47))</f>
        <v>0</v>
      </c>
      <c r="D229" s="24" t="s">
        <v>311</v>
      </c>
      <c r="E229" s="24" t="s">
        <v>311</v>
      </c>
      <c r="F229" s="24" t="s">
        <v>311</v>
      </c>
      <c r="G229" s="24" t="s">
        <v>311</v>
      </c>
      <c r="H229" s="24" t="s">
        <v>311</v>
      </c>
      <c r="I229" s="24" t="s">
        <v>311</v>
      </c>
      <c r="J229" s="24" t="s">
        <v>311</v>
      </c>
      <c r="K229" s="24" t="s">
        <v>311</v>
      </c>
      <c r="L229" s="24" t="s">
        <v>311</v>
      </c>
      <c r="M229" s="24" t="s">
        <v>311</v>
      </c>
      <c r="N229" s="24" t="s">
        <v>311</v>
      </c>
      <c r="O229" s="24" t="s">
        <v>311</v>
      </c>
      <c r="P229" s="24" t="s">
        <v>311</v>
      </c>
      <c r="Q229" s="24" t="s">
        <v>311</v>
      </c>
      <c r="R229" s="24" t="s">
        <v>311</v>
      </c>
      <c r="S229" s="24" t="s">
        <v>311</v>
      </c>
      <c r="T229" s="24" t="s">
        <v>311</v>
      </c>
      <c r="U229" s="24" t="s">
        <v>311</v>
      </c>
      <c r="V229" s="24" t="s">
        <v>311</v>
      </c>
      <c r="W229" s="24" t="s">
        <v>311</v>
      </c>
      <c r="X229" s="24" t="s">
        <v>311</v>
      </c>
      <c r="Y229" s="24" t="s">
        <v>311</v>
      </c>
      <c r="Z229" s="24" t="s">
        <v>311</v>
      </c>
      <c r="AA229" s="24" t="s">
        <v>311</v>
      </c>
      <c r="AB229" s="24" t="s">
        <v>311</v>
      </c>
      <c r="AC229" s="24" t="s">
        <v>311</v>
      </c>
      <c r="AD229" s="24" t="s">
        <v>311</v>
      </c>
      <c r="AE229" s="24" t="s">
        <v>311</v>
      </c>
      <c r="AF229" s="24" t="s">
        <v>311</v>
      </c>
      <c r="AG229" s="24" t="s">
        <v>311</v>
      </c>
      <c r="AH229" s="24" t="s">
        <v>311</v>
      </c>
      <c r="AI229" s="24" t="s">
        <v>311</v>
      </c>
      <c r="AJ229" s="24" t="s">
        <v>311</v>
      </c>
      <c r="AK229" s="24" t="s">
        <v>311</v>
      </c>
      <c r="AL229" s="24" t="s">
        <v>311</v>
      </c>
      <c r="AM229" s="24" t="s">
        <v>311</v>
      </c>
      <c r="AN229" s="24" t="s">
        <v>311</v>
      </c>
      <c r="AO229" s="24" t="s">
        <v>311</v>
      </c>
      <c r="AP229" s="24" t="s">
        <v>311</v>
      </c>
      <c r="AQ229" s="24" t="s">
        <v>311</v>
      </c>
    </row>
    <row r="230" spans="1:43" s="12" customFormat="1" thickTop="1" thickBot="1" x14ac:dyDescent="0.3">
      <c r="A230" s="92" t="str">
        <f t="shared" ref="A230" si="192">A229</f>
        <v>Question_46</v>
      </c>
      <c r="B230" s="13" t="str">
        <f t="shared" ref="B230:B233" si="193">B229</f>
        <v>Question 49</v>
      </c>
      <c r="C230" s="41">
        <f ca="1"/>
        <v>0</v>
      </c>
      <c r="D230" s="24" t="s">
        <v>311</v>
      </c>
      <c r="E230" s="24" t="s">
        <v>311</v>
      </c>
      <c r="F230" s="24" t="s">
        <v>311</v>
      </c>
      <c r="G230" s="24" t="s">
        <v>311</v>
      </c>
      <c r="H230" s="24" t="s">
        <v>311</v>
      </c>
      <c r="I230" s="24" t="s">
        <v>311</v>
      </c>
      <c r="J230" s="24" t="s">
        <v>311</v>
      </c>
      <c r="K230" s="24" t="s">
        <v>311</v>
      </c>
      <c r="L230" s="24" t="s">
        <v>311</v>
      </c>
      <c r="M230" s="24" t="s">
        <v>311</v>
      </c>
      <c r="N230" s="24" t="s">
        <v>311</v>
      </c>
      <c r="O230" s="24" t="s">
        <v>311</v>
      </c>
      <c r="P230" s="24" t="s">
        <v>311</v>
      </c>
      <c r="Q230" s="24" t="s">
        <v>311</v>
      </c>
      <c r="R230" s="24" t="s">
        <v>311</v>
      </c>
      <c r="S230" s="24" t="s">
        <v>311</v>
      </c>
      <c r="T230" s="24" t="s">
        <v>311</v>
      </c>
      <c r="U230" s="24" t="s">
        <v>311</v>
      </c>
      <c r="V230" s="24" t="s">
        <v>311</v>
      </c>
      <c r="W230" s="24" t="s">
        <v>311</v>
      </c>
      <c r="X230" s="24" t="s">
        <v>311</v>
      </c>
      <c r="Y230" s="24" t="s">
        <v>311</v>
      </c>
      <c r="Z230" s="24" t="s">
        <v>311</v>
      </c>
      <c r="AA230" s="24" t="s">
        <v>311</v>
      </c>
      <c r="AB230" s="24" t="s">
        <v>311</v>
      </c>
      <c r="AC230" s="24" t="s">
        <v>311</v>
      </c>
      <c r="AD230" s="24" t="s">
        <v>311</v>
      </c>
      <c r="AE230" s="24" t="s">
        <v>311</v>
      </c>
      <c r="AF230" s="24" t="s">
        <v>311</v>
      </c>
      <c r="AG230" s="24" t="s">
        <v>311</v>
      </c>
      <c r="AH230" s="24" t="s">
        <v>311</v>
      </c>
      <c r="AI230" s="24" t="s">
        <v>311</v>
      </c>
      <c r="AJ230" s="24" t="s">
        <v>311</v>
      </c>
      <c r="AK230" s="24" t="s">
        <v>311</v>
      </c>
      <c r="AL230" s="24" t="s">
        <v>311</v>
      </c>
      <c r="AM230" s="24" t="s">
        <v>311</v>
      </c>
      <c r="AN230" s="24" t="s">
        <v>311</v>
      </c>
      <c r="AO230" s="24" t="s">
        <v>311</v>
      </c>
      <c r="AP230" s="24" t="s">
        <v>311</v>
      </c>
      <c r="AQ230" s="24" t="s">
        <v>311</v>
      </c>
    </row>
    <row r="231" spans="1:43" s="12" customFormat="1" thickTop="1" thickBot="1" x14ac:dyDescent="0.3">
      <c r="A231" s="92" t="str">
        <f t="shared" ref="A231" si="194">A230</f>
        <v>Question_46</v>
      </c>
      <c r="B231" s="13" t="str">
        <f t="shared" si="193"/>
        <v>Question 49</v>
      </c>
      <c r="C231" s="41">
        <f ca="1"/>
        <v>0</v>
      </c>
      <c r="D231" s="24" t="s">
        <v>311</v>
      </c>
      <c r="E231" s="24" t="s">
        <v>311</v>
      </c>
      <c r="F231" s="24" t="s">
        <v>311</v>
      </c>
      <c r="G231" s="24" t="s">
        <v>311</v>
      </c>
      <c r="H231" s="24" t="s">
        <v>311</v>
      </c>
      <c r="I231" s="24" t="s">
        <v>311</v>
      </c>
      <c r="J231" s="24" t="s">
        <v>311</v>
      </c>
      <c r="K231" s="24" t="s">
        <v>311</v>
      </c>
      <c r="L231" s="24" t="s">
        <v>311</v>
      </c>
      <c r="M231" s="24" t="s">
        <v>311</v>
      </c>
      <c r="N231" s="24" t="s">
        <v>311</v>
      </c>
      <c r="O231" s="24" t="s">
        <v>311</v>
      </c>
      <c r="P231" s="24" t="s">
        <v>311</v>
      </c>
      <c r="Q231" s="24" t="s">
        <v>311</v>
      </c>
      <c r="R231" s="24" t="s">
        <v>311</v>
      </c>
      <c r="S231" s="24" t="s">
        <v>311</v>
      </c>
      <c r="T231" s="24" t="s">
        <v>311</v>
      </c>
      <c r="U231" s="24" t="s">
        <v>311</v>
      </c>
      <c r="V231" s="24" t="s">
        <v>311</v>
      </c>
      <c r="W231" s="24" t="s">
        <v>311</v>
      </c>
      <c r="X231" s="24" t="s">
        <v>311</v>
      </c>
      <c r="Y231" s="24" t="s">
        <v>311</v>
      </c>
      <c r="Z231" s="24" t="s">
        <v>311</v>
      </c>
      <c r="AA231" s="24" t="s">
        <v>311</v>
      </c>
      <c r="AB231" s="24" t="s">
        <v>311</v>
      </c>
      <c r="AC231" s="24" t="s">
        <v>311</v>
      </c>
      <c r="AD231" s="24" t="s">
        <v>311</v>
      </c>
      <c r="AE231" s="24" t="s">
        <v>311</v>
      </c>
      <c r="AF231" s="24" t="s">
        <v>311</v>
      </c>
      <c r="AG231" s="24" t="s">
        <v>311</v>
      </c>
      <c r="AH231" s="24" t="s">
        <v>311</v>
      </c>
      <c r="AI231" s="24" t="s">
        <v>311</v>
      </c>
      <c r="AJ231" s="24" t="s">
        <v>311</v>
      </c>
      <c r="AK231" s="24" t="s">
        <v>311</v>
      </c>
      <c r="AL231" s="24" t="s">
        <v>311</v>
      </c>
      <c r="AM231" s="24" t="s">
        <v>311</v>
      </c>
      <c r="AN231" s="24" t="s">
        <v>311</v>
      </c>
      <c r="AO231" s="24" t="s">
        <v>311</v>
      </c>
      <c r="AP231" s="24" t="s">
        <v>311</v>
      </c>
      <c r="AQ231" s="24" t="s">
        <v>311</v>
      </c>
    </row>
    <row r="232" spans="1:43" s="12" customFormat="1" thickTop="1" thickBot="1" x14ac:dyDescent="0.3">
      <c r="A232" s="92" t="str">
        <f t="shared" ref="A232" si="195">A231</f>
        <v>Question_46</v>
      </c>
      <c r="B232" s="13" t="str">
        <f t="shared" si="193"/>
        <v>Question 49</v>
      </c>
      <c r="C232" s="41">
        <f ca="1"/>
        <v>0</v>
      </c>
      <c r="D232" s="24" t="s">
        <v>311</v>
      </c>
      <c r="E232" s="24" t="s">
        <v>311</v>
      </c>
      <c r="F232" s="24" t="s">
        <v>311</v>
      </c>
      <c r="G232" s="24" t="s">
        <v>311</v>
      </c>
      <c r="H232" s="24" t="s">
        <v>311</v>
      </c>
      <c r="I232" s="24" t="s">
        <v>311</v>
      </c>
      <c r="J232" s="24" t="s">
        <v>311</v>
      </c>
      <c r="K232" s="24" t="s">
        <v>311</v>
      </c>
      <c r="L232" s="24" t="s">
        <v>311</v>
      </c>
      <c r="M232" s="24" t="s">
        <v>311</v>
      </c>
      <c r="N232" s="24" t="s">
        <v>311</v>
      </c>
      <c r="O232" s="24" t="s">
        <v>311</v>
      </c>
      <c r="P232" s="24" t="s">
        <v>311</v>
      </c>
      <c r="Q232" s="24" t="s">
        <v>311</v>
      </c>
      <c r="R232" s="24" t="s">
        <v>311</v>
      </c>
      <c r="S232" s="24" t="s">
        <v>311</v>
      </c>
      <c r="T232" s="24" t="s">
        <v>311</v>
      </c>
      <c r="U232" s="24" t="s">
        <v>311</v>
      </c>
      <c r="V232" s="24" t="s">
        <v>311</v>
      </c>
      <c r="W232" s="24" t="s">
        <v>311</v>
      </c>
      <c r="X232" s="24" t="s">
        <v>311</v>
      </c>
      <c r="Y232" s="24" t="s">
        <v>311</v>
      </c>
      <c r="Z232" s="24" t="s">
        <v>311</v>
      </c>
      <c r="AA232" s="24" t="s">
        <v>311</v>
      </c>
      <c r="AB232" s="24" t="s">
        <v>311</v>
      </c>
      <c r="AC232" s="24" t="s">
        <v>311</v>
      </c>
      <c r="AD232" s="24" t="s">
        <v>311</v>
      </c>
      <c r="AE232" s="24" t="s">
        <v>311</v>
      </c>
      <c r="AF232" s="24" t="s">
        <v>311</v>
      </c>
      <c r="AG232" s="24" t="s">
        <v>311</v>
      </c>
      <c r="AH232" s="24" t="s">
        <v>311</v>
      </c>
      <c r="AI232" s="24" t="s">
        <v>311</v>
      </c>
      <c r="AJ232" s="24" t="s">
        <v>311</v>
      </c>
      <c r="AK232" s="24" t="s">
        <v>311</v>
      </c>
      <c r="AL232" s="24" t="s">
        <v>311</v>
      </c>
      <c r="AM232" s="24" t="s">
        <v>311</v>
      </c>
      <c r="AN232" s="24" t="s">
        <v>311</v>
      </c>
      <c r="AO232" s="24" t="s">
        <v>311</v>
      </c>
      <c r="AP232" s="24" t="s">
        <v>311</v>
      </c>
      <c r="AQ232" s="24" t="s">
        <v>311</v>
      </c>
    </row>
    <row r="233" spans="1:43" s="12" customFormat="1" thickTop="1" thickBot="1" x14ac:dyDescent="0.3">
      <c r="A233" s="92" t="str">
        <f t="shared" ref="A233" si="196">A232</f>
        <v>Question_46</v>
      </c>
      <c r="B233" s="13" t="str">
        <f t="shared" si="193"/>
        <v>Question 49</v>
      </c>
      <c r="C233" s="41">
        <f ca="1"/>
        <v>0</v>
      </c>
      <c r="D233" s="24" t="s">
        <v>311</v>
      </c>
      <c r="E233" s="24" t="s">
        <v>311</v>
      </c>
      <c r="F233" s="24" t="s">
        <v>311</v>
      </c>
      <c r="G233" s="24" t="s">
        <v>311</v>
      </c>
      <c r="H233" s="24" t="s">
        <v>311</v>
      </c>
      <c r="I233" s="24" t="s">
        <v>311</v>
      </c>
      <c r="J233" s="24" t="s">
        <v>311</v>
      </c>
      <c r="K233" s="24" t="s">
        <v>311</v>
      </c>
      <c r="L233" s="24" t="s">
        <v>311</v>
      </c>
      <c r="M233" s="24" t="s">
        <v>311</v>
      </c>
      <c r="N233" s="24" t="s">
        <v>311</v>
      </c>
      <c r="O233" s="24" t="s">
        <v>311</v>
      </c>
      <c r="P233" s="24" t="s">
        <v>311</v>
      </c>
      <c r="Q233" s="24" t="s">
        <v>311</v>
      </c>
      <c r="R233" s="24" t="s">
        <v>311</v>
      </c>
      <c r="S233" s="24" t="s">
        <v>311</v>
      </c>
      <c r="T233" s="24" t="s">
        <v>311</v>
      </c>
      <c r="U233" s="24" t="s">
        <v>311</v>
      </c>
      <c r="V233" s="24" t="s">
        <v>311</v>
      </c>
      <c r="W233" s="24" t="s">
        <v>311</v>
      </c>
      <c r="X233" s="24" t="s">
        <v>311</v>
      </c>
      <c r="Y233" s="24" t="s">
        <v>311</v>
      </c>
      <c r="Z233" s="24" t="s">
        <v>311</v>
      </c>
      <c r="AA233" s="24" t="s">
        <v>311</v>
      </c>
      <c r="AB233" s="24" t="s">
        <v>311</v>
      </c>
      <c r="AC233" s="24" t="s">
        <v>311</v>
      </c>
      <c r="AD233" s="24" t="s">
        <v>311</v>
      </c>
      <c r="AE233" s="24" t="s">
        <v>311</v>
      </c>
      <c r="AF233" s="24" t="s">
        <v>311</v>
      </c>
      <c r="AG233" s="24" t="s">
        <v>311</v>
      </c>
      <c r="AH233" s="24" t="s">
        <v>311</v>
      </c>
      <c r="AI233" s="24" t="s">
        <v>311</v>
      </c>
      <c r="AJ233" s="24" t="s">
        <v>311</v>
      </c>
      <c r="AK233" s="24" t="s">
        <v>311</v>
      </c>
      <c r="AL233" s="24" t="s">
        <v>311</v>
      </c>
      <c r="AM233" s="24" t="s">
        <v>311</v>
      </c>
      <c r="AN233" s="24" t="s">
        <v>311</v>
      </c>
      <c r="AO233" s="24" t="s">
        <v>311</v>
      </c>
      <c r="AP233" s="24" t="s">
        <v>311</v>
      </c>
      <c r="AQ233" s="24" t="s">
        <v>311</v>
      </c>
    </row>
    <row r="234" spans="1:43" s="12" customFormat="1" thickTop="1" thickBot="1" x14ac:dyDescent="0.3">
      <c r="A234" s="92" t="str">
        <f>'Admin Potential Answers'!A48</f>
        <v>Question_47</v>
      </c>
      <c r="B234" s="13" t="str">
        <f>'Admin Potential Answers'!B48</f>
        <v>Question 50</v>
      </c>
      <c r="C234" s="41" cm="1">
        <f t="array" aca="1" ref="C234:C238" ca="1">TRANSPOSE(INDIRECT('Admin Potential Answers'!A48))</f>
        <v>0</v>
      </c>
      <c r="D234" s="24" t="s">
        <v>311</v>
      </c>
      <c r="E234" s="24" t="s">
        <v>311</v>
      </c>
      <c r="F234" s="24" t="s">
        <v>311</v>
      </c>
      <c r="G234" s="24" t="s">
        <v>311</v>
      </c>
      <c r="H234" s="24" t="s">
        <v>311</v>
      </c>
      <c r="I234" s="24" t="s">
        <v>311</v>
      </c>
      <c r="J234" s="24" t="s">
        <v>311</v>
      </c>
      <c r="K234" s="24" t="s">
        <v>311</v>
      </c>
      <c r="L234" s="24" t="s">
        <v>311</v>
      </c>
      <c r="M234" s="24" t="s">
        <v>311</v>
      </c>
      <c r="N234" s="24" t="s">
        <v>311</v>
      </c>
      <c r="O234" s="24" t="s">
        <v>311</v>
      </c>
      <c r="P234" s="24" t="s">
        <v>311</v>
      </c>
      <c r="Q234" s="24" t="s">
        <v>311</v>
      </c>
      <c r="R234" s="24" t="s">
        <v>311</v>
      </c>
      <c r="S234" s="24" t="s">
        <v>311</v>
      </c>
      <c r="T234" s="24" t="s">
        <v>311</v>
      </c>
      <c r="U234" s="24" t="s">
        <v>311</v>
      </c>
      <c r="V234" s="24" t="s">
        <v>311</v>
      </c>
      <c r="W234" s="24" t="s">
        <v>311</v>
      </c>
      <c r="X234" s="24" t="s">
        <v>311</v>
      </c>
      <c r="Y234" s="24" t="s">
        <v>311</v>
      </c>
      <c r="Z234" s="24" t="s">
        <v>311</v>
      </c>
      <c r="AA234" s="24" t="s">
        <v>311</v>
      </c>
      <c r="AB234" s="24" t="s">
        <v>311</v>
      </c>
      <c r="AC234" s="24" t="s">
        <v>311</v>
      </c>
      <c r="AD234" s="24" t="s">
        <v>311</v>
      </c>
      <c r="AE234" s="24" t="s">
        <v>311</v>
      </c>
      <c r="AF234" s="24" t="s">
        <v>311</v>
      </c>
      <c r="AG234" s="24" t="s">
        <v>311</v>
      </c>
      <c r="AH234" s="24" t="s">
        <v>311</v>
      </c>
      <c r="AI234" s="24" t="s">
        <v>311</v>
      </c>
      <c r="AJ234" s="24" t="s">
        <v>311</v>
      </c>
      <c r="AK234" s="24" t="s">
        <v>311</v>
      </c>
      <c r="AL234" s="24" t="s">
        <v>311</v>
      </c>
      <c r="AM234" s="24" t="s">
        <v>311</v>
      </c>
      <c r="AN234" s="24" t="s">
        <v>311</v>
      </c>
      <c r="AO234" s="24" t="s">
        <v>311</v>
      </c>
      <c r="AP234" s="24" t="s">
        <v>311</v>
      </c>
      <c r="AQ234" s="24" t="s">
        <v>311</v>
      </c>
    </row>
    <row r="235" spans="1:43" s="12" customFormat="1" thickTop="1" thickBot="1" x14ac:dyDescent="0.3">
      <c r="A235" s="92" t="str">
        <f t="shared" ref="A235" si="197">A234</f>
        <v>Question_47</v>
      </c>
      <c r="B235" s="13" t="str">
        <f t="shared" ref="B235:B238" si="198">B234</f>
        <v>Question 50</v>
      </c>
      <c r="C235" s="41">
        <f ca="1"/>
        <v>0</v>
      </c>
      <c r="D235" s="24" t="s">
        <v>311</v>
      </c>
      <c r="E235" s="24" t="s">
        <v>311</v>
      </c>
      <c r="F235" s="24" t="s">
        <v>311</v>
      </c>
      <c r="G235" s="24" t="s">
        <v>311</v>
      </c>
      <c r="H235" s="24" t="s">
        <v>311</v>
      </c>
      <c r="I235" s="24" t="s">
        <v>311</v>
      </c>
      <c r="J235" s="24" t="s">
        <v>311</v>
      </c>
      <c r="K235" s="24" t="s">
        <v>311</v>
      </c>
      <c r="L235" s="24" t="s">
        <v>311</v>
      </c>
      <c r="M235" s="24" t="s">
        <v>311</v>
      </c>
      <c r="N235" s="24" t="s">
        <v>311</v>
      </c>
      <c r="O235" s="24" t="s">
        <v>311</v>
      </c>
      <c r="P235" s="24" t="s">
        <v>311</v>
      </c>
      <c r="Q235" s="24" t="s">
        <v>311</v>
      </c>
      <c r="R235" s="24" t="s">
        <v>311</v>
      </c>
      <c r="S235" s="24" t="s">
        <v>311</v>
      </c>
      <c r="T235" s="24" t="s">
        <v>311</v>
      </c>
      <c r="U235" s="24" t="s">
        <v>311</v>
      </c>
      <c r="V235" s="24" t="s">
        <v>311</v>
      </c>
      <c r="W235" s="24" t="s">
        <v>311</v>
      </c>
      <c r="X235" s="24" t="s">
        <v>311</v>
      </c>
      <c r="Y235" s="24" t="s">
        <v>311</v>
      </c>
      <c r="Z235" s="24" t="s">
        <v>311</v>
      </c>
      <c r="AA235" s="24" t="s">
        <v>311</v>
      </c>
      <c r="AB235" s="24" t="s">
        <v>311</v>
      </c>
      <c r="AC235" s="24" t="s">
        <v>311</v>
      </c>
      <c r="AD235" s="24" t="s">
        <v>311</v>
      </c>
      <c r="AE235" s="24" t="s">
        <v>311</v>
      </c>
      <c r="AF235" s="24" t="s">
        <v>311</v>
      </c>
      <c r="AG235" s="24" t="s">
        <v>311</v>
      </c>
      <c r="AH235" s="24" t="s">
        <v>311</v>
      </c>
      <c r="AI235" s="24" t="s">
        <v>311</v>
      </c>
      <c r="AJ235" s="24" t="s">
        <v>311</v>
      </c>
      <c r="AK235" s="24" t="s">
        <v>311</v>
      </c>
      <c r="AL235" s="24" t="s">
        <v>311</v>
      </c>
      <c r="AM235" s="24" t="s">
        <v>311</v>
      </c>
      <c r="AN235" s="24" t="s">
        <v>311</v>
      </c>
      <c r="AO235" s="24" t="s">
        <v>311</v>
      </c>
      <c r="AP235" s="24" t="s">
        <v>311</v>
      </c>
      <c r="AQ235" s="24" t="s">
        <v>311</v>
      </c>
    </row>
    <row r="236" spans="1:43" s="12" customFormat="1" thickTop="1" thickBot="1" x14ac:dyDescent="0.3">
      <c r="A236" s="92" t="str">
        <f t="shared" ref="A236" si="199">A235</f>
        <v>Question_47</v>
      </c>
      <c r="B236" s="13" t="str">
        <f t="shared" si="198"/>
        <v>Question 50</v>
      </c>
      <c r="C236" s="41">
        <f ca="1"/>
        <v>0</v>
      </c>
      <c r="D236" s="24" t="s">
        <v>311</v>
      </c>
      <c r="E236" s="24" t="s">
        <v>311</v>
      </c>
      <c r="F236" s="24" t="s">
        <v>311</v>
      </c>
      <c r="G236" s="24" t="s">
        <v>311</v>
      </c>
      <c r="H236" s="24" t="s">
        <v>311</v>
      </c>
      <c r="I236" s="24" t="s">
        <v>311</v>
      </c>
      <c r="J236" s="24" t="s">
        <v>311</v>
      </c>
      <c r="K236" s="24" t="s">
        <v>311</v>
      </c>
      <c r="L236" s="24" t="s">
        <v>311</v>
      </c>
      <c r="M236" s="24" t="s">
        <v>311</v>
      </c>
      <c r="N236" s="24" t="s">
        <v>311</v>
      </c>
      <c r="O236" s="24" t="s">
        <v>311</v>
      </c>
      <c r="P236" s="24" t="s">
        <v>311</v>
      </c>
      <c r="Q236" s="24" t="s">
        <v>311</v>
      </c>
      <c r="R236" s="24" t="s">
        <v>311</v>
      </c>
      <c r="S236" s="24" t="s">
        <v>311</v>
      </c>
      <c r="T236" s="24" t="s">
        <v>311</v>
      </c>
      <c r="U236" s="24" t="s">
        <v>311</v>
      </c>
      <c r="V236" s="24" t="s">
        <v>311</v>
      </c>
      <c r="W236" s="24" t="s">
        <v>311</v>
      </c>
      <c r="X236" s="24" t="s">
        <v>311</v>
      </c>
      <c r="Y236" s="24" t="s">
        <v>311</v>
      </c>
      <c r="Z236" s="24" t="s">
        <v>311</v>
      </c>
      <c r="AA236" s="24" t="s">
        <v>311</v>
      </c>
      <c r="AB236" s="24" t="s">
        <v>311</v>
      </c>
      <c r="AC236" s="24" t="s">
        <v>311</v>
      </c>
      <c r="AD236" s="24" t="s">
        <v>311</v>
      </c>
      <c r="AE236" s="24" t="s">
        <v>311</v>
      </c>
      <c r="AF236" s="24" t="s">
        <v>311</v>
      </c>
      <c r="AG236" s="24" t="s">
        <v>311</v>
      </c>
      <c r="AH236" s="24" t="s">
        <v>311</v>
      </c>
      <c r="AI236" s="24" t="s">
        <v>311</v>
      </c>
      <c r="AJ236" s="24" t="s">
        <v>311</v>
      </c>
      <c r="AK236" s="24" t="s">
        <v>311</v>
      </c>
      <c r="AL236" s="24" t="s">
        <v>311</v>
      </c>
      <c r="AM236" s="24" t="s">
        <v>311</v>
      </c>
      <c r="AN236" s="24" t="s">
        <v>311</v>
      </c>
      <c r="AO236" s="24" t="s">
        <v>311</v>
      </c>
      <c r="AP236" s="24" t="s">
        <v>311</v>
      </c>
      <c r="AQ236" s="24" t="s">
        <v>311</v>
      </c>
    </row>
    <row r="237" spans="1:43" s="12" customFormat="1" thickTop="1" thickBot="1" x14ac:dyDescent="0.3">
      <c r="A237" s="92" t="str">
        <f t="shared" ref="A237" si="200">A236</f>
        <v>Question_47</v>
      </c>
      <c r="B237" s="13" t="str">
        <f t="shared" si="198"/>
        <v>Question 50</v>
      </c>
      <c r="C237" s="41">
        <f ca="1"/>
        <v>0</v>
      </c>
      <c r="D237" s="24" t="s">
        <v>311</v>
      </c>
      <c r="E237" s="24" t="s">
        <v>311</v>
      </c>
      <c r="F237" s="24" t="s">
        <v>311</v>
      </c>
      <c r="G237" s="24" t="s">
        <v>311</v>
      </c>
      <c r="H237" s="24" t="s">
        <v>311</v>
      </c>
      <c r="I237" s="24" t="s">
        <v>311</v>
      </c>
      <c r="J237" s="24" t="s">
        <v>311</v>
      </c>
      <c r="K237" s="24" t="s">
        <v>311</v>
      </c>
      <c r="L237" s="24" t="s">
        <v>311</v>
      </c>
      <c r="M237" s="24" t="s">
        <v>311</v>
      </c>
      <c r="N237" s="24" t="s">
        <v>311</v>
      </c>
      <c r="O237" s="24" t="s">
        <v>311</v>
      </c>
      <c r="P237" s="24" t="s">
        <v>311</v>
      </c>
      <c r="Q237" s="24" t="s">
        <v>311</v>
      </c>
      <c r="R237" s="24" t="s">
        <v>311</v>
      </c>
      <c r="S237" s="24" t="s">
        <v>311</v>
      </c>
      <c r="T237" s="24" t="s">
        <v>311</v>
      </c>
      <c r="U237" s="24" t="s">
        <v>311</v>
      </c>
      <c r="V237" s="24" t="s">
        <v>311</v>
      </c>
      <c r="W237" s="24" t="s">
        <v>311</v>
      </c>
      <c r="X237" s="24" t="s">
        <v>311</v>
      </c>
      <c r="Y237" s="24" t="s">
        <v>311</v>
      </c>
      <c r="Z237" s="24" t="s">
        <v>311</v>
      </c>
      <c r="AA237" s="24" t="s">
        <v>311</v>
      </c>
      <c r="AB237" s="24" t="s">
        <v>311</v>
      </c>
      <c r="AC237" s="24" t="s">
        <v>311</v>
      </c>
      <c r="AD237" s="24" t="s">
        <v>311</v>
      </c>
      <c r="AE237" s="24" t="s">
        <v>311</v>
      </c>
      <c r="AF237" s="24" t="s">
        <v>311</v>
      </c>
      <c r="AG237" s="24" t="s">
        <v>311</v>
      </c>
      <c r="AH237" s="24" t="s">
        <v>311</v>
      </c>
      <c r="AI237" s="24" t="s">
        <v>311</v>
      </c>
      <c r="AJ237" s="24" t="s">
        <v>311</v>
      </c>
      <c r="AK237" s="24" t="s">
        <v>311</v>
      </c>
      <c r="AL237" s="24" t="s">
        <v>311</v>
      </c>
      <c r="AM237" s="24" t="s">
        <v>311</v>
      </c>
      <c r="AN237" s="24" t="s">
        <v>311</v>
      </c>
      <c r="AO237" s="24" t="s">
        <v>311</v>
      </c>
      <c r="AP237" s="24" t="s">
        <v>311</v>
      </c>
      <c r="AQ237" s="24" t="s">
        <v>311</v>
      </c>
    </row>
    <row r="238" spans="1:43" s="12" customFormat="1" thickTop="1" thickBot="1" x14ac:dyDescent="0.3">
      <c r="A238" s="92" t="str">
        <f t="shared" ref="A238" si="201">A237</f>
        <v>Question_47</v>
      </c>
      <c r="B238" s="13" t="str">
        <f t="shared" si="198"/>
        <v>Question 50</v>
      </c>
      <c r="C238" s="41">
        <f ca="1"/>
        <v>0</v>
      </c>
      <c r="D238" s="24" t="s">
        <v>311</v>
      </c>
      <c r="E238" s="24" t="s">
        <v>311</v>
      </c>
      <c r="F238" s="24" t="s">
        <v>311</v>
      </c>
      <c r="G238" s="24" t="s">
        <v>311</v>
      </c>
      <c r="H238" s="24" t="s">
        <v>311</v>
      </c>
      <c r="I238" s="24" t="s">
        <v>311</v>
      </c>
      <c r="J238" s="24" t="s">
        <v>311</v>
      </c>
      <c r="K238" s="24" t="s">
        <v>311</v>
      </c>
      <c r="L238" s="24" t="s">
        <v>311</v>
      </c>
      <c r="M238" s="24" t="s">
        <v>311</v>
      </c>
      <c r="N238" s="24" t="s">
        <v>311</v>
      </c>
      <c r="O238" s="24" t="s">
        <v>311</v>
      </c>
      <c r="P238" s="24" t="s">
        <v>311</v>
      </c>
      <c r="Q238" s="24" t="s">
        <v>311</v>
      </c>
      <c r="R238" s="24" t="s">
        <v>311</v>
      </c>
      <c r="S238" s="24" t="s">
        <v>311</v>
      </c>
      <c r="T238" s="24" t="s">
        <v>311</v>
      </c>
      <c r="U238" s="24" t="s">
        <v>311</v>
      </c>
      <c r="V238" s="24" t="s">
        <v>311</v>
      </c>
      <c r="W238" s="24" t="s">
        <v>311</v>
      </c>
      <c r="X238" s="24" t="s">
        <v>311</v>
      </c>
      <c r="Y238" s="24" t="s">
        <v>311</v>
      </c>
      <c r="Z238" s="24" t="s">
        <v>311</v>
      </c>
      <c r="AA238" s="24" t="s">
        <v>311</v>
      </c>
      <c r="AB238" s="24" t="s">
        <v>311</v>
      </c>
      <c r="AC238" s="24" t="s">
        <v>311</v>
      </c>
      <c r="AD238" s="24" t="s">
        <v>311</v>
      </c>
      <c r="AE238" s="24" t="s">
        <v>311</v>
      </c>
      <c r="AF238" s="24" t="s">
        <v>311</v>
      </c>
      <c r="AG238" s="24" t="s">
        <v>311</v>
      </c>
      <c r="AH238" s="24" t="s">
        <v>311</v>
      </c>
      <c r="AI238" s="24" t="s">
        <v>311</v>
      </c>
      <c r="AJ238" s="24" t="s">
        <v>311</v>
      </c>
      <c r="AK238" s="24" t="s">
        <v>311</v>
      </c>
      <c r="AL238" s="24" t="s">
        <v>311</v>
      </c>
      <c r="AM238" s="24" t="s">
        <v>311</v>
      </c>
      <c r="AN238" s="24" t="s">
        <v>311</v>
      </c>
      <c r="AO238" s="24" t="s">
        <v>311</v>
      </c>
      <c r="AP238" s="24" t="s">
        <v>311</v>
      </c>
      <c r="AQ238" s="24" t="s">
        <v>311</v>
      </c>
    </row>
    <row r="239" spans="1:43" s="12" customFormat="1" ht="15.75" thickTop="1" x14ac:dyDescent="0.25">
      <c r="B239" s="35"/>
      <c r="C239" s="37"/>
    </row>
    <row r="240" spans="1:43" s="12" customFormat="1" ht="15" x14ac:dyDescent="0.25">
      <c r="B240" s="35"/>
      <c r="C240" s="37"/>
    </row>
    <row r="241" spans="2:43" s="12" customFormat="1" ht="14.45" customHeight="1" x14ac:dyDescent="0.25">
      <c r="B241" s="201" t="s">
        <v>317</v>
      </c>
      <c r="C241" s="202"/>
      <c r="D241" s="201" t="s">
        <v>73</v>
      </c>
      <c r="E241" s="202"/>
      <c r="F241" s="201" t="s">
        <v>73</v>
      </c>
      <c r="G241" s="202"/>
      <c r="H241" s="201" t="s">
        <v>73</v>
      </c>
      <c r="I241" s="202"/>
      <c r="J241" s="201" t="s">
        <v>73</v>
      </c>
      <c r="K241" s="202"/>
      <c r="L241" s="201" t="s">
        <v>73</v>
      </c>
      <c r="M241" s="202"/>
      <c r="N241" s="201" t="s">
        <v>73</v>
      </c>
      <c r="O241" s="202"/>
      <c r="P241" s="201" t="s">
        <v>73</v>
      </c>
      <c r="Q241" s="202"/>
      <c r="R241" s="201" t="s">
        <v>73</v>
      </c>
      <c r="S241" s="202"/>
      <c r="T241" s="201" t="s">
        <v>73</v>
      </c>
      <c r="U241" s="202"/>
      <c r="V241" s="201" t="s">
        <v>73</v>
      </c>
      <c r="W241" s="202"/>
      <c r="X241" s="201" t="s">
        <v>73</v>
      </c>
      <c r="Y241" s="202"/>
      <c r="Z241" s="201" t="s">
        <v>73</v>
      </c>
      <c r="AA241" s="202"/>
      <c r="AB241" s="201" t="s">
        <v>73</v>
      </c>
      <c r="AC241" s="202"/>
      <c r="AD241" s="201" t="s">
        <v>73</v>
      </c>
      <c r="AE241" s="202"/>
      <c r="AF241" s="201" t="s">
        <v>73</v>
      </c>
      <c r="AG241" s="202"/>
      <c r="AH241" s="201" t="s">
        <v>73</v>
      </c>
      <c r="AI241" s="202"/>
      <c r="AJ241" s="201" t="s">
        <v>73</v>
      </c>
      <c r="AK241" s="202"/>
      <c r="AL241" s="201" t="s">
        <v>73</v>
      </c>
      <c r="AM241" s="202"/>
      <c r="AN241" s="201" t="s">
        <v>73</v>
      </c>
      <c r="AO241" s="202"/>
      <c r="AP241" s="201" t="s">
        <v>73</v>
      </c>
      <c r="AQ241" s="202"/>
    </row>
    <row r="242" spans="2:43" s="12" customFormat="1" ht="14.45" customHeight="1" x14ac:dyDescent="0.25">
      <c r="B242" s="202"/>
      <c r="C242" s="202"/>
      <c r="D242" s="202"/>
      <c r="E242" s="202"/>
      <c r="F242" s="202"/>
      <c r="G242" s="202"/>
      <c r="H242" s="202"/>
      <c r="I242" s="202"/>
      <c r="J242" s="202"/>
      <c r="K242" s="202"/>
      <c r="L242" s="202"/>
      <c r="M242" s="202"/>
      <c r="N242" s="202"/>
      <c r="O242" s="202"/>
      <c r="P242" s="202"/>
      <c r="Q242" s="202"/>
      <c r="R242" s="202"/>
      <c r="S242" s="202"/>
      <c r="T242" s="202"/>
      <c r="U242" s="202"/>
      <c r="V242" s="202"/>
      <c r="W242" s="202"/>
      <c r="X242" s="202"/>
      <c r="Y242" s="202"/>
      <c r="Z242" s="202"/>
      <c r="AA242" s="202"/>
      <c r="AB242" s="202"/>
      <c r="AC242" s="202"/>
      <c r="AD242" s="202"/>
      <c r="AE242" s="202"/>
      <c r="AF242" s="202"/>
      <c r="AG242" s="202"/>
      <c r="AH242" s="202"/>
      <c r="AI242" s="202"/>
      <c r="AJ242" s="202"/>
      <c r="AK242" s="202"/>
      <c r="AL242" s="202"/>
      <c r="AM242" s="202"/>
      <c r="AN242" s="202"/>
      <c r="AO242" s="202"/>
      <c r="AP242" s="202"/>
      <c r="AQ242" s="202"/>
    </row>
    <row r="243" spans="2:43" s="12" customFormat="1" ht="14.45" customHeight="1" x14ac:dyDescent="0.25">
      <c r="B243" s="202"/>
      <c r="C243" s="202"/>
      <c r="D243" s="202"/>
      <c r="E243" s="202"/>
      <c r="F243" s="202"/>
      <c r="G243" s="202"/>
      <c r="H243" s="202"/>
      <c r="I243" s="202"/>
      <c r="J243" s="202"/>
      <c r="K243" s="202"/>
      <c r="L243" s="202"/>
      <c r="M243" s="202"/>
      <c r="N243" s="202"/>
      <c r="O243" s="202"/>
      <c r="P243" s="202"/>
      <c r="Q243" s="202"/>
      <c r="R243" s="202"/>
      <c r="S243" s="202"/>
      <c r="T243" s="202"/>
      <c r="U243" s="202"/>
      <c r="V243" s="202"/>
      <c r="W243" s="202"/>
      <c r="X243" s="202"/>
      <c r="Y243" s="202"/>
      <c r="Z243" s="202"/>
      <c r="AA243" s="202"/>
      <c r="AB243" s="202"/>
      <c r="AC243" s="202"/>
      <c r="AD243" s="202"/>
      <c r="AE243" s="202"/>
      <c r="AF243" s="202"/>
      <c r="AG243" s="202"/>
      <c r="AH243" s="202"/>
      <c r="AI243" s="202"/>
      <c r="AJ243" s="202"/>
      <c r="AK243" s="202"/>
      <c r="AL243" s="202"/>
      <c r="AM243" s="202"/>
      <c r="AN243" s="202"/>
      <c r="AO243" s="202"/>
      <c r="AP243" s="202"/>
      <c r="AQ243" s="202"/>
    </row>
    <row r="244" spans="2:43" s="12" customFormat="1" ht="14.45" customHeight="1" x14ac:dyDescent="0.25">
      <c r="B244" s="202"/>
      <c r="C244" s="202"/>
      <c r="D244" s="202"/>
      <c r="E244" s="202"/>
      <c r="F244" s="202"/>
      <c r="G244" s="202"/>
      <c r="H244" s="202"/>
      <c r="I244" s="202"/>
      <c r="J244" s="202"/>
      <c r="K244" s="202"/>
      <c r="L244" s="202"/>
      <c r="M244" s="202"/>
      <c r="N244" s="202"/>
      <c r="O244" s="202"/>
      <c r="P244" s="202"/>
      <c r="Q244" s="202"/>
      <c r="R244" s="202"/>
      <c r="S244" s="202"/>
      <c r="T244" s="202"/>
      <c r="U244" s="202"/>
      <c r="V244" s="202"/>
      <c r="W244" s="202"/>
      <c r="X244" s="202"/>
      <c r="Y244" s="202"/>
      <c r="Z244" s="202"/>
      <c r="AA244" s="202"/>
      <c r="AB244" s="202"/>
      <c r="AC244" s="202"/>
      <c r="AD244" s="202"/>
      <c r="AE244" s="202"/>
      <c r="AF244" s="202"/>
      <c r="AG244" s="202"/>
      <c r="AH244" s="202"/>
      <c r="AI244" s="202"/>
      <c r="AJ244" s="202"/>
      <c r="AK244" s="202"/>
      <c r="AL244" s="202"/>
      <c r="AM244" s="202"/>
      <c r="AN244" s="202"/>
      <c r="AO244" s="202"/>
      <c r="AP244" s="202"/>
      <c r="AQ244" s="202"/>
    </row>
    <row r="245" spans="2:43" s="12" customFormat="1" ht="14.45" customHeight="1" x14ac:dyDescent="0.25">
      <c r="B245" s="202"/>
      <c r="C245" s="202"/>
      <c r="D245" s="202"/>
      <c r="E245" s="202"/>
      <c r="F245" s="202"/>
      <c r="G245" s="202"/>
      <c r="H245" s="202"/>
      <c r="I245" s="202"/>
      <c r="J245" s="202"/>
      <c r="K245" s="202"/>
      <c r="L245" s="202"/>
      <c r="M245" s="202"/>
      <c r="N245" s="202"/>
      <c r="O245" s="202"/>
      <c r="P245" s="202"/>
      <c r="Q245" s="202"/>
      <c r="R245" s="202"/>
      <c r="S245" s="202"/>
      <c r="T245" s="202"/>
      <c r="U245" s="202"/>
      <c r="V245" s="202"/>
      <c r="W245" s="202"/>
      <c r="X245" s="202"/>
      <c r="Y245" s="202"/>
      <c r="Z245" s="202"/>
      <c r="AA245" s="202"/>
      <c r="AB245" s="202"/>
      <c r="AC245" s="202"/>
      <c r="AD245" s="202"/>
      <c r="AE245" s="202"/>
      <c r="AF245" s="202"/>
      <c r="AG245" s="202"/>
      <c r="AH245" s="202"/>
      <c r="AI245" s="202"/>
      <c r="AJ245" s="202"/>
      <c r="AK245" s="202"/>
      <c r="AL245" s="202"/>
      <c r="AM245" s="202"/>
      <c r="AN245" s="202"/>
      <c r="AO245" s="202"/>
      <c r="AP245" s="202"/>
      <c r="AQ245" s="202"/>
    </row>
    <row r="246" spans="2:43" s="12" customFormat="1" ht="14.45" customHeight="1" x14ac:dyDescent="0.25">
      <c r="B246" s="202"/>
      <c r="C246" s="202"/>
      <c r="D246" s="202"/>
      <c r="E246" s="202"/>
      <c r="F246" s="202"/>
      <c r="G246" s="202"/>
      <c r="H246" s="202"/>
      <c r="I246" s="202"/>
      <c r="J246" s="202"/>
      <c r="K246" s="202"/>
      <c r="L246" s="202"/>
      <c r="M246" s="202"/>
      <c r="N246" s="202"/>
      <c r="O246" s="202"/>
      <c r="P246" s="202"/>
      <c r="Q246" s="202"/>
      <c r="R246" s="202"/>
      <c r="S246" s="202"/>
      <c r="T246" s="202"/>
      <c r="U246" s="202"/>
      <c r="V246" s="202"/>
      <c r="W246" s="202"/>
      <c r="X246" s="202"/>
      <c r="Y246" s="202"/>
      <c r="Z246" s="202"/>
      <c r="AA246" s="202"/>
      <c r="AB246" s="202"/>
      <c r="AC246" s="202"/>
      <c r="AD246" s="202"/>
      <c r="AE246" s="202"/>
      <c r="AF246" s="202"/>
      <c r="AG246" s="202"/>
      <c r="AH246" s="202"/>
      <c r="AI246" s="202"/>
      <c r="AJ246" s="202"/>
      <c r="AK246" s="202"/>
      <c r="AL246" s="202"/>
      <c r="AM246" s="202"/>
      <c r="AN246" s="202"/>
      <c r="AO246" s="202"/>
      <c r="AP246" s="202"/>
      <c r="AQ246" s="202"/>
    </row>
    <row r="247" spans="2:43" s="12" customFormat="1" ht="14.45" customHeight="1" x14ac:dyDescent="0.25">
      <c r="B247" s="202"/>
      <c r="C247" s="202"/>
      <c r="D247" s="202"/>
      <c r="E247" s="202"/>
      <c r="F247" s="202"/>
      <c r="G247" s="202"/>
      <c r="H247" s="202"/>
      <c r="I247" s="202"/>
      <c r="J247" s="202"/>
      <c r="K247" s="202"/>
      <c r="L247" s="202"/>
      <c r="M247" s="202"/>
      <c r="N247" s="202"/>
      <c r="O247" s="202"/>
      <c r="P247" s="202"/>
      <c r="Q247" s="202"/>
      <c r="R247" s="202"/>
      <c r="S247" s="202"/>
      <c r="T247" s="202"/>
      <c r="U247" s="202"/>
      <c r="V247" s="202"/>
      <c r="W247" s="202"/>
      <c r="X247" s="202"/>
      <c r="Y247" s="202"/>
      <c r="Z247" s="202"/>
      <c r="AA247" s="202"/>
      <c r="AB247" s="202"/>
      <c r="AC247" s="202"/>
      <c r="AD247" s="202"/>
      <c r="AE247" s="202"/>
      <c r="AF247" s="202"/>
      <c r="AG247" s="202"/>
      <c r="AH247" s="202"/>
      <c r="AI247" s="202"/>
      <c r="AJ247" s="202"/>
      <c r="AK247" s="202"/>
      <c r="AL247" s="202"/>
      <c r="AM247" s="202"/>
      <c r="AN247" s="202"/>
      <c r="AO247" s="202"/>
      <c r="AP247" s="202"/>
      <c r="AQ247" s="202"/>
    </row>
    <row r="248" spans="2:43" s="12" customFormat="1" ht="14.45" customHeight="1" x14ac:dyDescent="0.25">
      <c r="B248" s="202"/>
      <c r="C248" s="202"/>
      <c r="D248" s="202"/>
      <c r="E248" s="202"/>
      <c r="F248" s="202"/>
      <c r="G248" s="202"/>
      <c r="H248" s="202"/>
      <c r="I248" s="202"/>
      <c r="J248" s="202"/>
      <c r="K248" s="202"/>
      <c r="L248" s="202"/>
      <c r="M248" s="202"/>
      <c r="N248" s="202"/>
      <c r="O248" s="202"/>
      <c r="P248" s="202"/>
      <c r="Q248" s="202"/>
      <c r="R248" s="202"/>
      <c r="S248" s="202"/>
      <c r="T248" s="202"/>
      <c r="U248" s="202"/>
      <c r="V248" s="202"/>
      <c r="W248" s="202"/>
      <c r="X248" s="202"/>
      <c r="Y248" s="202"/>
      <c r="Z248" s="202"/>
      <c r="AA248" s="202"/>
      <c r="AB248" s="202"/>
      <c r="AC248" s="202"/>
      <c r="AD248" s="202"/>
      <c r="AE248" s="202"/>
      <c r="AF248" s="202"/>
      <c r="AG248" s="202"/>
      <c r="AH248" s="202"/>
      <c r="AI248" s="202"/>
      <c r="AJ248" s="202"/>
      <c r="AK248" s="202"/>
      <c r="AL248" s="202"/>
      <c r="AM248" s="202"/>
      <c r="AN248" s="202"/>
      <c r="AO248" s="202"/>
      <c r="AP248" s="202"/>
      <c r="AQ248" s="202"/>
    </row>
    <row r="249" spans="2:43" s="12" customFormat="1" ht="14.45" customHeight="1" x14ac:dyDescent="0.25">
      <c r="B249" s="202"/>
      <c r="C249" s="202"/>
      <c r="D249" s="202"/>
      <c r="E249" s="202"/>
      <c r="F249" s="202"/>
      <c r="G249" s="202"/>
      <c r="H249" s="202"/>
      <c r="I249" s="202"/>
      <c r="J249" s="202"/>
      <c r="K249" s="202"/>
      <c r="L249" s="202"/>
      <c r="M249" s="202"/>
      <c r="N249" s="202"/>
      <c r="O249" s="202"/>
      <c r="P249" s="202"/>
      <c r="Q249" s="202"/>
      <c r="R249" s="202"/>
      <c r="S249" s="202"/>
      <c r="T249" s="202"/>
      <c r="U249" s="202"/>
      <c r="V249" s="202"/>
      <c r="W249" s="202"/>
      <c r="X249" s="202"/>
      <c r="Y249" s="202"/>
      <c r="Z249" s="202"/>
      <c r="AA249" s="202"/>
      <c r="AB249" s="202"/>
      <c r="AC249" s="202"/>
      <c r="AD249" s="202"/>
      <c r="AE249" s="202"/>
      <c r="AF249" s="202"/>
      <c r="AG249" s="202"/>
      <c r="AH249" s="202"/>
      <c r="AI249" s="202"/>
      <c r="AJ249" s="202"/>
      <c r="AK249" s="202"/>
      <c r="AL249" s="202"/>
      <c r="AM249" s="202"/>
      <c r="AN249" s="202"/>
      <c r="AO249" s="202"/>
      <c r="AP249" s="202"/>
      <c r="AQ249" s="202"/>
    </row>
    <row r="250" spans="2:43" s="12" customFormat="1" ht="15" x14ac:dyDescent="0.25">
      <c r="B250" s="35"/>
      <c r="C250" s="37"/>
    </row>
    <row r="251" spans="2:43" s="12" customFormat="1" ht="15" x14ac:dyDescent="0.25">
      <c r="B251" s="35"/>
      <c r="C251" s="37"/>
    </row>
    <row r="252" spans="2:43" s="12" customFormat="1" ht="15" x14ac:dyDescent="0.25">
      <c r="B252" s="35"/>
      <c r="C252" s="37"/>
    </row>
    <row r="253" spans="2:43" s="12" customFormat="1" ht="15" x14ac:dyDescent="0.25">
      <c r="B253" s="35"/>
      <c r="C253" s="37"/>
    </row>
    <row r="254" spans="2:43" s="12" customFormat="1" ht="15" x14ac:dyDescent="0.25">
      <c r="B254" s="35"/>
      <c r="C254" s="37"/>
    </row>
    <row r="255" spans="2:43" s="12" customFormat="1" ht="15" x14ac:dyDescent="0.25">
      <c r="B255" s="35"/>
      <c r="C255" s="37"/>
    </row>
    <row r="256" spans="2:43" s="12" customFormat="1" ht="15" x14ac:dyDescent="0.25">
      <c r="B256" s="35"/>
      <c r="C256" s="37"/>
    </row>
    <row r="257" spans="2:3" s="12" customFormat="1" ht="15" x14ac:dyDescent="0.25">
      <c r="B257" s="35"/>
      <c r="C257" s="37"/>
    </row>
    <row r="258" spans="2:3" s="12" customFormat="1" ht="15" x14ac:dyDescent="0.25">
      <c r="B258" s="35"/>
      <c r="C258" s="37"/>
    </row>
    <row r="259" spans="2:3" s="12" customFormat="1" ht="15" x14ac:dyDescent="0.25">
      <c r="B259" s="35"/>
      <c r="C259" s="37"/>
    </row>
    <row r="260" spans="2:3" s="12" customFormat="1" ht="15" x14ac:dyDescent="0.25">
      <c r="B260" s="35"/>
      <c r="C260" s="37"/>
    </row>
    <row r="261" spans="2:3" s="12" customFormat="1" ht="15" x14ac:dyDescent="0.25">
      <c r="B261" s="35"/>
      <c r="C261" s="37"/>
    </row>
    <row r="262" spans="2:3" s="12" customFormat="1" ht="15" x14ac:dyDescent="0.25">
      <c r="B262" s="35"/>
      <c r="C262" s="37"/>
    </row>
    <row r="263" spans="2:3" s="12" customFormat="1" ht="15" x14ac:dyDescent="0.25">
      <c r="B263" s="35"/>
      <c r="C263" s="37"/>
    </row>
    <row r="264" spans="2:3" s="12" customFormat="1" ht="15" x14ac:dyDescent="0.25">
      <c r="B264" s="35"/>
      <c r="C264" s="37"/>
    </row>
    <row r="265" spans="2:3" s="12" customFormat="1" ht="15" x14ac:dyDescent="0.25">
      <c r="B265" s="35"/>
      <c r="C265" s="37"/>
    </row>
    <row r="266" spans="2:3" s="12" customFormat="1" ht="15" x14ac:dyDescent="0.25">
      <c r="B266" s="35"/>
      <c r="C266" s="37"/>
    </row>
    <row r="267" spans="2:3" s="12" customFormat="1" ht="15" x14ac:dyDescent="0.25">
      <c r="B267" s="35"/>
      <c r="C267" s="37"/>
    </row>
    <row r="268" spans="2:3" s="12" customFormat="1" ht="15" x14ac:dyDescent="0.25">
      <c r="B268" s="35"/>
      <c r="C268" s="37"/>
    </row>
    <row r="269" spans="2:3" s="12" customFormat="1" ht="15" x14ac:dyDescent="0.25">
      <c r="B269" s="35"/>
      <c r="C269" s="37"/>
    </row>
    <row r="270" spans="2:3" s="12" customFormat="1" ht="15" x14ac:dyDescent="0.25">
      <c r="B270" s="35"/>
      <c r="C270" s="37"/>
    </row>
    <row r="271" spans="2:3" s="12" customFormat="1" ht="15" x14ac:dyDescent="0.25">
      <c r="B271" s="35"/>
      <c r="C271" s="37"/>
    </row>
    <row r="272" spans="2:3" s="12" customFormat="1" ht="15" x14ac:dyDescent="0.25">
      <c r="B272" s="35"/>
      <c r="C272" s="37"/>
    </row>
    <row r="273" spans="2:3" s="12" customFormat="1" ht="15" x14ac:dyDescent="0.25">
      <c r="B273" s="35"/>
      <c r="C273" s="37"/>
    </row>
    <row r="274" spans="2:3" s="12" customFormat="1" ht="15" x14ac:dyDescent="0.25">
      <c r="B274" s="35"/>
      <c r="C274" s="37"/>
    </row>
    <row r="275" spans="2:3" s="12" customFormat="1" ht="15" x14ac:dyDescent="0.25">
      <c r="B275" s="35"/>
      <c r="C275" s="37"/>
    </row>
    <row r="276" spans="2:3" s="12" customFormat="1" ht="15" x14ac:dyDescent="0.25">
      <c r="B276" s="35"/>
      <c r="C276" s="37"/>
    </row>
    <row r="277" spans="2:3" s="12" customFormat="1" ht="15" x14ac:dyDescent="0.25">
      <c r="B277" s="35"/>
      <c r="C277" s="37"/>
    </row>
    <row r="278" spans="2:3" s="12" customFormat="1" ht="15" x14ac:dyDescent="0.25">
      <c r="B278" s="35"/>
      <c r="C278" s="37"/>
    </row>
    <row r="279" spans="2:3" s="12" customFormat="1" ht="15" x14ac:dyDescent="0.25">
      <c r="B279" s="35"/>
      <c r="C279" s="37"/>
    </row>
    <row r="280" spans="2:3" s="12" customFormat="1" ht="15" x14ac:dyDescent="0.25">
      <c r="B280" s="35"/>
      <c r="C280" s="37"/>
    </row>
    <row r="281" spans="2:3" s="12" customFormat="1" ht="15" x14ac:dyDescent="0.25">
      <c r="B281" s="35"/>
      <c r="C281" s="37"/>
    </row>
    <row r="282" spans="2:3" s="12" customFormat="1" ht="15" x14ac:dyDescent="0.25">
      <c r="B282" s="35"/>
      <c r="C282" s="37"/>
    </row>
    <row r="283" spans="2:3" s="12" customFormat="1" ht="15" x14ac:dyDescent="0.25">
      <c r="B283" s="35"/>
      <c r="C283" s="37"/>
    </row>
    <row r="284" spans="2:3" s="12" customFormat="1" ht="15" x14ac:dyDescent="0.25">
      <c r="B284" s="35"/>
      <c r="C284" s="37"/>
    </row>
    <row r="285" spans="2:3" s="12" customFormat="1" ht="15" x14ac:dyDescent="0.25">
      <c r="B285" s="35"/>
      <c r="C285" s="37"/>
    </row>
    <row r="286" spans="2:3" s="12" customFormat="1" ht="15" x14ac:dyDescent="0.25">
      <c r="B286" s="35"/>
      <c r="C286" s="37"/>
    </row>
    <row r="287" spans="2:3" s="12" customFormat="1" ht="15" x14ac:dyDescent="0.25">
      <c r="B287" s="35"/>
      <c r="C287" s="37"/>
    </row>
    <row r="288" spans="2:3" s="12" customFormat="1" ht="15" x14ac:dyDescent="0.25">
      <c r="B288" s="35"/>
      <c r="C288" s="37"/>
    </row>
    <row r="289" spans="2:3" s="12" customFormat="1" ht="15" x14ac:dyDescent="0.25">
      <c r="B289" s="35"/>
      <c r="C289" s="37"/>
    </row>
    <row r="290" spans="2:3" s="12" customFormat="1" ht="15" x14ac:dyDescent="0.25">
      <c r="B290" s="35"/>
      <c r="C290" s="37"/>
    </row>
    <row r="291" spans="2:3" s="12" customFormat="1" ht="15" x14ac:dyDescent="0.25">
      <c r="B291" s="35"/>
      <c r="C291" s="37"/>
    </row>
    <row r="292" spans="2:3" s="12" customFormat="1" ht="15" x14ac:dyDescent="0.25">
      <c r="B292" s="35"/>
      <c r="C292" s="37"/>
    </row>
    <row r="293" spans="2:3" s="12" customFormat="1" ht="15" x14ac:dyDescent="0.25">
      <c r="B293" s="35"/>
      <c r="C293" s="37"/>
    </row>
    <row r="294" spans="2:3" s="12" customFormat="1" ht="15" x14ac:dyDescent="0.25">
      <c r="B294" s="35"/>
      <c r="C294" s="37"/>
    </row>
    <row r="295" spans="2:3" s="12" customFormat="1" ht="15" x14ac:dyDescent="0.25">
      <c r="B295" s="35"/>
      <c r="C295" s="37"/>
    </row>
    <row r="296" spans="2:3" s="12" customFormat="1" ht="15" x14ac:dyDescent="0.25">
      <c r="B296" s="35"/>
      <c r="C296" s="37"/>
    </row>
    <row r="297" spans="2:3" s="12" customFormat="1" ht="15" x14ac:dyDescent="0.25">
      <c r="B297" s="35"/>
      <c r="C297" s="37"/>
    </row>
    <row r="298" spans="2:3" s="12" customFormat="1" ht="15" x14ac:dyDescent="0.25">
      <c r="B298" s="35"/>
      <c r="C298" s="37"/>
    </row>
    <row r="299" spans="2:3" s="12" customFormat="1" ht="15" x14ac:dyDescent="0.25">
      <c r="B299" s="35"/>
      <c r="C299" s="37"/>
    </row>
    <row r="300" spans="2:3" s="12" customFormat="1" ht="15" x14ac:dyDescent="0.25">
      <c r="B300" s="35"/>
      <c r="C300" s="37"/>
    </row>
    <row r="301" spans="2:3" s="12" customFormat="1" ht="15" x14ac:dyDescent="0.25">
      <c r="B301" s="35"/>
      <c r="C301" s="37"/>
    </row>
    <row r="302" spans="2:3" s="12" customFormat="1" ht="15" x14ac:dyDescent="0.25">
      <c r="B302" s="35"/>
      <c r="C302" s="37"/>
    </row>
    <row r="303" spans="2:3" s="12" customFormat="1" ht="15" x14ac:dyDescent="0.25">
      <c r="B303" s="35"/>
      <c r="C303" s="37"/>
    </row>
    <row r="304" spans="2:3" s="12" customFormat="1" ht="15" x14ac:dyDescent="0.25">
      <c r="B304" s="35"/>
      <c r="C304" s="37"/>
    </row>
    <row r="305" spans="2:3" s="12" customFormat="1" ht="15" x14ac:dyDescent="0.25">
      <c r="B305" s="35"/>
      <c r="C305" s="37"/>
    </row>
    <row r="306" spans="2:3" s="12" customFormat="1" ht="15" x14ac:dyDescent="0.25">
      <c r="B306" s="35"/>
      <c r="C306" s="37"/>
    </row>
    <row r="307" spans="2:3" s="12" customFormat="1" ht="15" x14ac:dyDescent="0.25">
      <c r="B307" s="35"/>
      <c r="C307" s="37"/>
    </row>
    <row r="308" spans="2:3" s="12" customFormat="1" ht="15" x14ac:dyDescent="0.25">
      <c r="B308" s="35"/>
      <c r="C308" s="37"/>
    </row>
    <row r="309" spans="2:3" s="12" customFormat="1" ht="15" x14ac:dyDescent="0.25">
      <c r="B309" s="35"/>
      <c r="C309" s="37"/>
    </row>
    <row r="310" spans="2:3" s="12" customFormat="1" ht="15" x14ac:dyDescent="0.25">
      <c r="B310" s="35"/>
      <c r="C310" s="37"/>
    </row>
    <row r="311" spans="2:3" s="12" customFormat="1" ht="15" x14ac:dyDescent="0.25">
      <c r="B311" s="35"/>
      <c r="C311" s="37"/>
    </row>
    <row r="312" spans="2:3" s="12" customFormat="1" ht="15" x14ac:dyDescent="0.25">
      <c r="B312" s="35"/>
      <c r="C312" s="37"/>
    </row>
    <row r="313" spans="2:3" s="12" customFormat="1" ht="15" x14ac:dyDescent="0.25">
      <c r="B313" s="35"/>
      <c r="C313" s="37"/>
    </row>
    <row r="314" spans="2:3" s="12" customFormat="1" ht="15" x14ac:dyDescent="0.25">
      <c r="B314" s="35"/>
      <c r="C314" s="37"/>
    </row>
    <row r="315" spans="2:3" s="12" customFormat="1" ht="15" x14ac:dyDescent="0.25">
      <c r="B315" s="35"/>
      <c r="C315" s="37"/>
    </row>
    <row r="316" spans="2:3" s="12" customFormat="1" ht="15" x14ac:dyDescent="0.25">
      <c r="B316" s="35"/>
      <c r="C316" s="37"/>
    </row>
    <row r="317" spans="2:3" s="12" customFormat="1" ht="15" x14ac:dyDescent="0.25">
      <c r="B317" s="35"/>
      <c r="C317" s="37"/>
    </row>
    <row r="318" spans="2:3" s="12" customFormat="1" ht="15" x14ac:dyDescent="0.25">
      <c r="B318" s="35"/>
      <c r="C318" s="37"/>
    </row>
    <row r="319" spans="2:3" s="12" customFormat="1" ht="15" x14ac:dyDescent="0.25">
      <c r="B319" s="35"/>
      <c r="C319" s="37"/>
    </row>
    <row r="320" spans="2:3" s="12" customFormat="1" ht="15" x14ac:dyDescent="0.25">
      <c r="B320" s="35"/>
      <c r="C320" s="37"/>
    </row>
    <row r="321" spans="2:3" s="12" customFormat="1" ht="15" x14ac:dyDescent="0.25">
      <c r="B321" s="35"/>
      <c r="C321" s="37"/>
    </row>
    <row r="322" spans="2:3" s="12" customFormat="1" ht="15" x14ac:dyDescent="0.25">
      <c r="B322" s="35"/>
      <c r="C322" s="37"/>
    </row>
    <row r="323" spans="2:3" s="12" customFormat="1" ht="15" x14ac:dyDescent="0.25">
      <c r="B323" s="35"/>
      <c r="C323" s="37"/>
    </row>
    <row r="324" spans="2:3" s="12" customFormat="1" ht="15" x14ac:dyDescent="0.25">
      <c r="B324" s="35"/>
      <c r="C324" s="37"/>
    </row>
    <row r="325" spans="2:3" s="12" customFormat="1" ht="15" x14ac:dyDescent="0.25">
      <c r="B325" s="35"/>
      <c r="C325" s="37"/>
    </row>
    <row r="326" spans="2:3" s="12" customFormat="1" ht="15" x14ac:dyDescent="0.25">
      <c r="B326" s="35"/>
      <c r="C326" s="37"/>
    </row>
    <row r="327" spans="2:3" s="12" customFormat="1" ht="15" x14ac:dyDescent="0.25">
      <c r="B327" s="35"/>
      <c r="C327" s="37"/>
    </row>
    <row r="328" spans="2:3" s="12" customFormat="1" ht="15" x14ac:dyDescent="0.25">
      <c r="B328" s="35"/>
      <c r="C328" s="37"/>
    </row>
    <row r="329" spans="2:3" s="12" customFormat="1" ht="15" x14ac:dyDescent="0.25">
      <c r="B329" s="35"/>
      <c r="C329" s="37"/>
    </row>
    <row r="330" spans="2:3" s="12" customFormat="1" ht="15" x14ac:dyDescent="0.25">
      <c r="B330" s="35"/>
      <c r="C330" s="37"/>
    </row>
    <row r="331" spans="2:3" s="12" customFormat="1" ht="15" x14ac:dyDescent="0.25">
      <c r="B331" s="35"/>
      <c r="C331" s="37"/>
    </row>
    <row r="332" spans="2:3" s="12" customFormat="1" ht="15" x14ac:dyDescent="0.25">
      <c r="B332" s="35"/>
      <c r="C332" s="37"/>
    </row>
    <row r="333" spans="2:3" s="12" customFormat="1" ht="15" x14ac:dyDescent="0.25">
      <c r="B333" s="35"/>
      <c r="C333" s="37"/>
    </row>
    <row r="334" spans="2:3" s="12" customFormat="1" ht="15" x14ac:dyDescent="0.25">
      <c r="B334" s="35"/>
      <c r="C334" s="37"/>
    </row>
    <row r="335" spans="2:3" s="12" customFormat="1" ht="15" x14ac:dyDescent="0.25">
      <c r="B335" s="35"/>
      <c r="C335" s="37"/>
    </row>
    <row r="336" spans="2:3" s="12" customFormat="1" ht="15" x14ac:dyDescent="0.25">
      <c r="B336" s="35"/>
      <c r="C336" s="37"/>
    </row>
    <row r="337" spans="2:3" s="12" customFormat="1" ht="15" x14ac:dyDescent="0.25">
      <c r="B337" s="35"/>
      <c r="C337" s="37"/>
    </row>
    <row r="338" spans="2:3" s="12" customFormat="1" ht="15" x14ac:dyDescent="0.25">
      <c r="B338" s="35"/>
      <c r="C338" s="37"/>
    </row>
    <row r="339" spans="2:3" s="12" customFormat="1" ht="15" x14ac:dyDescent="0.25">
      <c r="B339" s="35"/>
      <c r="C339" s="37"/>
    </row>
    <row r="340" spans="2:3" s="12" customFormat="1" ht="15" x14ac:dyDescent="0.25">
      <c r="B340" s="35"/>
      <c r="C340" s="37"/>
    </row>
    <row r="341" spans="2:3" s="12" customFormat="1" ht="15" x14ac:dyDescent="0.25">
      <c r="B341" s="35"/>
      <c r="C341" s="37"/>
    </row>
    <row r="342" spans="2:3" s="12" customFormat="1" ht="15" x14ac:dyDescent="0.25">
      <c r="B342" s="35"/>
      <c r="C342" s="37"/>
    </row>
    <row r="343" spans="2:3" s="12" customFormat="1" ht="15" x14ac:dyDescent="0.25">
      <c r="B343" s="35"/>
      <c r="C343" s="37"/>
    </row>
    <row r="344" spans="2:3" s="12" customFormat="1" ht="15" x14ac:dyDescent="0.25">
      <c r="B344" s="35"/>
      <c r="C344" s="37"/>
    </row>
    <row r="345" spans="2:3" s="12" customFormat="1" ht="15" x14ac:dyDescent="0.25">
      <c r="B345" s="35"/>
      <c r="C345" s="37"/>
    </row>
    <row r="346" spans="2:3" s="12" customFormat="1" ht="15" x14ac:dyDescent="0.25">
      <c r="B346" s="35"/>
      <c r="C346" s="37"/>
    </row>
    <row r="347" spans="2:3" s="12" customFormat="1" ht="15" x14ac:dyDescent="0.25">
      <c r="B347" s="35"/>
      <c r="C347" s="37"/>
    </row>
    <row r="348" spans="2:3" s="12" customFormat="1" ht="15" x14ac:dyDescent="0.25">
      <c r="B348" s="35"/>
      <c r="C348" s="37"/>
    </row>
    <row r="349" spans="2:3" s="12" customFormat="1" ht="15" x14ac:dyDescent="0.25">
      <c r="B349" s="35"/>
      <c r="C349" s="37"/>
    </row>
    <row r="350" spans="2:3" s="12" customFormat="1" ht="15" x14ac:dyDescent="0.25">
      <c r="B350" s="35"/>
      <c r="C350" s="37"/>
    </row>
    <row r="351" spans="2:3" s="12" customFormat="1" ht="15" x14ac:dyDescent="0.25">
      <c r="B351" s="35"/>
      <c r="C351" s="37"/>
    </row>
    <row r="352" spans="2:3" s="12" customFormat="1" ht="15" x14ac:dyDescent="0.25">
      <c r="B352" s="35"/>
      <c r="C352" s="37"/>
    </row>
    <row r="353" spans="2:3" s="12" customFormat="1" ht="15" x14ac:dyDescent="0.25">
      <c r="B353" s="35"/>
      <c r="C353" s="37"/>
    </row>
    <row r="354" spans="2:3" s="12" customFormat="1" ht="15" x14ac:dyDescent="0.25">
      <c r="B354" s="35"/>
      <c r="C354" s="37"/>
    </row>
    <row r="355" spans="2:3" s="12" customFormat="1" ht="15" x14ac:dyDescent="0.25">
      <c r="B355" s="35"/>
      <c r="C355" s="37"/>
    </row>
    <row r="356" spans="2:3" s="12" customFormat="1" ht="15" x14ac:dyDescent="0.25">
      <c r="B356" s="35"/>
      <c r="C356" s="37"/>
    </row>
    <row r="357" spans="2:3" s="12" customFormat="1" ht="15" x14ac:dyDescent="0.25">
      <c r="B357" s="35"/>
      <c r="C357" s="37"/>
    </row>
    <row r="358" spans="2:3" s="12" customFormat="1" ht="15" x14ac:dyDescent="0.25">
      <c r="B358" s="35"/>
      <c r="C358" s="37"/>
    </row>
    <row r="359" spans="2:3" s="12" customFormat="1" ht="15" x14ac:dyDescent="0.25">
      <c r="B359" s="35"/>
      <c r="C359" s="37"/>
    </row>
    <row r="360" spans="2:3" s="12" customFormat="1" ht="15" x14ac:dyDescent="0.25">
      <c r="B360" s="35"/>
      <c r="C360" s="37"/>
    </row>
    <row r="361" spans="2:3" s="12" customFormat="1" ht="15" x14ac:dyDescent="0.25">
      <c r="B361" s="35"/>
      <c r="C361" s="37"/>
    </row>
    <row r="362" spans="2:3" s="12" customFormat="1" ht="15" x14ac:dyDescent="0.25">
      <c r="B362" s="35"/>
      <c r="C362" s="37"/>
    </row>
    <row r="363" spans="2:3" s="12" customFormat="1" ht="15" x14ac:dyDescent="0.25">
      <c r="B363" s="35"/>
      <c r="C363" s="37"/>
    </row>
    <row r="364" spans="2:3" s="12" customFormat="1" ht="15" x14ac:dyDescent="0.25">
      <c r="B364" s="35"/>
      <c r="C364" s="37"/>
    </row>
    <row r="365" spans="2:3" s="12" customFormat="1" ht="15" x14ac:dyDescent="0.25">
      <c r="B365" s="35"/>
      <c r="C365" s="37"/>
    </row>
    <row r="366" spans="2:3" s="12" customFormat="1" ht="15" x14ac:dyDescent="0.25">
      <c r="B366" s="35"/>
      <c r="C366" s="37"/>
    </row>
    <row r="367" spans="2:3" s="12" customFormat="1" ht="15" x14ac:dyDescent="0.25">
      <c r="B367" s="35"/>
      <c r="C367" s="37"/>
    </row>
    <row r="368" spans="2:3" s="12" customFormat="1" ht="15" x14ac:dyDescent="0.25">
      <c r="B368" s="35"/>
      <c r="C368" s="37"/>
    </row>
    <row r="369" spans="1:45" s="12" customFormat="1" ht="15" x14ac:dyDescent="0.25">
      <c r="B369" s="35"/>
      <c r="C369" s="37"/>
    </row>
    <row r="370" spans="1:45" s="7" customFormat="1" ht="15.75" thickBot="1" x14ac:dyDescent="0.3">
      <c r="A370"/>
      <c r="B370" s="34"/>
      <c r="C370" s="59"/>
      <c r="E370"/>
      <c r="F370"/>
      <c r="G370"/>
      <c r="H370"/>
      <c r="I370"/>
      <c r="J370"/>
      <c r="K370"/>
      <c r="L370"/>
      <c r="M370"/>
      <c r="N370"/>
      <c r="O370"/>
      <c r="P370"/>
      <c r="Q370"/>
      <c r="R370"/>
      <c r="S370"/>
      <c r="T370"/>
      <c r="U370"/>
      <c r="V370"/>
      <c r="W370"/>
      <c r="X370"/>
      <c r="Y370"/>
      <c r="Z370"/>
      <c r="AA370"/>
      <c r="AB370"/>
      <c r="AC370"/>
      <c r="AD370"/>
      <c r="AE370"/>
      <c r="AF370"/>
      <c r="AG370" s="6"/>
      <c r="AH370"/>
      <c r="AI370"/>
      <c r="AJ370"/>
      <c r="AK370"/>
      <c r="AL370"/>
      <c r="AM370"/>
      <c r="AN370"/>
      <c r="AO370"/>
      <c r="AP370"/>
      <c r="AQ370"/>
      <c r="AR370" s="12"/>
      <c r="AS370" s="12"/>
    </row>
  </sheetData>
  <mergeCells count="22">
    <mergeCell ref="AL241:AM249"/>
    <mergeCell ref="AN241:AO249"/>
    <mergeCell ref="AP241:AQ249"/>
    <mergeCell ref="Z241:AA249"/>
    <mergeCell ref="AB241:AC249"/>
    <mergeCell ref="AD241:AE249"/>
    <mergeCell ref="AF241:AG249"/>
    <mergeCell ref="AH241:AI249"/>
    <mergeCell ref="AJ241:AK249"/>
    <mergeCell ref="X241:Y249"/>
    <mergeCell ref="D1:L1"/>
    <mergeCell ref="B241:C249"/>
    <mergeCell ref="D241:E249"/>
    <mergeCell ref="F241:G249"/>
    <mergeCell ref="H241:I249"/>
    <mergeCell ref="J241:K249"/>
    <mergeCell ref="L241:M249"/>
    <mergeCell ref="N241:O249"/>
    <mergeCell ref="P241:Q249"/>
    <mergeCell ref="R241:S249"/>
    <mergeCell ref="T241:U249"/>
    <mergeCell ref="V241:W249"/>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B39EC7-A051-406B-87AC-C811FEB9E977}">
          <x14:formula1>
            <xm:f>'Dev Likert Scale Single Score'!$D$2:$D$8</xm:f>
          </x14:formula1>
          <xm:sqref>D4:AQ238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2BCB4-AC21-47F9-9720-4913436C4840}">
  <sheetPr codeName="Sheet22"/>
  <dimension ref="A1:BP68"/>
  <sheetViews>
    <sheetView workbookViewId="0">
      <pane xSplit="2" ySplit="2" topLeftCell="C3" activePane="bottomRight" state="frozen"/>
      <selection pane="topRight" activeCell="D1" sqref="D1"/>
      <selection pane="bottomLeft" activeCell="A2" sqref="A2"/>
      <selection pane="bottomRight" activeCell="C2" sqref="C2"/>
    </sheetView>
  </sheetViews>
  <sheetFormatPr defaultRowHeight="15" x14ac:dyDescent="0.25"/>
  <cols>
    <col min="1" max="1" width="11.7109375" bestFit="1" customWidth="1"/>
    <col min="2" max="2" width="60.140625" customWidth="1"/>
    <col min="3" max="42" width="16.7109375" customWidth="1"/>
    <col min="43" max="49" width="8.85546875" style="12"/>
  </cols>
  <sheetData>
    <row r="1" spans="1:68" ht="20.25" thickBot="1" x14ac:dyDescent="0.35">
      <c r="C1" s="206" t="s">
        <v>71</v>
      </c>
      <c r="D1" s="206"/>
      <c r="E1" s="206"/>
      <c r="F1" s="206"/>
      <c r="G1" s="206"/>
      <c r="K1" s="207"/>
      <c r="L1" s="207"/>
      <c r="M1" s="207"/>
      <c r="N1" s="207"/>
      <c r="O1" s="207"/>
    </row>
    <row r="2" spans="1:68" s="1" customFormat="1" ht="46.5" thickTop="1" thickBot="1" x14ac:dyDescent="0.3">
      <c r="A2" s="20" t="s">
        <v>4</v>
      </c>
      <c r="B2" s="20" t="str">
        <f>'Admin Single Score'!B3</f>
        <v>Question</v>
      </c>
      <c r="C2" s="13" t="str">
        <f>'Admin Single Score'!D3</f>
        <v>Biodiversity</v>
      </c>
      <c r="D2" s="13" t="str">
        <f>'Admin Single Score'!E3</f>
        <v>Food-web</v>
      </c>
      <c r="E2" s="13" t="str">
        <f>'Admin Single Score'!F3</f>
        <v>Seafloor integrity</v>
      </c>
      <c r="F2" s="13" t="str">
        <f>'Admin Single Score'!G3</f>
        <v>Noise</v>
      </c>
      <c r="G2" s="13" t="str">
        <f>'Admin Single Score'!H3</f>
        <v>CO2-emissions</v>
      </c>
      <c r="H2" s="13" t="str">
        <f>'Admin Single Score'!I3</f>
        <v>Catch composition</v>
      </c>
      <c r="I2" s="13" t="str">
        <f>'Admin Single Score'!J3</f>
        <v>Bycatch quantity</v>
      </c>
      <c r="J2" s="13" t="str">
        <f>'Admin Single Score'!K3</f>
        <v>Costs</v>
      </c>
      <c r="K2" s="13" t="str">
        <f>'Admin Single Score'!L3</f>
        <v>Revenue</v>
      </c>
      <c r="L2" s="13" t="str">
        <f>'Admin Single Score'!M3</f>
        <v>Business structure</v>
      </c>
      <c r="M2" s="13" t="str">
        <f>'Admin Single Score'!N3</f>
        <v>Working rhythm</v>
      </c>
      <c r="N2" s="13" t="str">
        <f>'Admin Single Score'!O3</f>
        <v>Polyvalence (different strategies)</v>
      </c>
      <c r="O2" s="13" t="str">
        <f>'Admin Single Score'!P3</f>
        <v>Competition</v>
      </c>
      <c r="P2" s="13" t="str">
        <f>'Admin Single Score'!Q3</f>
        <v>Community</v>
      </c>
      <c r="Q2" s="13" t="str">
        <f>'Admin Single Score'!R3</f>
        <v>Indicator 15</v>
      </c>
      <c r="R2" s="13" t="str">
        <f>'Admin Single Score'!S3</f>
        <v>Indicator 16</v>
      </c>
      <c r="S2" s="13" t="str">
        <f>'Admin Single Score'!T3</f>
        <v>Indicator 17</v>
      </c>
      <c r="T2" s="13" t="str">
        <f>'Admin Single Score'!U3</f>
        <v>Indicator 18</v>
      </c>
      <c r="U2" s="13" t="str">
        <f>'Admin Single Score'!V3</f>
        <v>Indicator 19</v>
      </c>
      <c r="V2" s="13" t="str">
        <f>'Admin Single Score'!W3</f>
        <v>Indicator 20</v>
      </c>
      <c r="W2" s="13" t="str">
        <f>'Admin Single Score'!X3</f>
        <v>Indicator 21</v>
      </c>
      <c r="X2" s="13" t="str">
        <f>'Admin Single Score'!Y3</f>
        <v>Indicator 22</v>
      </c>
      <c r="Y2" s="13" t="str">
        <f>'Admin Single Score'!Z3</f>
        <v>Indicator 23</v>
      </c>
      <c r="Z2" s="13" t="str">
        <f>'Admin Single Score'!AA3</f>
        <v>Indicator 24</v>
      </c>
      <c r="AA2" s="13" t="str">
        <f>'Admin Single Score'!AB3</f>
        <v>Indicator 25</v>
      </c>
      <c r="AB2" s="13" t="str">
        <f>'Admin Single Score'!AC3</f>
        <v>Indicator 26</v>
      </c>
      <c r="AC2" s="13" t="str">
        <f>'Admin Single Score'!AD3</f>
        <v>Indicator 27</v>
      </c>
      <c r="AD2" s="13" t="str">
        <f>'Admin Single Score'!AE3</f>
        <v>Indicator 28</v>
      </c>
      <c r="AE2" s="13" t="str">
        <f>'Admin Single Score'!AF3</f>
        <v>Indicator 29</v>
      </c>
      <c r="AF2" s="13" t="str">
        <f>'Admin Single Score'!AG3</f>
        <v>Indicator 30</v>
      </c>
      <c r="AG2" s="13" t="str">
        <f>'Admin Single Score'!AH3</f>
        <v>Indicator 31</v>
      </c>
      <c r="AH2" s="13" t="str">
        <f>'Admin Single Score'!AI3</f>
        <v>Indicator 32</v>
      </c>
      <c r="AI2" s="13" t="str">
        <f>'Admin Single Score'!AJ3</f>
        <v>Indicator 33</v>
      </c>
      <c r="AJ2" s="13" t="str">
        <f>'Admin Single Score'!AK3</f>
        <v>Indicator 34</v>
      </c>
      <c r="AK2" s="13" t="str">
        <f>'Admin Single Score'!AL3</f>
        <v>Indicator 35</v>
      </c>
      <c r="AL2" s="13" t="str">
        <f>'Admin Single Score'!AM3</f>
        <v>Indicator 36</v>
      </c>
      <c r="AM2" s="13" t="str">
        <f>'Admin Single Score'!AN3</f>
        <v>Indicator 37</v>
      </c>
      <c r="AN2" s="13" t="str">
        <f>'Admin Single Score'!AO3</f>
        <v>Indicator 38</v>
      </c>
      <c r="AO2" s="13" t="str">
        <f>'Admin Single Score'!AP3</f>
        <v>Indicator 39</v>
      </c>
      <c r="AP2" s="13" t="str">
        <f>'Admin Single Score'!AQ3</f>
        <v>Indicator 40</v>
      </c>
      <c r="AQ2" s="40"/>
      <c r="AR2" s="40"/>
      <c r="AS2" s="40"/>
      <c r="AT2" s="40"/>
      <c r="AU2" s="40"/>
      <c r="AV2" s="40"/>
      <c r="AW2" s="40"/>
      <c r="AX2" s="2"/>
      <c r="AY2" s="2"/>
      <c r="AZ2" s="2"/>
      <c r="BA2" s="2"/>
      <c r="BB2" s="2"/>
      <c r="BC2" s="2"/>
      <c r="BD2" s="2"/>
      <c r="BE2" s="2"/>
      <c r="BF2" s="2"/>
      <c r="BG2" s="2"/>
      <c r="BH2" s="2"/>
      <c r="BI2" s="2"/>
      <c r="BJ2" s="2"/>
      <c r="BK2" s="2"/>
      <c r="BL2" s="2"/>
      <c r="BM2" s="2"/>
      <c r="BN2" s="2"/>
      <c r="BO2" s="2"/>
      <c r="BP2" s="2"/>
    </row>
    <row r="3" spans="1:68" ht="31.5" thickTop="1" thickBot="1" x14ac:dyDescent="0.3">
      <c r="A3" s="13" t="str">
        <f>Questionnaire!A2</f>
        <v>Question_1</v>
      </c>
      <c r="B3" s="13" t="str">
        <f>Questionnaire!B2</f>
        <v xml:space="preserve">What is the importance of the MPA area for the affected fisheries? </v>
      </c>
      <c r="C3" s="99" t="s">
        <v>318</v>
      </c>
      <c r="D3" s="99" t="s">
        <v>319</v>
      </c>
      <c r="E3" s="99" t="s">
        <v>320</v>
      </c>
      <c r="F3" s="99" t="s">
        <v>321</v>
      </c>
      <c r="G3" s="99" t="s">
        <v>322</v>
      </c>
      <c r="H3" s="99" t="s">
        <v>323</v>
      </c>
      <c r="I3" s="99" t="s">
        <v>324</v>
      </c>
      <c r="J3" s="99" t="s">
        <v>325</v>
      </c>
      <c r="K3" s="99" t="s">
        <v>326</v>
      </c>
      <c r="L3" s="99" t="s">
        <v>327</v>
      </c>
      <c r="M3" s="99" t="s">
        <v>328</v>
      </c>
      <c r="N3" s="99" t="s">
        <v>327</v>
      </c>
      <c r="O3" s="99" t="s">
        <v>329</v>
      </c>
      <c r="P3" s="99" t="s">
        <v>330</v>
      </c>
      <c r="Q3" s="39"/>
      <c r="R3" s="39"/>
      <c r="S3" s="39"/>
      <c r="T3" s="39"/>
      <c r="U3" s="39"/>
      <c r="V3" s="39"/>
      <c r="W3" s="39"/>
      <c r="X3" s="39"/>
      <c r="Y3" s="39"/>
      <c r="Z3" s="39"/>
      <c r="AA3" s="39"/>
      <c r="AB3" s="39"/>
      <c r="AC3" s="39"/>
      <c r="AD3" s="39"/>
      <c r="AE3" s="39"/>
      <c r="AF3" s="39"/>
      <c r="AG3" s="39"/>
      <c r="AH3" s="39"/>
      <c r="AI3" s="39"/>
      <c r="AJ3" s="39"/>
      <c r="AK3" s="39"/>
      <c r="AL3" s="39"/>
      <c r="AM3" s="39"/>
      <c r="AN3" s="39"/>
      <c r="AO3" s="39"/>
      <c r="AP3" s="39"/>
    </row>
    <row r="4" spans="1:68" ht="16.5" thickTop="1" thickBot="1" x14ac:dyDescent="0.3">
      <c r="A4" s="13" t="str">
        <f>Questionnaire!A3</f>
        <v>Question_2</v>
      </c>
      <c r="B4" s="13" t="str">
        <f>Questionnaire!B3</f>
        <v>Will it be fully or partly closed?</v>
      </c>
      <c r="C4" s="99" t="s">
        <v>331</v>
      </c>
      <c r="D4" s="99" t="s">
        <v>332</v>
      </c>
      <c r="E4" s="99" t="s">
        <v>333</v>
      </c>
      <c r="F4" s="97" t="s">
        <v>334</v>
      </c>
      <c r="G4" s="97" t="s">
        <v>335</v>
      </c>
      <c r="H4" s="99" t="s">
        <v>323</v>
      </c>
      <c r="I4" s="99" t="s">
        <v>324</v>
      </c>
      <c r="J4" s="97" t="s">
        <v>336</v>
      </c>
      <c r="K4" s="97" t="s">
        <v>337</v>
      </c>
      <c r="L4" s="97" t="s">
        <v>338</v>
      </c>
      <c r="M4" s="97" t="s">
        <v>339</v>
      </c>
      <c r="N4" s="97" t="s">
        <v>340</v>
      </c>
      <c r="O4" s="97" t="s">
        <v>341</v>
      </c>
      <c r="P4" s="97" t="s">
        <v>342</v>
      </c>
      <c r="Q4" s="39"/>
      <c r="R4" s="39"/>
      <c r="S4" s="39"/>
      <c r="T4" s="39"/>
      <c r="U4" s="39"/>
      <c r="V4" s="39"/>
      <c r="W4" s="39"/>
      <c r="X4" s="39"/>
      <c r="Y4" s="39"/>
      <c r="Z4" s="39"/>
      <c r="AA4" s="39"/>
      <c r="AB4" s="39"/>
      <c r="AC4" s="39"/>
      <c r="AD4" s="39"/>
      <c r="AE4" s="39"/>
      <c r="AF4" s="39"/>
      <c r="AG4" s="39"/>
      <c r="AH4" s="39"/>
      <c r="AI4" s="39"/>
      <c r="AJ4" s="39"/>
      <c r="AK4" s="39"/>
      <c r="AL4" s="39"/>
      <c r="AM4" s="39"/>
      <c r="AN4" s="39"/>
      <c r="AO4" s="39"/>
      <c r="AP4" s="39"/>
    </row>
    <row r="5" spans="1:68" ht="16.5" thickTop="1" thickBot="1" x14ac:dyDescent="0.3">
      <c r="A5" s="13" t="str">
        <f>Questionnaire!A4</f>
        <v>Question_3</v>
      </c>
      <c r="B5" s="13" t="str">
        <f>Questionnaire!B4</f>
        <v>Will there be other restrictions for fishing within the MPA?</v>
      </c>
      <c r="C5" s="99"/>
      <c r="D5" s="99"/>
      <c r="E5" s="99"/>
      <c r="F5" s="99"/>
      <c r="G5" s="99"/>
      <c r="H5" s="99" t="s">
        <v>343</v>
      </c>
      <c r="I5" s="99" t="s">
        <v>344</v>
      </c>
      <c r="J5" s="99" t="s">
        <v>345</v>
      </c>
      <c r="K5" s="99" t="s">
        <v>346</v>
      </c>
      <c r="L5" s="99" t="s">
        <v>347</v>
      </c>
      <c r="M5" s="99" t="s">
        <v>348</v>
      </c>
      <c r="N5" s="99" t="s">
        <v>349</v>
      </c>
      <c r="O5" s="99" t="s">
        <v>350</v>
      </c>
      <c r="P5" s="99" t="s">
        <v>351</v>
      </c>
      <c r="Q5" s="39"/>
      <c r="R5" s="39"/>
      <c r="S5" s="39"/>
      <c r="T5" s="39"/>
      <c r="U5" s="39"/>
      <c r="V5" s="39"/>
      <c r="W5" s="39"/>
      <c r="X5" s="39"/>
      <c r="Y5" s="39"/>
      <c r="Z5" s="39"/>
      <c r="AA5" s="39"/>
      <c r="AB5" s="39"/>
      <c r="AC5" s="39"/>
      <c r="AD5" s="39"/>
      <c r="AE5" s="39"/>
      <c r="AF5" s="39"/>
      <c r="AG5" s="39"/>
      <c r="AH5" s="39"/>
      <c r="AI5" s="39"/>
      <c r="AJ5" s="39"/>
      <c r="AK5" s="39"/>
      <c r="AL5" s="39"/>
      <c r="AM5" s="39"/>
      <c r="AN5" s="39"/>
      <c r="AO5" s="39"/>
      <c r="AP5" s="39"/>
    </row>
    <row r="6" spans="1:68" ht="31.5" thickTop="1" thickBot="1" x14ac:dyDescent="0.3">
      <c r="A6" s="13" t="str">
        <f>Questionnaire!A5</f>
        <v>Question_4</v>
      </c>
      <c r="B6" s="13" t="str">
        <f>Questionnaire!B5</f>
        <v>Are there viable populations of target species in alternative areas that can be exploited by fisheries?</v>
      </c>
      <c r="C6" s="99" t="s">
        <v>352</v>
      </c>
      <c r="D6" s="97" t="s">
        <v>353</v>
      </c>
      <c r="E6" s="97" t="s">
        <v>354</v>
      </c>
      <c r="F6" s="97" t="s">
        <v>355</v>
      </c>
      <c r="G6" s="97" t="s">
        <v>356</v>
      </c>
      <c r="H6" s="97" t="s">
        <v>357</v>
      </c>
      <c r="I6" s="97" t="s">
        <v>358</v>
      </c>
      <c r="J6" s="97" t="s">
        <v>359</v>
      </c>
      <c r="K6" s="97" t="s">
        <v>360</v>
      </c>
      <c r="L6" s="97" t="s">
        <v>361</v>
      </c>
      <c r="M6" s="97" t="s">
        <v>362</v>
      </c>
      <c r="N6" s="97" t="s">
        <v>363</v>
      </c>
      <c r="O6" s="97" t="s">
        <v>364</v>
      </c>
      <c r="P6" s="97" t="s">
        <v>365</v>
      </c>
      <c r="Q6" s="39"/>
      <c r="R6" s="39"/>
      <c r="S6" s="39"/>
      <c r="T6" s="39"/>
      <c r="U6" s="39"/>
      <c r="V6" s="39"/>
      <c r="W6" s="39"/>
      <c r="X6" s="39"/>
      <c r="Y6" s="39"/>
      <c r="Z6" s="39"/>
      <c r="AA6" s="39"/>
      <c r="AB6" s="39"/>
      <c r="AC6" s="39"/>
      <c r="AD6" s="39"/>
      <c r="AE6" s="39"/>
      <c r="AF6" s="39"/>
      <c r="AG6" s="39"/>
      <c r="AH6" s="39"/>
      <c r="AI6" s="39"/>
      <c r="AJ6" s="39"/>
      <c r="AK6" s="39"/>
      <c r="AL6" s="39"/>
      <c r="AM6" s="39"/>
      <c r="AN6" s="39"/>
      <c r="AO6" s="39"/>
      <c r="AP6" s="39"/>
    </row>
    <row r="7" spans="1:68" ht="31.5" thickTop="1" thickBot="1" x14ac:dyDescent="0.3">
      <c r="A7" s="13" t="str">
        <f>Questionnaire!A6</f>
        <v>Question_5</v>
      </c>
      <c r="B7" s="13" t="str">
        <f>Questionnaire!B6</f>
        <v>Which of the following most strongly drives the current fishing activities in the area to be designated as an MPA?</v>
      </c>
      <c r="C7" s="99" t="s">
        <v>366</v>
      </c>
      <c r="D7" s="99" t="s">
        <v>367</v>
      </c>
      <c r="E7" s="99" t="s">
        <v>368</v>
      </c>
      <c r="F7" s="99" t="s">
        <v>369</v>
      </c>
      <c r="G7" s="99" t="s">
        <v>370</v>
      </c>
      <c r="H7" s="99" t="s">
        <v>371</v>
      </c>
      <c r="I7" s="99" t="s">
        <v>372</v>
      </c>
      <c r="J7" s="99" t="s">
        <v>373</v>
      </c>
      <c r="K7" s="99" t="s">
        <v>374</v>
      </c>
      <c r="L7" s="99" t="s">
        <v>375</v>
      </c>
      <c r="M7" s="99" t="s">
        <v>376</v>
      </c>
      <c r="N7" s="99" t="s">
        <v>377</v>
      </c>
      <c r="O7" s="99" t="s">
        <v>378</v>
      </c>
      <c r="P7" s="99" t="s">
        <v>379</v>
      </c>
      <c r="Q7" s="39"/>
      <c r="R7" s="39"/>
      <c r="S7" s="39"/>
      <c r="T7" s="39"/>
      <c r="U7" s="39"/>
      <c r="V7" s="39"/>
      <c r="W7" s="39"/>
      <c r="X7" s="39"/>
      <c r="Y7" s="39"/>
      <c r="Z7" s="39"/>
      <c r="AA7" s="39"/>
      <c r="AB7" s="39"/>
      <c r="AC7" s="39"/>
      <c r="AD7" s="39"/>
      <c r="AE7" s="39"/>
      <c r="AF7" s="39"/>
      <c r="AG7" s="39"/>
      <c r="AH7" s="39"/>
      <c r="AI7" s="39"/>
      <c r="AJ7" s="39"/>
      <c r="AK7" s="39"/>
      <c r="AL7" s="39"/>
      <c r="AM7" s="39"/>
      <c r="AN7" s="39"/>
      <c r="AO7" s="39"/>
      <c r="AP7" s="39"/>
    </row>
    <row r="8" spans="1:68" ht="31.5" thickTop="1" thickBot="1" x14ac:dyDescent="0.3">
      <c r="A8" s="13" t="str">
        <f>Questionnaire!A7</f>
        <v>Question_6</v>
      </c>
      <c r="B8" s="13" t="str">
        <f>Questionnaire!B7</f>
        <v>Compared to other areas where the majority of fishers operate, how close is the MPA to the home port(s) of the fishers?</v>
      </c>
      <c r="C8" s="99" t="s">
        <v>380</v>
      </c>
      <c r="D8" s="97" t="s">
        <v>381</v>
      </c>
      <c r="E8" s="97" t="s">
        <v>382</v>
      </c>
      <c r="F8" s="97" t="s">
        <v>383</v>
      </c>
      <c r="G8" s="97" t="s">
        <v>384</v>
      </c>
      <c r="H8" s="97" t="s">
        <v>385</v>
      </c>
      <c r="I8" s="97" t="s">
        <v>386</v>
      </c>
      <c r="J8" s="97" t="s">
        <v>387</v>
      </c>
      <c r="K8" s="97" t="s">
        <v>388</v>
      </c>
      <c r="L8" s="97" t="s">
        <v>389</v>
      </c>
      <c r="M8" s="97" t="s">
        <v>390</v>
      </c>
      <c r="N8" s="97" t="s">
        <v>391</v>
      </c>
      <c r="O8" s="97" t="s">
        <v>392</v>
      </c>
      <c r="P8" s="97" t="s">
        <v>393</v>
      </c>
      <c r="Q8" s="39"/>
      <c r="R8" s="39"/>
      <c r="S8" s="39"/>
      <c r="T8" s="39"/>
      <c r="U8" s="39"/>
      <c r="V8" s="39"/>
      <c r="W8" s="39"/>
      <c r="X8" s="39"/>
      <c r="Y8" s="39"/>
      <c r="Z8" s="39"/>
      <c r="AA8" s="39"/>
      <c r="AB8" s="39"/>
      <c r="AC8" s="39"/>
      <c r="AD8" s="39"/>
      <c r="AE8" s="39"/>
      <c r="AF8" s="39"/>
      <c r="AG8" s="39"/>
      <c r="AH8" s="39"/>
      <c r="AI8" s="39"/>
      <c r="AJ8" s="39"/>
      <c r="AK8" s="39"/>
      <c r="AL8" s="39"/>
      <c r="AM8" s="39"/>
      <c r="AN8" s="39"/>
      <c r="AO8" s="39"/>
      <c r="AP8" s="39"/>
    </row>
    <row r="9" spans="1:68" ht="46.5" thickTop="1" thickBot="1" x14ac:dyDescent="0.3">
      <c r="A9" s="13" t="str">
        <f>Questionnaire!A8</f>
        <v>Question_7</v>
      </c>
      <c r="B9" s="13" t="str">
        <f>Questionnaire!B8</f>
        <v>Compared to other areas that the fishers use to steam between their home port and fishing grounds, what is the density of seabirds in the MPA and the routes towards it?</v>
      </c>
      <c r="C9" s="99" t="s">
        <v>394</v>
      </c>
      <c r="D9" s="99" t="s">
        <v>395</v>
      </c>
      <c r="E9" s="99"/>
      <c r="F9" s="99"/>
      <c r="G9" s="99"/>
      <c r="H9" s="99"/>
      <c r="I9" s="99"/>
      <c r="J9" s="99"/>
      <c r="K9" s="99"/>
      <c r="L9" s="99"/>
      <c r="M9" s="99"/>
      <c r="N9" s="99"/>
      <c r="O9" s="99"/>
      <c r="P9" s="99"/>
      <c r="Q9" s="39"/>
      <c r="R9" s="39"/>
      <c r="S9" s="39"/>
      <c r="T9" s="39"/>
      <c r="U9" s="39"/>
      <c r="V9" s="39"/>
      <c r="W9" s="39"/>
      <c r="X9" s="39"/>
      <c r="Y9" s="39"/>
      <c r="Z9" s="39"/>
      <c r="AA9" s="39"/>
      <c r="AB9" s="39"/>
      <c r="AC9" s="39"/>
      <c r="AD9" s="39"/>
      <c r="AE9" s="39"/>
      <c r="AF9" s="39"/>
      <c r="AG9" s="39"/>
      <c r="AH9" s="39"/>
      <c r="AI9" s="39"/>
      <c r="AJ9" s="39"/>
      <c r="AK9" s="39"/>
      <c r="AL9" s="39"/>
      <c r="AM9" s="39"/>
      <c r="AN9" s="39"/>
      <c r="AO9" s="39"/>
      <c r="AP9" s="39"/>
    </row>
    <row r="10" spans="1:68" ht="46.5" thickTop="1" thickBot="1" x14ac:dyDescent="0.3">
      <c r="A10" s="13" t="str">
        <f>Questionnaire!A9</f>
        <v>Question_8</v>
      </c>
      <c r="B10" s="13" t="str">
        <f>Questionnaire!B9</f>
        <v>Compared to other areas which the fishers use for fishing and/or steaming, what is the density of marine mammals in the MPA and the routes towards it?</v>
      </c>
      <c r="C10" s="99" t="s">
        <v>394</v>
      </c>
      <c r="D10" s="99" t="s">
        <v>395</v>
      </c>
      <c r="E10" s="99"/>
      <c r="F10" s="99"/>
      <c r="G10" s="99"/>
      <c r="H10" s="99"/>
      <c r="I10" s="99"/>
      <c r="J10" s="99"/>
      <c r="K10" s="99"/>
      <c r="L10" s="99"/>
      <c r="M10" s="99"/>
      <c r="N10" s="99"/>
      <c r="O10" s="99"/>
      <c r="P10" s="9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row>
    <row r="11" spans="1:68" ht="31.5" thickTop="1" thickBot="1" x14ac:dyDescent="0.3">
      <c r="A11" s="13" t="str">
        <f>Questionnaire!A10</f>
        <v>Question_9</v>
      </c>
      <c r="B11" s="13" t="str">
        <f>Questionnaire!B10</f>
        <v>To what extent would it be feasible and beneficial (less steaming time) for fishers to change port?</v>
      </c>
      <c r="C11" s="99"/>
      <c r="D11" s="99"/>
      <c r="E11" s="99"/>
      <c r="F11" s="97" t="s">
        <v>396</v>
      </c>
      <c r="G11" s="97" t="s">
        <v>397</v>
      </c>
      <c r="H11" s="99"/>
      <c r="I11" s="99"/>
      <c r="J11" s="97" t="s">
        <v>398</v>
      </c>
      <c r="K11" s="97" t="s">
        <v>399</v>
      </c>
      <c r="L11" s="97" t="s">
        <v>400</v>
      </c>
      <c r="M11" s="97" t="s">
        <v>401</v>
      </c>
      <c r="N11" s="99"/>
      <c r="O11" s="97" t="s">
        <v>402</v>
      </c>
      <c r="P11" s="97" t="s">
        <v>403</v>
      </c>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row>
    <row r="12" spans="1:68" ht="31.5" thickTop="1" thickBot="1" x14ac:dyDescent="0.3">
      <c r="A12" s="13" t="str">
        <f>Questionnaire!A11</f>
        <v>Question_10</v>
      </c>
      <c r="B12" s="13" t="str">
        <f>Questionnaire!B11</f>
        <v>To what extent does the introduction of the MPA force fishers to make longer trips?</v>
      </c>
      <c r="C12" s="99"/>
      <c r="D12" s="99"/>
      <c r="E12" s="99"/>
      <c r="F12" s="97" t="s">
        <v>404</v>
      </c>
      <c r="G12" s="97" t="s">
        <v>405</v>
      </c>
      <c r="H12" s="99"/>
      <c r="I12" s="99"/>
      <c r="J12" s="97" t="s">
        <v>406</v>
      </c>
      <c r="K12" s="97" t="s">
        <v>407</v>
      </c>
      <c r="L12" s="97" t="s">
        <v>408</v>
      </c>
      <c r="M12" s="97" t="s">
        <v>409</v>
      </c>
      <c r="N12" s="97" t="s">
        <v>410</v>
      </c>
      <c r="O12" s="97" t="s">
        <v>411</v>
      </c>
      <c r="P12" s="97" t="s">
        <v>412</v>
      </c>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row>
    <row r="13" spans="1:68" ht="31.5" thickTop="1" thickBot="1" x14ac:dyDescent="0.3">
      <c r="A13" s="13" t="str">
        <f>Questionnaire!A12</f>
        <v>Question_11</v>
      </c>
      <c r="B13" s="13" t="str">
        <f>Questionnaire!B12</f>
        <v>To what degree do longer trips raise logistical issues for fishermen?</v>
      </c>
      <c r="C13" s="99"/>
      <c r="D13" s="99"/>
      <c r="E13" s="99"/>
      <c r="F13" s="99"/>
      <c r="G13" s="99"/>
      <c r="H13" s="99"/>
      <c r="I13" s="99"/>
      <c r="J13" s="99"/>
      <c r="K13" s="99"/>
      <c r="L13" s="97" t="s">
        <v>413</v>
      </c>
      <c r="M13" s="97" t="s">
        <v>414</v>
      </c>
      <c r="N13" s="99"/>
      <c r="O13" s="97" t="s">
        <v>415</v>
      </c>
      <c r="P13" s="97" t="s">
        <v>416</v>
      </c>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row>
    <row r="14" spans="1:68" ht="31.5" thickTop="1" thickBot="1" x14ac:dyDescent="0.3">
      <c r="A14" s="13" t="str">
        <f>Questionnaire!A13</f>
        <v>Question_12</v>
      </c>
      <c r="B14" s="13" t="str">
        <f>Questionnaire!B13</f>
        <v xml:space="preserve">To what degree are fishing-free weekends important for the local community? </v>
      </c>
      <c r="C14" s="99"/>
      <c r="D14" s="99"/>
      <c r="E14" s="99"/>
      <c r="F14" s="99"/>
      <c r="G14" s="99"/>
      <c r="H14" s="99"/>
      <c r="I14" s="99"/>
      <c r="J14" s="99"/>
      <c r="K14" s="99"/>
      <c r="L14" s="99" t="s">
        <v>417</v>
      </c>
      <c r="M14" s="99" t="s">
        <v>418</v>
      </c>
      <c r="N14" s="99" t="s">
        <v>419</v>
      </c>
      <c r="O14" s="99"/>
      <c r="P14" s="99" t="s">
        <v>420</v>
      </c>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row>
    <row r="15" spans="1:68" ht="46.5" thickTop="1" thickBot="1" x14ac:dyDescent="0.3">
      <c r="A15" s="13" t="str">
        <f>Questionnaire!A14</f>
        <v>Question_13</v>
      </c>
      <c r="B15" s="13" t="str">
        <f>Questionnaire!B14</f>
        <v xml:space="preserve"> Compared to other areas where the fishers operate (or could operate), how high is the abundance of the target fish species in the MPA?</v>
      </c>
      <c r="C15" s="99" t="s">
        <v>421</v>
      </c>
      <c r="D15" s="97" t="s">
        <v>422</v>
      </c>
      <c r="E15" s="97" t="s">
        <v>423</v>
      </c>
      <c r="F15" s="97" t="s">
        <v>424</v>
      </c>
      <c r="G15" s="97" t="s">
        <v>425</v>
      </c>
      <c r="H15" s="97" t="s">
        <v>426</v>
      </c>
      <c r="I15" s="97" t="s">
        <v>427</v>
      </c>
      <c r="J15" s="97" t="s">
        <v>428</v>
      </c>
      <c r="K15" s="99" t="s">
        <v>429</v>
      </c>
      <c r="L15" s="97"/>
      <c r="M15" s="97" t="s">
        <v>430</v>
      </c>
      <c r="N15" s="97" t="s">
        <v>431</v>
      </c>
      <c r="O15" s="99" t="s">
        <v>432</v>
      </c>
      <c r="P15" s="99" t="s">
        <v>433</v>
      </c>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row>
    <row r="16" spans="1:68" ht="31.5" thickTop="1" thickBot="1" x14ac:dyDescent="0.3">
      <c r="A16" s="13" t="str">
        <f>Questionnaire!A15</f>
        <v>Question_14</v>
      </c>
      <c r="B16" s="13" t="str">
        <f>Questionnaire!B15</f>
        <v xml:space="preserve"> If the alternative fishing areas are further away, will that reduce the time fishers have available to fish, on an annual basis?</v>
      </c>
      <c r="C16" s="99"/>
      <c r="D16" s="99"/>
      <c r="E16" s="99"/>
      <c r="F16" s="99"/>
      <c r="G16" s="99"/>
      <c r="H16" s="99"/>
      <c r="I16" s="99"/>
      <c r="J16" s="97" t="s">
        <v>434</v>
      </c>
      <c r="K16" s="97" t="s">
        <v>435</v>
      </c>
      <c r="L16" s="97" t="s">
        <v>436</v>
      </c>
      <c r="M16" s="97" t="s">
        <v>437</v>
      </c>
      <c r="N16" s="97" t="s">
        <v>438</v>
      </c>
      <c r="O16" s="97" t="s">
        <v>439</v>
      </c>
      <c r="P16" s="97" t="s">
        <v>440</v>
      </c>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row>
    <row r="17" spans="1:42" ht="46.5" thickTop="1" thickBot="1" x14ac:dyDescent="0.3">
      <c r="A17" s="13" t="str">
        <f>Questionnaire!A16</f>
        <v>Question_15</v>
      </c>
      <c r="B17" s="13" t="str">
        <f>Questionnaire!B16</f>
        <v>Compared to other areas where the fishers operate (or could operate), what is the catchability for the target species in the MPA?</v>
      </c>
      <c r="C17" s="97" t="s">
        <v>441</v>
      </c>
      <c r="D17" s="97" t="s">
        <v>442</v>
      </c>
      <c r="E17" s="97" t="s">
        <v>443</v>
      </c>
      <c r="F17" s="97" t="s">
        <v>444</v>
      </c>
      <c r="G17" s="97" t="s">
        <v>445</v>
      </c>
      <c r="H17" s="97" t="s">
        <v>446</v>
      </c>
      <c r="I17" s="97" t="s">
        <v>447</v>
      </c>
      <c r="J17" s="97" t="s">
        <v>448</v>
      </c>
      <c r="K17" s="97" t="s">
        <v>449</v>
      </c>
      <c r="L17" s="99"/>
      <c r="M17" s="97" t="s">
        <v>450</v>
      </c>
      <c r="N17" s="97" t="s">
        <v>451</v>
      </c>
      <c r="O17" s="97" t="s">
        <v>452</v>
      </c>
      <c r="P17" s="9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row>
    <row r="18" spans="1:42" ht="46.5" thickTop="1" thickBot="1" x14ac:dyDescent="0.3">
      <c r="A18" s="13" t="str">
        <f>Questionnaire!A17</f>
        <v>Question_16</v>
      </c>
      <c r="B18" s="13" t="str">
        <f>Questionnaire!B17</f>
        <v>To what extent are there fishers that are highly specialized on certain target species who will have to increase their effort in searching productive new grounds? </v>
      </c>
      <c r="C18" s="97" t="s">
        <v>453</v>
      </c>
      <c r="D18" s="97" t="s">
        <v>454</v>
      </c>
      <c r="E18" s="99" t="s">
        <v>455</v>
      </c>
      <c r="F18" s="99" t="s">
        <v>456</v>
      </c>
      <c r="G18" s="99" t="s">
        <v>457</v>
      </c>
      <c r="H18" s="97" t="s">
        <v>458</v>
      </c>
      <c r="I18" s="97" t="s">
        <v>459</v>
      </c>
      <c r="J18" s="97" t="s">
        <v>460</v>
      </c>
      <c r="K18" s="97" t="s">
        <v>461</v>
      </c>
      <c r="L18" s="97" t="s">
        <v>462</v>
      </c>
      <c r="M18" s="97" t="s">
        <v>463</v>
      </c>
      <c r="N18" s="97" t="s">
        <v>464</v>
      </c>
      <c r="O18" s="97" t="s">
        <v>465</v>
      </c>
      <c r="P18" s="9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row>
    <row r="19" spans="1:42" ht="61.5" thickTop="1" thickBot="1" x14ac:dyDescent="0.3">
      <c r="A19" s="13" t="str">
        <f>Questionnaire!A18</f>
        <v>Question_17</v>
      </c>
      <c r="B19" s="13" t="str">
        <f>Questionnaire!B18</f>
        <v xml:space="preserve">Compared to the other areas where the fishers operate (or could operate), how is the abundance of vulnerable and/or protected species and/or habitats which are sensitive to the fishing activity, inside the MPA? </v>
      </c>
      <c r="C19" s="98" t="s">
        <v>466</v>
      </c>
      <c r="D19" s="97" t="s">
        <v>467</v>
      </c>
      <c r="E19" s="97" t="s">
        <v>468</v>
      </c>
      <c r="F19" s="99"/>
      <c r="G19" s="99"/>
      <c r="H19" s="99"/>
      <c r="I19" s="99"/>
      <c r="J19" s="99"/>
      <c r="K19" s="99"/>
      <c r="L19" s="99"/>
      <c r="M19" s="99"/>
      <c r="N19" s="99"/>
      <c r="O19" s="99"/>
      <c r="P19" s="9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row>
    <row r="20" spans="1:42" ht="31.5" thickTop="1" thickBot="1" x14ac:dyDescent="0.3">
      <c r="A20" s="13" t="str">
        <f>Questionnaire!A19</f>
        <v>Question_18</v>
      </c>
      <c r="B20" s="13" t="str">
        <f>Questionnaire!B19</f>
        <v xml:space="preserve">Compared to other areas where the fishers operate, how large is the biodiversity in the MPA? </v>
      </c>
      <c r="C20" s="97" t="s">
        <v>469</v>
      </c>
      <c r="D20" s="97" t="s">
        <v>470</v>
      </c>
      <c r="E20" s="99" t="s">
        <v>471</v>
      </c>
      <c r="F20" s="99"/>
      <c r="G20" s="99"/>
      <c r="H20" s="99"/>
      <c r="I20" s="99"/>
      <c r="J20" s="99"/>
      <c r="K20" s="99"/>
      <c r="L20" s="99"/>
      <c r="M20" s="99"/>
      <c r="N20" s="99"/>
      <c r="O20" s="99"/>
      <c r="P20" s="9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row>
    <row r="21" spans="1:42" ht="31.5" thickTop="1" thickBot="1" x14ac:dyDescent="0.3">
      <c r="A21" s="13" t="str">
        <f>Questionnaire!A20</f>
        <v>Question_19</v>
      </c>
      <c r="B21" s="13" t="str">
        <f>Questionnaire!B20</f>
        <v>How does the bycatch rate (bycatch biomass per unit of effort) within the MPA compare to alternative areas?</v>
      </c>
      <c r="C21" s="97" t="s">
        <v>472</v>
      </c>
      <c r="D21" s="97" t="s">
        <v>473</v>
      </c>
      <c r="E21" s="97" t="s">
        <v>474</v>
      </c>
      <c r="F21" s="99"/>
      <c r="G21" s="99"/>
      <c r="H21" s="97" t="s">
        <v>475</v>
      </c>
      <c r="I21" s="99" t="s">
        <v>476</v>
      </c>
      <c r="J21" s="97" t="s">
        <v>477</v>
      </c>
      <c r="K21" s="97" t="s">
        <v>478</v>
      </c>
      <c r="L21" s="97" t="s">
        <v>479</v>
      </c>
      <c r="M21" s="97" t="s">
        <v>480</v>
      </c>
      <c r="N21" s="97" t="s">
        <v>481</v>
      </c>
      <c r="O21" s="97" t="s">
        <v>482</v>
      </c>
      <c r="P21" s="9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row>
    <row r="22" spans="1:42" ht="61.5" thickTop="1" thickBot="1" x14ac:dyDescent="0.3">
      <c r="A22" s="13" t="str">
        <f>Questionnaire!A21</f>
        <v>Question_20</v>
      </c>
      <c r="B22" s="13" t="str">
        <f>Questionnaire!B21</f>
        <v>Compared to other areas where the fishers operate, what is the frequency of occurrence of spawning aggregations of species that are caught in or disturbed by the fishing gears used in the MPA?</v>
      </c>
      <c r="C22" s="99" t="s">
        <v>483</v>
      </c>
      <c r="D22" s="99" t="s">
        <v>484</v>
      </c>
      <c r="E22" s="99"/>
      <c r="F22" s="99"/>
      <c r="G22" s="99"/>
      <c r="H22" s="99"/>
      <c r="I22" s="99"/>
      <c r="J22" s="99"/>
      <c r="K22" s="99"/>
      <c r="L22" s="99"/>
      <c r="M22" s="99"/>
      <c r="N22" s="99"/>
      <c r="O22" s="99"/>
      <c r="P22" s="9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row>
    <row r="23" spans="1:42" ht="31.5" thickTop="1" thickBot="1" x14ac:dyDescent="0.3">
      <c r="A23" s="13" t="str">
        <f>Questionnaire!A22</f>
        <v>Question_21</v>
      </c>
      <c r="B23" s="13" t="str">
        <f>Questionnaire!B22</f>
        <v>Compared to other areas where the fishers operate, what is the historic fishing intensity in the MPA?</v>
      </c>
      <c r="C23" s="97" t="s">
        <v>485</v>
      </c>
      <c r="D23" s="97" t="s">
        <v>486</v>
      </c>
      <c r="E23" s="97" t="s">
        <v>487</v>
      </c>
      <c r="F23" s="97" t="s">
        <v>488</v>
      </c>
      <c r="G23" s="99"/>
      <c r="H23" s="99" t="s">
        <v>489</v>
      </c>
      <c r="I23" s="99"/>
      <c r="J23" s="99"/>
      <c r="K23" s="99"/>
      <c r="L23" s="99"/>
      <c r="M23" s="99"/>
      <c r="N23" s="99"/>
      <c r="O23" s="97" t="s">
        <v>490</v>
      </c>
      <c r="P23" s="97" t="s">
        <v>491</v>
      </c>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row>
    <row r="24" spans="1:42" ht="46.5" thickTop="1" thickBot="1" x14ac:dyDescent="0.3">
      <c r="A24" s="13" t="str">
        <f>Questionnaire!A23</f>
        <v>Question_22</v>
      </c>
      <c r="B24" s="13" t="str">
        <f>Questionnaire!B23</f>
        <v>Compared to other areas where the fishers operate, what is the abundance of specific sensitive benthic species or features (such as oyster beds and boulders) in the MPA?</v>
      </c>
      <c r="C24" s="97" t="s">
        <v>492</v>
      </c>
      <c r="D24" s="97" t="s">
        <v>493</v>
      </c>
      <c r="E24" s="97" t="s">
        <v>494</v>
      </c>
      <c r="F24" s="99"/>
      <c r="G24" s="99"/>
      <c r="H24" s="97" t="s">
        <v>495</v>
      </c>
      <c r="I24" s="99"/>
      <c r="J24" s="99"/>
      <c r="K24" s="99"/>
      <c r="L24" s="99"/>
      <c r="M24" s="99"/>
      <c r="N24" s="99"/>
      <c r="O24" s="99"/>
      <c r="P24" s="9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row>
    <row r="25" spans="1:42" ht="46.5" thickTop="1" thickBot="1" x14ac:dyDescent="0.3">
      <c r="A25" s="13" t="str">
        <f>Questionnaire!A24</f>
        <v>Question_23</v>
      </c>
      <c r="B25" s="13" t="str">
        <f>Questionnaire!B24</f>
        <v xml:space="preserve">Compared to other areas where the fishers operate, what is the abundance of  species which are known to be sensitive to underwater noise (e.g. marine mammals) in the MPA? </v>
      </c>
      <c r="C25" s="97" t="s">
        <v>496</v>
      </c>
      <c r="D25" s="97" t="s">
        <v>497</v>
      </c>
      <c r="E25" s="99"/>
      <c r="F25" s="99"/>
      <c r="G25" s="99"/>
      <c r="H25" s="97" t="s">
        <v>498</v>
      </c>
      <c r="I25" s="99" t="s">
        <v>499</v>
      </c>
      <c r="J25" s="99"/>
      <c r="K25" s="99"/>
      <c r="L25" s="99"/>
      <c r="M25" s="99"/>
      <c r="N25" s="99"/>
      <c r="O25" s="99"/>
      <c r="P25" s="9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row>
    <row r="26" spans="1:42" ht="31.5" thickTop="1" thickBot="1" x14ac:dyDescent="0.3">
      <c r="A26" s="13" t="str">
        <f>Questionnaire!A25</f>
        <v>Question_24</v>
      </c>
      <c r="B26" s="13" t="str">
        <f>Questionnaire!B25</f>
        <v>How significant is the total reduction in productive fishable grounds?</v>
      </c>
      <c r="C26" s="99" t="s">
        <v>500</v>
      </c>
      <c r="D26" s="99" t="s">
        <v>501</v>
      </c>
      <c r="E26" s="99"/>
      <c r="F26" s="99"/>
      <c r="G26" s="99"/>
      <c r="H26" s="99" t="s">
        <v>502</v>
      </c>
      <c r="I26" s="99"/>
      <c r="J26" s="99"/>
      <c r="K26" s="99" t="s">
        <v>503</v>
      </c>
      <c r="L26" s="99" t="s">
        <v>504</v>
      </c>
      <c r="M26" s="99"/>
      <c r="N26" s="99" t="s">
        <v>505</v>
      </c>
      <c r="O26" s="99" t="s">
        <v>506</v>
      </c>
      <c r="P26" s="99" t="s">
        <v>507</v>
      </c>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row>
    <row r="27" spans="1:42" ht="31.5" thickTop="1" thickBot="1" x14ac:dyDescent="0.3">
      <c r="A27" s="13" t="str">
        <f>Questionnaire!A26</f>
        <v>Question_25</v>
      </c>
      <c r="B27" s="13" t="str">
        <f>Questionnaire!B26</f>
        <v>Do fishers historically use different methods (e.g. vessel type, gear, mesh size) in areas alternative to the MPA?</v>
      </c>
      <c r="C27" s="99" t="s">
        <v>508</v>
      </c>
      <c r="D27" s="99" t="s">
        <v>509</v>
      </c>
      <c r="E27" s="99" t="s">
        <v>510</v>
      </c>
      <c r="F27" s="99"/>
      <c r="G27" s="99"/>
      <c r="H27" s="99" t="s">
        <v>511</v>
      </c>
      <c r="I27" s="99" t="s">
        <v>512</v>
      </c>
      <c r="J27" s="99" t="s">
        <v>513</v>
      </c>
      <c r="K27" s="99" t="s">
        <v>514</v>
      </c>
      <c r="L27" s="99" t="s">
        <v>515</v>
      </c>
      <c r="M27" s="99"/>
      <c r="N27" s="99" t="s">
        <v>516</v>
      </c>
      <c r="O27" s="99"/>
      <c r="P27" s="9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row>
    <row r="28" spans="1:42" ht="31.5" thickTop="1" thickBot="1" x14ac:dyDescent="0.3">
      <c r="A28" s="13" t="str">
        <f>Questionnaire!A27</f>
        <v>Question_26</v>
      </c>
      <c r="B28" s="13" t="str">
        <f>Questionnaire!B27</f>
        <v>Are gear changes required to catch the target species in the alternative areas?</v>
      </c>
      <c r="C28" s="99"/>
      <c r="D28" s="99"/>
      <c r="E28" s="99"/>
      <c r="F28" s="99"/>
      <c r="G28" s="99"/>
      <c r="H28" s="99" t="s">
        <v>517</v>
      </c>
      <c r="I28" s="99" t="s">
        <v>518</v>
      </c>
      <c r="J28" s="99" t="s">
        <v>519</v>
      </c>
      <c r="K28" s="99" t="s">
        <v>520</v>
      </c>
      <c r="L28" s="99" t="s">
        <v>521</v>
      </c>
      <c r="M28" s="99"/>
      <c r="N28" s="99" t="s">
        <v>522</v>
      </c>
      <c r="O28" s="99" t="s">
        <v>523</v>
      </c>
      <c r="P28" s="9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row>
    <row r="29" spans="1:42" ht="31.5" thickTop="1" thickBot="1" x14ac:dyDescent="0.3">
      <c r="A29" s="13" t="str">
        <f>Questionnaire!A28</f>
        <v>Question_27</v>
      </c>
      <c r="B29" s="13" t="str">
        <f>Questionnaire!B28</f>
        <v>How do these methods compare to the methods used in the MPA in terms of impact on the seafloor?</v>
      </c>
      <c r="C29" s="99" t="s">
        <v>524</v>
      </c>
      <c r="D29" s="99" t="s">
        <v>525</v>
      </c>
      <c r="E29" s="99" t="s">
        <v>526</v>
      </c>
      <c r="F29" s="99"/>
      <c r="G29" s="99"/>
      <c r="H29" s="99"/>
      <c r="I29" s="99"/>
      <c r="J29" s="99"/>
      <c r="K29" s="99"/>
      <c r="L29" s="99"/>
      <c r="M29" s="99"/>
      <c r="N29" s="99"/>
      <c r="O29" s="99"/>
      <c r="P29" s="9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row>
    <row r="30" spans="1:42" ht="31.5" thickTop="1" thickBot="1" x14ac:dyDescent="0.3">
      <c r="A30" s="13" t="str">
        <f>Questionnaire!A29</f>
        <v>Question_28</v>
      </c>
      <c r="B30" s="13" t="str">
        <f>Questionnaire!B29</f>
        <v>How do these methods compare to the methods used in the MPA in terms of impact on noise levels?</v>
      </c>
      <c r="C30" s="99" t="s">
        <v>527</v>
      </c>
      <c r="D30" s="99"/>
      <c r="E30" s="99"/>
      <c r="F30" s="99" t="s">
        <v>528</v>
      </c>
      <c r="G30" s="99"/>
      <c r="H30" s="99"/>
      <c r="I30" s="99"/>
      <c r="J30" s="99"/>
      <c r="K30" s="99"/>
      <c r="L30" s="99"/>
      <c r="M30" s="99"/>
      <c r="N30" s="99"/>
      <c r="O30" s="9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row>
    <row r="31" spans="1:42" ht="31.5" thickTop="1" thickBot="1" x14ac:dyDescent="0.3">
      <c r="A31" s="13" t="str">
        <f>Questionnaire!A30</f>
        <v>Question_29</v>
      </c>
      <c r="B31" s="13" t="str">
        <f>Questionnaire!B30</f>
        <v>How do these methods compare to the methods used in the MPA in terms of impact on CO2 emissions?</v>
      </c>
      <c r="C31" s="99"/>
      <c r="D31" s="99"/>
      <c r="E31" s="99"/>
      <c r="F31" s="99"/>
      <c r="G31" s="99" t="s">
        <v>529</v>
      </c>
      <c r="H31" s="99"/>
      <c r="I31" s="99"/>
      <c r="J31" s="99"/>
      <c r="K31" s="99"/>
      <c r="L31" s="99"/>
      <c r="M31" s="99"/>
      <c r="N31" s="99"/>
      <c r="O31" s="9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row>
    <row r="32" spans="1:42" ht="31.5" thickTop="1" thickBot="1" x14ac:dyDescent="0.3">
      <c r="A32" s="13" t="str">
        <f>Questionnaire!A31</f>
        <v>Question_30</v>
      </c>
      <c r="B32" s="13" t="str">
        <f>Questionnaire!B31</f>
        <v>How do these methods compare to the methods used in the MPA in terms of impact on bycatch?</v>
      </c>
      <c r="C32" s="99" t="s">
        <v>530</v>
      </c>
      <c r="D32" s="99" t="s">
        <v>531</v>
      </c>
      <c r="E32" s="99"/>
      <c r="F32" s="99"/>
      <c r="G32" s="99"/>
      <c r="H32" s="99" t="s">
        <v>532</v>
      </c>
      <c r="I32" s="99" t="s">
        <v>533</v>
      </c>
      <c r="J32" s="99" t="s">
        <v>534</v>
      </c>
      <c r="K32" s="99"/>
      <c r="L32" s="99"/>
      <c r="M32" s="99" t="s">
        <v>535</v>
      </c>
      <c r="N32" s="99" t="s">
        <v>536</v>
      </c>
      <c r="O32" s="9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row>
    <row r="33" spans="1:42" ht="31.5" thickTop="1" thickBot="1" x14ac:dyDescent="0.3">
      <c r="A33" s="13" t="str">
        <f>Questionnaire!A32</f>
        <v>Question_31</v>
      </c>
      <c r="B33" s="13" t="str">
        <f>Questionnaire!B32</f>
        <v>How do these methods compare to the methods used in the MPA in terms of impact on the food-web?</v>
      </c>
      <c r="C33" s="99" t="s">
        <v>537</v>
      </c>
      <c r="D33" s="99" t="s">
        <v>538</v>
      </c>
      <c r="E33" s="99"/>
      <c r="F33" s="99"/>
      <c r="G33" s="99"/>
      <c r="H33" s="99"/>
      <c r="I33" s="99"/>
      <c r="J33" s="99"/>
      <c r="K33" s="99"/>
      <c r="L33" s="99"/>
      <c r="M33" s="99"/>
      <c r="N33" s="99"/>
      <c r="O33" s="9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row>
    <row r="34" spans="1:42" ht="31.5" thickTop="1" thickBot="1" x14ac:dyDescent="0.3">
      <c r="A34" s="13" t="str">
        <f>Questionnaire!A33</f>
        <v>Question_32</v>
      </c>
      <c r="B34" s="13" t="str">
        <f>Questionnaire!B33</f>
        <v>If innovation is required, to what extent is the community capable of innovation (financial and willingness)?</v>
      </c>
      <c r="C34" s="99" t="s">
        <v>539</v>
      </c>
      <c r="D34" s="99" t="s">
        <v>540</v>
      </c>
      <c r="E34" s="99" t="s">
        <v>541</v>
      </c>
      <c r="F34" s="99"/>
      <c r="G34" s="99" t="s">
        <v>541</v>
      </c>
      <c r="H34" s="99" t="s">
        <v>542</v>
      </c>
      <c r="I34" s="99" t="s">
        <v>543</v>
      </c>
      <c r="J34" s="99"/>
      <c r="K34" s="99" t="s">
        <v>544</v>
      </c>
      <c r="L34" s="99" t="s">
        <v>545</v>
      </c>
      <c r="M34" s="99"/>
      <c r="N34" s="99"/>
      <c r="O34" s="99" t="s">
        <v>546</v>
      </c>
      <c r="P34" s="99" t="s">
        <v>547</v>
      </c>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row>
    <row r="35" spans="1:42" ht="16.5" thickTop="1" thickBot="1" x14ac:dyDescent="0.3">
      <c r="A35" s="13"/>
      <c r="B35" s="13"/>
      <c r="C35" s="99"/>
      <c r="D35" s="99"/>
      <c r="E35" s="99"/>
      <c r="F35" s="99"/>
      <c r="G35" s="99"/>
      <c r="H35" s="99"/>
      <c r="I35" s="99"/>
      <c r="J35" s="99"/>
      <c r="K35" s="99"/>
      <c r="L35" s="99"/>
      <c r="M35" s="99"/>
      <c r="N35" s="99"/>
      <c r="O35" s="9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row>
    <row r="36" spans="1:42" ht="16.5" thickTop="1" thickBot="1" x14ac:dyDescent="0.3">
      <c r="A36" s="13"/>
      <c r="B36" s="13"/>
      <c r="C36" s="99"/>
      <c r="D36" s="99"/>
      <c r="E36" s="99"/>
      <c r="F36" s="99"/>
      <c r="G36" s="99"/>
      <c r="H36" s="99"/>
      <c r="I36" s="99"/>
      <c r="J36" s="99"/>
      <c r="K36" s="99"/>
      <c r="L36" s="99"/>
      <c r="M36" s="99"/>
      <c r="N36" s="99"/>
      <c r="O36" s="9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row>
    <row r="37" spans="1:42" ht="16.5" thickTop="1" thickBot="1" x14ac:dyDescent="0.3">
      <c r="A37" s="13"/>
      <c r="B37" s="13"/>
      <c r="C37" s="99"/>
      <c r="D37" s="99"/>
      <c r="E37" s="99"/>
      <c r="F37" s="99"/>
      <c r="G37" s="99"/>
      <c r="H37" s="99"/>
      <c r="I37" s="99"/>
      <c r="J37" s="99"/>
      <c r="K37" s="99"/>
      <c r="L37" s="99"/>
      <c r="M37" s="99"/>
      <c r="N37" s="99"/>
      <c r="O37" s="9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row>
    <row r="38" spans="1:42" ht="16.5" thickTop="1" thickBot="1" x14ac:dyDescent="0.3">
      <c r="A38" s="13"/>
      <c r="B38" s="13"/>
      <c r="C38" s="99"/>
      <c r="D38" s="99"/>
      <c r="E38" s="99"/>
      <c r="F38" s="99"/>
      <c r="G38" s="99"/>
      <c r="H38" s="99"/>
      <c r="I38" s="99"/>
      <c r="J38" s="99"/>
      <c r="K38" s="99"/>
      <c r="L38" s="99"/>
      <c r="M38" s="99"/>
      <c r="N38" s="99"/>
      <c r="O38" s="9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row>
    <row r="39" spans="1:42" ht="16.5" thickTop="1" thickBot="1" x14ac:dyDescent="0.3">
      <c r="A39" s="13"/>
      <c r="B39" s="13"/>
      <c r="C39" s="99"/>
      <c r="D39" s="99"/>
      <c r="E39" s="99"/>
      <c r="F39" s="99"/>
      <c r="G39" s="99"/>
      <c r="H39" s="99"/>
      <c r="I39" s="99"/>
      <c r="J39" s="99"/>
      <c r="K39" s="99"/>
      <c r="L39" s="99"/>
      <c r="M39" s="99"/>
      <c r="N39" s="99"/>
      <c r="O39" s="9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row>
    <row r="40" spans="1:42" ht="16.5" thickTop="1" thickBot="1" x14ac:dyDescent="0.3">
      <c r="A40" s="13"/>
      <c r="B40" s="13"/>
      <c r="C40" s="99"/>
      <c r="D40" s="99"/>
      <c r="E40" s="99"/>
      <c r="F40" s="99"/>
      <c r="G40" s="99"/>
      <c r="H40" s="99"/>
      <c r="I40" s="99"/>
      <c r="J40" s="99"/>
      <c r="K40" s="99"/>
      <c r="L40" s="99"/>
      <c r="M40" s="99"/>
      <c r="N40" s="99"/>
      <c r="O40" s="9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row>
    <row r="41" spans="1:42" ht="16.5" thickTop="1" thickBot="1" x14ac:dyDescent="0.3">
      <c r="A41" s="13"/>
      <c r="B41" s="13"/>
      <c r="C41" s="99"/>
      <c r="D41" s="99"/>
      <c r="E41" s="99"/>
      <c r="F41" s="99"/>
      <c r="G41" s="99"/>
      <c r="H41" s="99"/>
      <c r="I41" s="99"/>
      <c r="J41" s="99"/>
      <c r="K41" s="99"/>
      <c r="L41" s="99"/>
      <c r="M41" s="99"/>
      <c r="N41" s="99"/>
      <c r="O41" s="9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row>
    <row r="42" spans="1:42" ht="16.5" thickTop="1" thickBot="1" x14ac:dyDescent="0.3">
      <c r="A42" s="13"/>
      <c r="B42" s="13"/>
      <c r="C42" s="99"/>
      <c r="D42" s="99"/>
      <c r="E42" s="99"/>
      <c r="F42" s="99"/>
      <c r="G42" s="99"/>
      <c r="H42" s="99"/>
      <c r="I42" s="99"/>
      <c r="J42" s="99"/>
      <c r="K42" s="99"/>
      <c r="L42" s="99"/>
      <c r="M42" s="99"/>
      <c r="N42" s="99"/>
      <c r="O42" s="9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row>
    <row r="43" spans="1:42" ht="16.5" thickTop="1" thickBot="1" x14ac:dyDescent="0.3">
      <c r="A43" s="13"/>
      <c r="B43" s="13"/>
      <c r="C43" s="99"/>
      <c r="D43" s="99"/>
      <c r="E43" s="99"/>
      <c r="F43" s="99"/>
      <c r="G43" s="99"/>
      <c r="H43" s="99"/>
      <c r="I43" s="99"/>
      <c r="J43" s="99"/>
      <c r="K43" s="99"/>
      <c r="L43" s="99"/>
      <c r="M43" s="99"/>
      <c r="N43" s="99"/>
      <c r="O43" s="9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row>
    <row r="44" spans="1:42" ht="16.5" thickTop="1" thickBot="1" x14ac:dyDescent="0.3">
      <c r="A44" s="13"/>
      <c r="B44" s="13"/>
      <c r="C44" s="99"/>
      <c r="D44" s="99"/>
      <c r="E44" s="99"/>
      <c r="F44" s="99"/>
      <c r="G44" s="99"/>
      <c r="H44" s="99"/>
      <c r="I44" s="99"/>
      <c r="J44" s="99"/>
      <c r="K44" s="99"/>
      <c r="L44" s="99"/>
      <c r="M44" s="99"/>
      <c r="N44" s="99"/>
      <c r="O44" s="9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row>
    <row r="45" spans="1:42" ht="16.5" thickTop="1" thickBot="1" x14ac:dyDescent="0.3">
      <c r="A45" s="13"/>
      <c r="B45" s="13"/>
      <c r="C45" s="99"/>
      <c r="D45" s="99"/>
      <c r="E45" s="99"/>
      <c r="F45" s="99"/>
      <c r="G45" s="99"/>
      <c r="H45" s="99"/>
      <c r="I45" s="99"/>
      <c r="J45" s="99"/>
      <c r="K45" s="99"/>
      <c r="L45" s="99"/>
      <c r="M45" s="99"/>
      <c r="N45" s="99"/>
      <c r="O45" s="9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row>
    <row r="46" spans="1:42" ht="16.5" thickTop="1" thickBot="1" x14ac:dyDescent="0.3">
      <c r="A46" s="13"/>
      <c r="B46" s="13"/>
      <c r="C46" s="99"/>
      <c r="D46" s="99"/>
      <c r="E46" s="99"/>
      <c r="F46" s="99"/>
      <c r="G46" s="99"/>
      <c r="H46" s="99"/>
      <c r="I46" s="99"/>
      <c r="J46" s="99"/>
      <c r="K46" s="99"/>
      <c r="L46" s="99"/>
      <c r="M46" s="99"/>
      <c r="N46" s="99"/>
      <c r="O46" s="9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row>
    <row r="47" spans="1:42" ht="16.5" thickTop="1" thickBot="1" x14ac:dyDescent="0.3">
      <c r="A47" s="13"/>
      <c r="B47" s="13"/>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row>
    <row r="48" spans="1:42" ht="16.5" thickTop="1" thickBot="1" x14ac:dyDescent="0.3">
      <c r="A48" s="13"/>
      <c r="B48" s="13"/>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row>
    <row r="49" spans="1:42" s="12" customFormat="1" ht="15.75" thickTop="1" x14ac:dyDescent="0.25">
      <c r="A49" s="208" t="s">
        <v>72</v>
      </c>
      <c r="B49" s="208"/>
      <c r="C49" s="204" t="s">
        <v>73</v>
      </c>
      <c r="D49" s="204" t="s">
        <v>73</v>
      </c>
      <c r="E49" s="204" t="s">
        <v>73</v>
      </c>
      <c r="F49" s="204" t="s">
        <v>73</v>
      </c>
      <c r="G49" s="204" t="s">
        <v>73</v>
      </c>
      <c r="H49" s="204" t="s">
        <v>73</v>
      </c>
      <c r="I49" s="204" t="s">
        <v>73</v>
      </c>
      <c r="J49" s="204" t="s">
        <v>73</v>
      </c>
      <c r="K49" s="204" t="s">
        <v>73</v>
      </c>
      <c r="L49" s="204" t="s">
        <v>73</v>
      </c>
      <c r="M49" s="204" t="s">
        <v>73</v>
      </c>
      <c r="N49" s="204" t="s">
        <v>73</v>
      </c>
      <c r="O49" s="204" t="s">
        <v>73</v>
      </c>
      <c r="P49" s="204" t="s">
        <v>73</v>
      </c>
      <c r="Q49" s="204" t="s">
        <v>73</v>
      </c>
      <c r="R49" s="204" t="s">
        <v>73</v>
      </c>
      <c r="S49" s="204" t="s">
        <v>73</v>
      </c>
      <c r="T49" s="204" t="s">
        <v>73</v>
      </c>
      <c r="U49" s="204" t="s">
        <v>73</v>
      </c>
      <c r="V49" s="204" t="s">
        <v>73</v>
      </c>
      <c r="W49" s="204" t="s">
        <v>73</v>
      </c>
      <c r="X49" s="204" t="s">
        <v>73</v>
      </c>
      <c r="Y49" s="204" t="s">
        <v>73</v>
      </c>
      <c r="Z49" s="204" t="s">
        <v>73</v>
      </c>
      <c r="AA49" s="204" t="s">
        <v>73</v>
      </c>
      <c r="AB49" s="204" t="s">
        <v>73</v>
      </c>
      <c r="AC49" s="204" t="s">
        <v>73</v>
      </c>
      <c r="AD49" s="204" t="s">
        <v>73</v>
      </c>
      <c r="AE49" s="204" t="s">
        <v>73</v>
      </c>
      <c r="AF49" s="204" t="s">
        <v>73</v>
      </c>
      <c r="AG49" s="204" t="s">
        <v>73</v>
      </c>
      <c r="AH49" s="204" t="s">
        <v>73</v>
      </c>
      <c r="AI49" s="204" t="s">
        <v>73</v>
      </c>
      <c r="AJ49" s="204" t="s">
        <v>73</v>
      </c>
      <c r="AK49" s="204" t="s">
        <v>73</v>
      </c>
      <c r="AL49" s="204" t="s">
        <v>73</v>
      </c>
      <c r="AM49" s="204" t="s">
        <v>73</v>
      </c>
      <c r="AN49" s="204" t="s">
        <v>73</v>
      </c>
      <c r="AO49" s="204" t="s">
        <v>73</v>
      </c>
      <c r="AP49" s="204" t="s">
        <v>73</v>
      </c>
    </row>
    <row r="50" spans="1:42" s="12" customFormat="1" x14ac:dyDescent="0.25">
      <c r="A50" s="205"/>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row>
    <row r="51" spans="1:42" s="12" customFormat="1" x14ac:dyDescent="0.25">
      <c r="A51" s="205"/>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row>
    <row r="52" spans="1:42" s="12" customFormat="1" x14ac:dyDescent="0.25">
      <c r="A52" s="205"/>
      <c r="B52" s="205"/>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row>
    <row r="53" spans="1:42" s="12" customFormat="1" x14ac:dyDescent="0.25">
      <c r="A53" s="205"/>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row>
    <row r="54" spans="1:42" s="12" customFormat="1" x14ac:dyDescent="0.25">
      <c r="A54" s="205"/>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row>
    <row r="55" spans="1:42" s="12" customFormat="1" x14ac:dyDescent="0.25">
      <c r="A55" s="205"/>
      <c r="B55" s="205"/>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row>
    <row r="56" spans="1:42" s="12" customFormat="1" x14ac:dyDescent="0.25">
      <c r="A56" s="205"/>
      <c r="B56" s="205"/>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row>
    <row r="57" spans="1:42" s="12" customFormat="1" x14ac:dyDescent="0.25">
      <c r="A57" s="205"/>
      <c r="B57" s="205"/>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c r="AP57" s="205"/>
    </row>
    <row r="58" spans="1:42" s="12" customFormat="1" x14ac:dyDescent="0.25">
      <c r="A58" s="205"/>
      <c r="B58" s="205"/>
    </row>
    <row r="59" spans="1:42" s="12" customFormat="1" x14ac:dyDescent="0.25">
      <c r="A59" s="205"/>
      <c r="B59" s="205"/>
    </row>
    <row r="60" spans="1:42" s="12" customFormat="1" x14ac:dyDescent="0.25"/>
    <row r="61" spans="1:42" s="12" customFormat="1" x14ac:dyDescent="0.25"/>
    <row r="62" spans="1:42" s="12" customFormat="1" x14ac:dyDescent="0.25"/>
    <row r="63" spans="1:42" s="12" customFormat="1" x14ac:dyDescent="0.25"/>
    <row r="64" spans="1:42" s="12" customFormat="1" x14ac:dyDescent="0.25"/>
    <row r="65" s="12" customFormat="1" x14ac:dyDescent="0.25"/>
    <row r="66" s="12" customFormat="1" x14ac:dyDescent="0.25"/>
    <row r="67" s="12" customFormat="1" x14ac:dyDescent="0.25"/>
    <row r="68" s="12" customFormat="1" x14ac:dyDescent="0.25"/>
  </sheetData>
  <mergeCells count="43">
    <mergeCell ref="C1:G1"/>
    <mergeCell ref="K1:O1"/>
    <mergeCell ref="A49:B59"/>
    <mergeCell ref="C49:C57"/>
    <mergeCell ref="D49:D57"/>
    <mergeCell ref="E49:E57"/>
    <mergeCell ref="F49:F57"/>
    <mergeCell ref="G49:G57"/>
    <mergeCell ref="H49:H57"/>
    <mergeCell ref="I49:I57"/>
    <mergeCell ref="U49:U57"/>
    <mergeCell ref="J49:J57"/>
    <mergeCell ref="K49:K57"/>
    <mergeCell ref="L49:L57"/>
    <mergeCell ref="M49:M57"/>
    <mergeCell ref="N49:N57"/>
    <mergeCell ref="O49:O57"/>
    <mergeCell ref="P49:P57"/>
    <mergeCell ref="Q49:Q57"/>
    <mergeCell ref="R49:R57"/>
    <mergeCell ref="S49:S57"/>
    <mergeCell ref="T49:T57"/>
    <mergeCell ref="AG49:AG57"/>
    <mergeCell ref="V49:V57"/>
    <mergeCell ref="W49:W57"/>
    <mergeCell ref="X49:X57"/>
    <mergeCell ref="Y49:Y57"/>
    <mergeCell ref="Z49:Z57"/>
    <mergeCell ref="AA49:AA57"/>
    <mergeCell ref="AB49:AB57"/>
    <mergeCell ref="AC49:AC57"/>
    <mergeCell ref="AD49:AD57"/>
    <mergeCell ref="AE49:AE57"/>
    <mergeCell ref="AF49:AF57"/>
    <mergeCell ref="AN49:AN57"/>
    <mergeCell ref="AO49:AO57"/>
    <mergeCell ref="AP49:AP57"/>
    <mergeCell ref="AH49:AH57"/>
    <mergeCell ref="AI49:AI57"/>
    <mergeCell ref="AJ49:AJ57"/>
    <mergeCell ref="AK49:AK57"/>
    <mergeCell ref="AL49:AL57"/>
    <mergeCell ref="AM49:AM5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4932F-58E6-4AA2-881A-A8CE909227AB}">
  <sheetPr codeName="Sheet13">
    <tabColor rgb="FF00B0F0"/>
  </sheetPr>
  <dimension ref="A1:AQ239"/>
  <sheetViews>
    <sheetView zoomScale="86" workbookViewId="0">
      <pane ySplit="1" topLeftCell="A2" activePane="bottomLeft" state="frozen"/>
      <selection pane="bottomLeft" activeCell="D2" sqref="D2"/>
    </sheetView>
  </sheetViews>
  <sheetFormatPr defaultColWidth="8.85546875" defaultRowHeight="15" x14ac:dyDescent="0.25"/>
  <cols>
    <col min="1" max="1" width="11.5703125" style="1" customWidth="1"/>
    <col min="2" max="3" width="26.5703125" style="1" customWidth="1"/>
    <col min="4" max="43" width="16.7109375" style="1" customWidth="1"/>
    <col min="44" max="16384" width="8.85546875" style="1"/>
  </cols>
  <sheetData>
    <row r="1" spans="1:43" ht="46.5" thickTop="1" thickBot="1" x14ac:dyDescent="0.3">
      <c r="A1" s="53" t="e">
        <f>#REF!</f>
        <v>#REF!</v>
      </c>
      <c r="B1" s="53" t="str">
        <f>'Admin Single Score'!B3</f>
        <v>Question</v>
      </c>
      <c r="C1" s="53" t="str">
        <f>'Admin Single Score'!C3</f>
        <v>Answer</v>
      </c>
      <c r="D1" s="13" t="str">
        <f>'Admin Single Score'!D3</f>
        <v>Biodiversity</v>
      </c>
      <c r="E1" s="13" t="str">
        <f>'Admin Single Score'!E3</f>
        <v>Food-web</v>
      </c>
      <c r="F1" s="13" t="str">
        <f>'Admin Single Score'!F3</f>
        <v>Seafloor integrity</v>
      </c>
      <c r="G1" s="13" t="str">
        <f>'Admin Single Score'!G3</f>
        <v>Noise</v>
      </c>
      <c r="H1" s="13" t="str">
        <f>'Admin Single Score'!H3</f>
        <v>CO2-emissions</v>
      </c>
      <c r="I1" s="13" t="str">
        <f>'Admin Single Score'!I3</f>
        <v>Catch composition</v>
      </c>
      <c r="J1" s="13" t="str">
        <f>'Admin Single Score'!J3</f>
        <v>Bycatch quantity</v>
      </c>
      <c r="K1" s="13" t="str">
        <f>'Admin Single Score'!K3</f>
        <v>Costs</v>
      </c>
      <c r="L1" s="13" t="str">
        <f>'Admin Single Score'!L3</f>
        <v>Revenue</v>
      </c>
      <c r="M1" s="13" t="str">
        <f>'Admin Single Score'!M3</f>
        <v>Business structure</v>
      </c>
      <c r="N1" s="13" t="str">
        <f>'Admin Single Score'!N3</f>
        <v>Working rhythm</v>
      </c>
      <c r="O1" s="13" t="str">
        <f>'Admin Single Score'!O3</f>
        <v>Polyvalence (different strategies)</v>
      </c>
      <c r="P1" s="13" t="str">
        <f>'Admin Single Score'!P3</f>
        <v>Competition</v>
      </c>
      <c r="Q1" s="13" t="str">
        <f>'Admin Single Score'!Q3</f>
        <v>Community</v>
      </c>
      <c r="R1" s="13" t="str">
        <f>'Admin Single Score'!R3</f>
        <v>Indicator 15</v>
      </c>
      <c r="S1" s="13" t="str">
        <f>'Admin Single Score'!S3</f>
        <v>Indicator 16</v>
      </c>
      <c r="T1" s="13" t="str">
        <f>'Admin Single Score'!T3</f>
        <v>Indicator 17</v>
      </c>
      <c r="U1" s="13" t="str">
        <f>'Admin Single Score'!U3</f>
        <v>Indicator 18</v>
      </c>
      <c r="V1" s="13" t="str">
        <f>'Admin Single Score'!V3</f>
        <v>Indicator 19</v>
      </c>
      <c r="W1" s="13" t="str">
        <f>'Admin Single Score'!W3</f>
        <v>Indicator 20</v>
      </c>
      <c r="X1" s="13" t="str">
        <f>'Admin Single Score'!X3</f>
        <v>Indicator 21</v>
      </c>
      <c r="Y1" s="13" t="str">
        <f>'Admin Single Score'!Y3</f>
        <v>Indicator 22</v>
      </c>
      <c r="Z1" s="13" t="str">
        <f>'Admin Single Score'!Z3</f>
        <v>Indicator 23</v>
      </c>
      <c r="AA1" s="13" t="str">
        <f>'Admin Single Score'!AA3</f>
        <v>Indicator 24</v>
      </c>
      <c r="AB1" s="13" t="str">
        <f>'Admin Single Score'!AB3</f>
        <v>Indicator 25</v>
      </c>
      <c r="AC1" s="13" t="str">
        <f>'Admin Single Score'!AC3</f>
        <v>Indicator 26</v>
      </c>
      <c r="AD1" s="13" t="str">
        <f>'Admin Single Score'!AD3</f>
        <v>Indicator 27</v>
      </c>
      <c r="AE1" s="13" t="str">
        <f>'Admin Single Score'!AE3</f>
        <v>Indicator 28</v>
      </c>
      <c r="AF1" s="13" t="str">
        <f>'Admin Single Score'!AF3</f>
        <v>Indicator 29</v>
      </c>
      <c r="AG1" s="13" t="str">
        <f>'Admin Single Score'!AG3</f>
        <v>Indicator 30</v>
      </c>
      <c r="AH1" s="13" t="str">
        <f>'Admin Single Score'!AH3</f>
        <v>Indicator 31</v>
      </c>
      <c r="AI1" s="13" t="str">
        <f>'Admin Single Score'!AI3</f>
        <v>Indicator 32</v>
      </c>
      <c r="AJ1" s="13" t="str">
        <f>'Admin Single Score'!AJ3</f>
        <v>Indicator 33</v>
      </c>
      <c r="AK1" s="13" t="str">
        <f>'Admin Single Score'!AK3</f>
        <v>Indicator 34</v>
      </c>
      <c r="AL1" s="13" t="str">
        <f>'Admin Single Score'!AL3</f>
        <v>Indicator 35</v>
      </c>
      <c r="AM1" s="13" t="str">
        <f>'Admin Single Score'!AM3</f>
        <v>Indicator 36</v>
      </c>
      <c r="AN1" s="13" t="str">
        <f>'Admin Single Score'!AN3</f>
        <v>Indicator 37</v>
      </c>
      <c r="AO1" s="13" t="str">
        <f>'Admin Single Score'!AO3</f>
        <v>Indicator 38</v>
      </c>
      <c r="AP1" s="13" t="str">
        <f>'Admin Single Score'!AP3</f>
        <v>Indicator 39</v>
      </c>
      <c r="AQ1" s="13" t="str">
        <f>'Admin Single Score'!AQ3</f>
        <v>Indicator 40</v>
      </c>
    </row>
    <row r="2" spans="1:43" ht="46.5" thickTop="1" thickBot="1" x14ac:dyDescent="0.3">
      <c r="A2" s="92" t="str">
        <f>'Admin Single Score'!A4</f>
        <v>Question_1</v>
      </c>
      <c r="B2" s="13" t="str">
        <f>'Admin Single Score'!B4</f>
        <v xml:space="preserve">What is the importance of the MPA area for the affected fisheries? </v>
      </c>
      <c r="C2" s="59" t="str">
        <f>'Admin Single Score'!C4</f>
        <v>Less than 10% of fishing activity is in the MPA.</v>
      </c>
      <c r="D2" s="45">
        <f>INDEX('Dev Likert Scale Single Score'!$E$2:$E$8, MATCH('Admin Single Score'!D4, 'Dev Likert Scale Single Score'!$D$2:$D$8, 0))</f>
        <v>1</v>
      </c>
      <c r="E2" s="45">
        <f>INDEX('Dev Likert Scale Single Score'!$E$2:$E$8, MATCH('Admin Single Score'!E4, 'Dev Likert Scale Single Score'!$D$2:$D$8, 0))</f>
        <v>1</v>
      </c>
      <c r="F2" s="45">
        <f>INDEX('Dev Likert Scale Single Score'!$E$2:$E$8, MATCH('Admin Single Score'!F4, 'Dev Likert Scale Single Score'!$D$2:$D$8, 0))</f>
        <v>1</v>
      </c>
      <c r="G2" s="45">
        <f>INDEX('Dev Likert Scale Single Score'!$E$2:$E$8, MATCH('Admin Single Score'!G4, 'Dev Likert Scale Single Score'!$D$2:$D$8, 0))</f>
        <v>1</v>
      </c>
      <c r="H2" s="45">
        <f>INDEX('Dev Likert Scale Single Score'!$E$2:$E$8, MATCH('Admin Single Score'!H4, 'Dev Likert Scale Single Score'!$D$2:$D$8, 0))</f>
        <v>1</v>
      </c>
      <c r="I2" s="45">
        <f>INDEX('Dev Likert Scale Single Score'!$E$2:$E$8, MATCH('Admin Single Score'!I4, 'Dev Likert Scale Single Score'!$D$2:$D$8, 0))</f>
        <v>1</v>
      </c>
      <c r="J2" s="45">
        <f>INDEX('Dev Likert Scale Single Score'!$E$2:$E$8, MATCH('Admin Single Score'!J4, 'Dev Likert Scale Single Score'!$D$2:$D$8, 0))</f>
        <v>1</v>
      </c>
      <c r="K2" s="45">
        <f>INDEX('Dev Likert Scale Single Score'!$E$2:$E$8, MATCH('Admin Single Score'!K4, 'Dev Likert Scale Single Score'!$D$2:$D$8, 0))</f>
        <v>1</v>
      </c>
      <c r="L2" s="45">
        <f>INDEX('Dev Likert Scale Single Score'!$E$2:$E$8, MATCH('Admin Single Score'!L4, 'Dev Likert Scale Single Score'!$D$2:$D$8, 0))</f>
        <v>2</v>
      </c>
      <c r="M2" s="45">
        <f>INDEX('Dev Likert Scale Single Score'!$E$2:$E$8, MATCH('Admin Single Score'!M4, 'Dev Likert Scale Single Score'!$D$2:$D$8, 0))</f>
        <v>1</v>
      </c>
      <c r="N2" s="45">
        <f>INDEX('Dev Likert Scale Single Score'!$E$2:$E$8, MATCH('Admin Single Score'!N4, 'Dev Likert Scale Single Score'!$D$2:$D$8, 0))</f>
        <v>1</v>
      </c>
      <c r="O2" s="45">
        <f>INDEX('Dev Likert Scale Single Score'!$E$2:$E$8, MATCH('Admin Single Score'!O4, 'Dev Likert Scale Single Score'!$D$2:$D$8, 0))</f>
        <v>1</v>
      </c>
      <c r="P2" s="45">
        <f>INDEX('Dev Likert Scale Single Score'!$E$2:$E$8, MATCH('Admin Single Score'!P4, 'Dev Likert Scale Single Score'!$D$2:$D$8, 0))</f>
        <v>1</v>
      </c>
      <c r="Q2" s="45">
        <f>INDEX('Dev Likert Scale Single Score'!$E$2:$E$8, MATCH('Admin Single Score'!Q4, 'Dev Likert Scale Single Score'!$D$2:$D$8, 0))</f>
        <v>1</v>
      </c>
      <c r="R2" s="45" t="e">
        <f>INDEX('Dev Likert Scale Single Score'!$E$2:$E$8, MATCH('Admin Single Score'!R4, 'Dev Likert Scale Single Score'!$D$2:$D$8, 0))</f>
        <v>#N/A</v>
      </c>
      <c r="S2" s="45" t="e">
        <f>INDEX('Dev Likert Scale Single Score'!$E$2:$E$8, MATCH('Admin Single Score'!S4, 'Dev Likert Scale Single Score'!$D$2:$D$8, 0))</f>
        <v>#N/A</v>
      </c>
      <c r="T2" s="45" t="e">
        <f>INDEX('Dev Likert Scale Single Score'!$E$2:$E$8, MATCH('Admin Single Score'!T4, 'Dev Likert Scale Single Score'!$D$2:$D$8, 0))</f>
        <v>#N/A</v>
      </c>
      <c r="U2" s="45" t="e">
        <f>INDEX('Dev Likert Scale Single Score'!$E$2:$E$8, MATCH('Admin Single Score'!U4, 'Dev Likert Scale Single Score'!$D$2:$D$8, 0))</f>
        <v>#N/A</v>
      </c>
      <c r="V2" s="45" t="e">
        <f>INDEX('Dev Likert Scale Single Score'!$E$2:$E$8, MATCH('Admin Single Score'!V4, 'Dev Likert Scale Single Score'!$D$2:$D$8, 0))</f>
        <v>#N/A</v>
      </c>
      <c r="W2" s="45" t="e">
        <f>INDEX('Dev Likert Scale Single Score'!$E$2:$E$8, MATCH('Admin Single Score'!W4, 'Dev Likert Scale Single Score'!$D$2:$D$8, 0))</f>
        <v>#N/A</v>
      </c>
      <c r="X2" s="45" t="e">
        <f>INDEX('Dev Likert Scale Single Score'!$E$2:$E$8, MATCH('Admin Single Score'!X4, 'Dev Likert Scale Single Score'!$D$2:$D$8, 0))</f>
        <v>#N/A</v>
      </c>
      <c r="Y2" s="45" t="e">
        <f>INDEX('Dev Likert Scale Single Score'!$E$2:$E$8, MATCH('Admin Single Score'!Y4, 'Dev Likert Scale Single Score'!$D$2:$D$8, 0))</f>
        <v>#N/A</v>
      </c>
      <c r="Z2" s="45" t="e">
        <f>INDEX('Dev Likert Scale Single Score'!$E$2:$E$8, MATCH('Admin Single Score'!Z4, 'Dev Likert Scale Single Score'!$D$2:$D$8, 0))</f>
        <v>#N/A</v>
      </c>
      <c r="AA2" s="45" t="e">
        <f>INDEX('Dev Likert Scale Single Score'!$E$2:$E$8, MATCH('Admin Single Score'!AA4, 'Dev Likert Scale Single Score'!$D$2:$D$8, 0))</f>
        <v>#N/A</v>
      </c>
      <c r="AB2" s="45" t="e">
        <f>INDEX('Dev Likert Scale Single Score'!$E$2:$E$8, MATCH('Admin Single Score'!AB4, 'Dev Likert Scale Single Score'!$D$2:$D$8, 0))</f>
        <v>#N/A</v>
      </c>
      <c r="AC2" s="45" t="e">
        <f>INDEX('Dev Likert Scale Single Score'!$E$2:$E$8, MATCH('Admin Single Score'!AC4, 'Dev Likert Scale Single Score'!$D$2:$D$8, 0))</f>
        <v>#N/A</v>
      </c>
      <c r="AD2" s="45" t="e">
        <f>INDEX('Dev Likert Scale Single Score'!$E$2:$E$8, MATCH('Admin Single Score'!AD4, 'Dev Likert Scale Single Score'!$D$2:$D$8, 0))</f>
        <v>#N/A</v>
      </c>
      <c r="AE2" s="45" t="e">
        <f>INDEX('Dev Likert Scale Single Score'!$E$2:$E$8, MATCH('Admin Single Score'!AE4, 'Dev Likert Scale Single Score'!$D$2:$D$8, 0))</f>
        <v>#N/A</v>
      </c>
      <c r="AF2" s="45" t="e">
        <f>INDEX('Dev Likert Scale Single Score'!$E$2:$E$8, MATCH('Admin Single Score'!AF4, 'Dev Likert Scale Single Score'!$D$2:$D$8, 0))</f>
        <v>#N/A</v>
      </c>
      <c r="AG2" s="45" t="e">
        <f>INDEX('Dev Likert Scale Single Score'!$E$2:$E$8, MATCH('Admin Single Score'!AG4, 'Dev Likert Scale Single Score'!$D$2:$D$8, 0))</f>
        <v>#N/A</v>
      </c>
      <c r="AH2" s="45" t="e">
        <f>INDEX('Dev Likert Scale Single Score'!$E$2:$E$8, MATCH('Admin Single Score'!AH4, 'Dev Likert Scale Single Score'!$D$2:$D$8, 0))</f>
        <v>#N/A</v>
      </c>
      <c r="AI2" s="45" t="e">
        <f>INDEX('Dev Likert Scale Single Score'!$E$2:$E$8, MATCH('Admin Single Score'!AI4, 'Dev Likert Scale Single Score'!$D$2:$D$8, 0))</f>
        <v>#N/A</v>
      </c>
      <c r="AJ2" s="45" t="e">
        <f>INDEX('Dev Likert Scale Single Score'!$E$2:$E$8, MATCH('Admin Single Score'!AJ4, 'Dev Likert Scale Single Score'!$D$2:$D$8, 0))</f>
        <v>#N/A</v>
      </c>
      <c r="AK2" s="45" t="e">
        <f>INDEX('Dev Likert Scale Single Score'!$E$2:$E$8, MATCH('Admin Single Score'!AK4, 'Dev Likert Scale Single Score'!$D$2:$D$8, 0))</f>
        <v>#N/A</v>
      </c>
      <c r="AL2" s="45" t="e">
        <f>INDEX('Dev Likert Scale Single Score'!$E$2:$E$8, MATCH('Admin Single Score'!AL4, 'Dev Likert Scale Single Score'!$D$2:$D$8, 0))</f>
        <v>#N/A</v>
      </c>
      <c r="AM2" s="45" t="e">
        <f>INDEX('Dev Likert Scale Single Score'!$E$2:$E$8, MATCH('Admin Single Score'!AM4, 'Dev Likert Scale Single Score'!$D$2:$D$8, 0))</f>
        <v>#N/A</v>
      </c>
      <c r="AN2" s="45" t="e">
        <f>INDEX('Dev Likert Scale Single Score'!$E$2:$E$8, MATCH('Admin Single Score'!AN4, 'Dev Likert Scale Single Score'!$D$2:$D$8, 0))</f>
        <v>#N/A</v>
      </c>
      <c r="AO2" s="45" t="e">
        <f>INDEX('Dev Likert Scale Single Score'!$E$2:$E$8, MATCH('Admin Single Score'!AO4, 'Dev Likert Scale Single Score'!$D$2:$D$8, 0))</f>
        <v>#N/A</v>
      </c>
      <c r="AP2" s="45" t="e">
        <f>INDEX('Dev Likert Scale Single Score'!$E$2:$E$8, MATCH('Admin Single Score'!AP4, 'Dev Likert Scale Single Score'!$D$2:$D$8, 0))</f>
        <v>#N/A</v>
      </c>
      <c r="AQ2" s="45" t="e">
        <f>INDEX('Dev Likert Scale Single Score'!$E$2:$E$8, MATCH('Admin Single Score'!AQ4, 'Dev Likert Scale Single Score'!$D$2:$D$8, 0))</f>
        <v>#N/A</v>
      </c>
    </row>
    <row r="3" spans="1:43" ht="46.5" thickTop="1" thickBot="1" x14ac:dyDescent="0.3">
      <c r="A3" s="92" t="str">
        <f>'Admin Single Score'!A5</f>
        <v>Question_1</v>
      </c>
      <c r="B3" s="13" t="str">
        <f>'Admin Single Score'!B5</f>
        <v xml:space="preserve">What is the importance of the MPA area for the affected fisheries? </v>
      </c>
      <c r="C3" s="59" t="str">
        <f>'Admin Single Score'!C5</f>
        <v>Between 10 and 50% of fishing activity is in the MPA.</v>
      </c>
      <c r="D3" s="45">
        <f>INDEX('Dev Likert Scale Single Score'!$E$2:$E$8, MATCH('Admin Single Score'!D5, 'Dev Likert Scale Single Score'!$D$2:$D$8, 0))</f>
        <v>3</v>
      </c>
      <c r="E3" s="45">
        <f>INDEX('Dev Likert Scale Single Score'!$E$2:$E$8, MATCH('Admin Single Score'!E5, 'Dev Likert Scale Single Score'!$D$2:$D$8, 0))</f>
        <v>3</v>
      </c>
      <c r="F3" s="45">
        <f>INDEX('Dev Likert Scale Single Score'!$E$2:$E$8, MATCH('Admin Single Score'!F5, 'Dev Likert Scale Single Score'!$D$2:$D$8, 0))</f>
        <v>1</v>
      </c>
      <c r="G3" s="45">
        <f>INDEX('Dev Likert Scale Single Score'!$E$2:$E$8, MATCH('Admin Single Score'!G5, 'Dev Likert Scale Single Score'!$D$2:$D$8, 0))</f>
        <v>1</v>
      </c>
      <c r="H3" s="45">
        <f>INDEX('Dev Likert Scale Single Score'!$E$2:$E$8, MATCH('Admin Single Score'!H5, 'Dev Likert Scale Single Score'!$D$2:$D$8, 0))</f>
        <v>1</v>
      </c>
      <c r="I3" s="45">
        <f>INDEX('Dev Likert Scale Single Score'!$E$2:$E$8, MATCH('Admin Single Score'!I5, 'Dev Likert Scale Single Score'!$D$2:$D$8, 0))</f>
        <v>1</v>
      </c>
      <c r="J3" s="45">
        <f>INDEX('Dev Likert Scale Single Score'!$E$2:$E$8, MATCH('Admin Single Score'!J5, 'Dev Likert Scale Single Score'!$D$2:$D$8, 0))</f>
        <v>1</v>
      </c>
      <c r="K3" s="45">
        <f>INDEX('Dev Likert Scale Single Score'!$E$2:$E$8, MATCH('Admin Single Score'!K5, 'Dev Likert Scale Single Score'!$D$2:$D$8, 0))</f>
        <v>2</v>
      </c>
      <c r="L3" s="45">
        <f>INDEX('Dev Likert Scale Single Score'!$E$2:$E$8, MATCH('Admin Single Score'!L5, 'Dev Likert Scale Single Score'!$D$2:$D$8, 0))</f>
        <v>3</v>
      </c>
      <c r="M3" s="45">
        <f>INDEX('Dev Likert Scale Single Score'!$E$2:$E$8, MATCH('Admin Single Score'!M5, 'Dev Likert Scale Single Score'!$D$2:$D$8, 0))</f>
        <v>1</v>
      </c>
      <c r="N3" s="45">
        <f>INDEX('Dev Likert Scale Single Score'!$E$2:$E$8, MATCH('Admin Single Score'!N5, 'Dev Likert Scale Single Score'!$D$2:$D$8, 0))</f>
        <v>1</v>
      </c>
      <c r="O3" s="45">
        <f>INDEX('Dev Likert Scale Single Score'!$E$2:$E$8, MATCH('Admin Single Score'!O5, 'Dev Likert Scale Single Score'!$D$2:$D$8, 0))</f>
        <v>1</v>
      </c>
      <c r="P3" s="45">
        <f>INDEX('Dev Likert Scale Single Score'!$E$2:$E$8, MATCH('Admin Single Score'!P5, 'Dev Likert Scale Single Score'!$D$2:$D$8, 0))</f>
        <v>3</v>
      </c>
      <c r="Q3" s="45">
        <f>INDEX('Dev Likert Scale Single Score'!$E$2:$E$8, MATCH('Admin Single Score'!Q5, 'Dev Likert Scale Single Score'!$D$2:$D$8, 0))</f>
        <v>1</v>
      </c>
      <c r="R3" s="45" t="e">
        <f>INDEX('Dev Likert Scale Single Score'!$E$2:$E$8, MATCH('Admin Single Score'!R5, 'Dev Likert Scale Single Score'!$D$2:$D$8, 0))</f>
        <v>#N/A</v>
      </c>
      <c r="S3" s="45" t="e">
        <f>INDEX('Dev Likert Scale Single Score'!$E$2:$E$8, MATCH('Admin Single Score'!S5, 'Dev Likert Scale Single Score'!$D$2:$D$8, 0))</f>
        <v>#N/A</v>
      </c>
      <c r="T3" s="45" t="e">
        <f>INDEX('Dev Likert Scale Single Score'!$E$2:$E$8, MATCH('Admin Single Score'!T5, 'Dev Likert Scale Single Score'!$D$2:$D$8, 0))</f>
        <v>#N/A</v>
      </c>
      <c r="U3" s="45" t="e">
        <f>INDEX('Dev Likert Scale Single Score'!$E$2:$E$8, MATCH('Admin Single Score'!U5, 'Dev Likert Scale Single Score'!$D$2:$D$8, 0))</f>
        <v>#N/A</v>
      </c>
      <c r="V3" s="45" t="e">
        <f>INDEX('Dev Likert Scale Single Score'!$E$2:$E$8, MATCH('Admin Single Score'!V5, 'Dev Likert Scale Single Score'!$D$2:$D$8, 0))</f>
        <v>#N/A</v>
      </c>
      <c r="W3" s="45" t="e">
        <f>INDEX('Dev Likert Scale Single Score'!$E$2:$E$8, MATCH('Admin Single Score'!W5, 'Dev Likert Scale Single Score'!$D$2:$D$8, 0))</f>
        <v>#N/A</v>
      </c>
      <c r="X3" s="45" t="e">
        <f>INDEX('Dev Likert Scale Single Score'!$E$2:$E$8, MATCH('Admin Single Score'!X5, 'Dev Likert Scale Single Score'!$D$2:$D$8, 0))</f>
        <v>#N/A</v>
      </c>
      <c r="Y3" s="45" t="e">
        <f>INDEX('Dev Likert Scale Single Score'!$E$2:$E$8, MATCH('Admin Single Score'!Y5, 'Dev Likert Scale Single Score'!$D$2:$D$8, 0))</f>
        <v>#N/A</v>
      </c>
      <c r="Z3" s="45" t="e">
        <f>INDEX('Dev Likert Scale Single Score'!$E$2:$E$8, MATCH('Admin Single Score'!Z5, 'Dev Likert Scale Single Score'!$D$2:$D$8, 0))</f>
        <v>#N/A</v>
      </c>
      <c r="AA3" s="45" t="e">
        <f>INDEX('Dev Likert Scale Single Score'!$E$2:$E$8, MATCH('Admin Single Score'!AA5, 'Dev Likert Scale Single Score'!$D$2:$D$8, 0))</f>
        <v>#N/A</v>
      </c>
      <c r="AB3" s="45" t="e">
        <f>INDEX('Dev Likert Scale Single Score'!$E$2:$E$8, MATCH('Admin Single Score'!AB5, 'Dev Likert Scale Single Score'!$D$2:$D$8, 0))</f>
        <v>#N/A</v>
      </c>
      <c r="AC3" s="45" t="e">
        <f>INDEX('Dev Likert Scale Single Score'!$E$2:$E$8, MATCH('Admin Single Score'!AC5, 'Dev Likert Scale Single Score'!$D$2:$D$8, 0))</f>
        <v>#N/A</v>
      </c>
      <c r="AD3" s="45" t="e">
        <f>INDEX('Dev Likert Scale Single Score'!$E$2:$E$8, MATCH('Admin Single Score'!AD5, 'Dev Likert Scale Single Score'!$D$2:$D$8, 0))</f>
        <v>#N/A</v>
      </c>
      <c r="AE3" s="45" t="e">
        <f>INDEX('Dev Likert Scale Single Score'!$E$2:$E$8, MATCH('Admin Single Score'!AE5, 'Dev Likert Scale Single Score'!$D$2:$D$8, 0))</f>
        <v>#N/A</v>
      </c>
      <c r="AF3" s="45" t="e">
        <f>INDEX('Dev Likert Scale Single Score'!$E$2:$E$8, MATCH('Admin Single Score'!AF5, 'Dev Likert Scale Single Score'!$D$2:$D$8, 0))</f>
        <v>#N/A</v>
      </c>
      <c r="AG3" s="45" t="e">
        <f>INDEX('Dev Likert Scale Single Score'!$E$2:$E$8, MATCH('Admin Single Score'!AG5, 'Dev Likert Scale Single Score'!$D$2:$D$8, 0))</f>
        <v>#N/A</v>
      </c>
      <c r="AH3" s="45" t="e">
        <f>INDEX('Dev Likert Scale Single Score'!$E$2:$E$8, MATCH('Admin Single Score'!AH5, 'Dev Likert Scale Single Score'!$D$2:$D$8, 0))</f>
        <v>#N/A</v>
      </c>
      <c r="AI3" s="45" t="e">
        <f>INDEX('Dev Likert Scale Single Score'!$E$2:$E$8, MATCH('Admin Single Score'!AI5, 'Dev Likert Scale Single Score'!$D$2:$D$8, 0))</f>
        <v>#N/A</v>
      </c>
      <c r="AJ3" s="45" t="e">
        <f>INDEX('Dev Likert Scale Single Score'!$E$2:$E$8, MATCH('Admin Single Score'!AJ5, 'Dev Likert Scale Single Score'!$D$2:$D$8, 0))</f>
        <v>#N/A</v>
      </c>
      <c r="AK3" s="45" t="e">
        <f>INDEX('Dev Likert Scale Single Score'!$E$2:$E$8, MATCH('Admin Single Score'!AK5, 'Dev Likert Scale Single Score'!$D$2:$D$8, 0))</f>
        <v>#N/A</v>
      </c>
      <c r="AL3" s="45" t="e">
        <f>INDEX('Dev Likert Scale Single Score'!$E$2:$E$8, MATCH('Admin Single Score'!AL5, 'Dev Likert Scale Single Score'!$D$2:$D$8, 0))</f>
        <v>#N/A</v>
      </c>
      <c r="AM3" s="45" t="e">
        <f>INDEX('Dev Likert Scale Single Score'!$E$2:$E$8, MATCH('Admin Single Score'!AM5, 'Dev Likert Scale Single Score'!$D$2:$D$8, 0))</f>
        <v>#N/A</v>
      </c>
      <c r="AN3" s="45" t="e">
        <f>INDEX('Dev Likert Scale Single Score'!$E$2:$E$8, MATCH('Admin Single Score'!AN5, 'Dev Likert Scale Single Score'!$D$2:$D$8, 0))</f>
        <v>#N/A</v>
      </c>
      <c r="AO3" s="45" t="e">
        <f>INDEX('Dev Likert Scale Single Score'!$E$2:$E$8, MATCH('Admin Single Score'!AO5, 'Dev Likert Scale Single Score'!$D$2:$D$8, 0))</f>
        <v>#N/A</v>
      </c>
      <c r="AP3" s="45" t="e">
        <f>INDEX('Dev Likert Scale Single Score'!$E$2:$E$8, MATCH('Admin Single Score'!AP5, 'Dev Likert Scale Single Score'!$D$2:$D$8, 0))</f>
        <v>#N/A</v>
      </c>
      <c r="AQ3" s="45" t="e">
        <f>INDEX('Dev Likert Scale Single Score'!$E$2:$E$8, MATCH('Admin Single Score'!AQ5, 'Dev Likert Scale Single Score'!$D$2:$D$8, 0))</f>
        <v>#N/A</v>
      </c>
    </row>
    <row r="4" spans="1:43" ht="46.5" thickTop="1" thickBot="1" x14ac:dyDescent="0.3">
      <c r="A4" s="92" t="str">
        <f>'Admin Single Score'!A6</f>
        <v>Question_1</v>
      </c>
      <c r="B4" s="13" t="str">
        <f>'Admin Single Score'!B6</f>
        <v xml:space="preserve">What is the importance of the MPA area for the affected fisheries? </v>
      </c>
      <c r="C4" s="59" t="str">
        <f>'Admin Single Score'!C6</f>
        <v>The majority of fishing activity is in the MPA.</v>
      </c>
      <c r="D4" s="45">
        <f>INDEX('Dev Likert Scale Single Score'!$E$2:$E$8, MATCH('Admin Single Score'!D6, 'Dev Likert Scale Single Score'!$D$2:$D$8, 0))</f>
        <v>4</v>
      </c>
      <c r="E4" s="45">
        <f>INDEX('Dev Likert Scale Single Score'!$E$2:$E$8, MATCH('Admin Single Score'!E6, 'Dev Likert Scale Single Score'!$D$2:$D$8, 0))</f>
        <v>4</v>
      </c>
      <c r="F4" s="45">
        <f>INDEX('Dev Likert Scale Single Score'!$E$2:$E$8, MATCH('Admin Single Score'!F6, 'Dev Likert Scale Single Score'!$D$2:$D$8, 0))</f>
        <v>3</v>
      </c>
      <c r="G4" s="45">
        <f>INDEX('Dev Likert Scale Single Score'!$E$2:$E$8, MATCH('Admin Single Score'!G6, 'Dev Likert Scale Single Score'!$D$2:$D$8, 0))</f>
        <v>3</v>
      </c>
      <c r="H4" s="45">
        <f>INDEX('Dev Likert Scale Single Score'!$E$2:$E$8, MATCH('Admin Single Score'!H6, 'Dev Likert Scale Single Score'!$D$2:$D$8, 0))</f>
        <v>3</v>
      </c>
      <c r="I4" s="45">
        <f>INDEX('Dev Likert Scale Single Score'!$E$2:$E$8, MATCH('Admin Single Score'!I6, 'Dev Likert Scale Single Score'!$D$2:$D$8, 0))</f>
        <v>3</v>
      </c>
      <c r="J4" s="45">
        <f>INDEX('Dev Likert Scale Single Score'!$E$2:$E$8, MATCH('Admin Single Score'!J6, 'Dev Likert Scale Single Score'!$D$2:$D$8, 0))</f>
        <v>3</v>
      </c>
      <c r="K4" s="45">
        <f>INDEX('Dev Likert Scale Single Score'!$E$2:$E$8, MATCH('Admin Single Score'!K6, 'Dev Likert Scale Single Score'!$D$2:$D$8, 0))</f>
        <v>3</v>
      </c>
      <c r="L4" s="45">
        <f>INDEX('Dev Likert Scale Single Score'!$E$2:$E$8, MATCH('Admin Single Score'!L6, 'Dev Likert Scale Single Score'!$D$2:$D$8, 0))</f>
        <v>4</v>
      </c>
      <c r="M4" s="45">
        <f>INDEX('Dev Likert Scale Single Score'!$E$2:$E$8, MATCH('Admin Single Score'!M6, 'Dev Likert Scale Single Score'!$D$2:$D$8, 0))</f>
        <v>3</v>
      </c>
      <c r="N4" s="45">
        <f>INDEX('Dev Likert Scale Single Score'!$E$2:$E$8, MATCH('Admin Single Score'!N6, 'Dev Likert Scale Single Score'!$D$2:$D$8, 0))</f>
        <v>3</v>
      </c>
      <c r="O4" s="45">
        <f>INDEX('Dev Likert Scale Single Score'!$E$2:$E$8, MATCH('Admin Single Score'!O6, 'Dev Likert Scale Single Score'!$D$2:$D$8, 0))</f>
        <v>3</v>
      </c>
      <c r="P4" s="45">
        <f>INDEX('Dev Likert Scale Single Score'!$E$2:$E$8, MATCH('Admin Single Score'!P6, 'Dev Likert Scale Single Score'!$D$2:$D$8, 0))</f>
        <v>4</v>
      </c>
      <c r="Q4" s="45">
        <f>INDEX('Dev Likert Scale Single Score'!$E$2:$E$8, MATCH('Admin Single Score'!Q6, 'Dev Likert Scale Single Score'!$D$2:$D$8, 0))</f>
        <v>3</v>
      </c>
      <c r="R4" s="45" t="e">
        <f>INDEX('Dev Likert Scale Single Score'!$E$2:$E$8, MATCH('Admin Single Score'!R6, 'Dev Likert Scale Single Score'!$D$2:$D$8, 0))</f>
        <v>#N/A</v>
      </c>
      <c r="S4" s="45" t="e">
        <f>INDEX('Dev Likert Scale Single Score'!$E$2:$E$8, MATCH('Admin Single Score'!S6, 'Dev Likert Scale Single Score'!$D$2:$D$8, 0))</f>
        <v>#N/A</v>
      </c>
      <c r="T4" s="45" t="e">
        <f>INDEX('Dev Likert Scale Single Score'!$E$2:$E$8, MATCH('Admin Single Score'!T6, 'Dev Likert Scale Single Score'!$D$2:$D$8, 0))</f>
        <v>#N/A</v>
      </c>
      <c r="U4" s="45" t="e">
        <f>INDEX('Dev Likert Scale Single Score'!$E$2:$E$8, MATCH('Admin Single Score'!U6, 'Dev Likert Scale Single Score'!$D$2:$D$8, 0))</f>
        <v>#N/A</v>
      </c>
      <c r="V4" s="45" t="e">
        <f>INDEX('Dev Likert Scale Single Score'!$E$2:$E$8, MATCH('Admin Single Score'!V6, 'Dev Likert Scale Single Score'!$D$2:$D$8, 0))</f>
        <v>#N/A</v>
      </c>
      <c r="W4" s="45" t="e">
        <f>INDEX('Dev Likert Scale Single Score'!$E$2:$E$8, MATCH('Admin Single Score'!W6, 'Dev Likert Scale Single Score'!$D$2:$D$8, 0))</f>
        <v>#N/A</v>
      </c>
      <c r="X4" s="45" t="e">
        <f>INDEX('Dev Likert Scale Single Score'!$E$2:$E$8, MATCH('Admin Single Score'!X6, 'Dev Likert Scale Single Score'!$D$2:$D$8, 0))</f>
        <v>#N/A</v>
      </c>
      <c r="Y4" s="45" t="e">
        <f>INDEX('Dev Likert Scale Single Score'!$E$2:$E$8, MATCH('Admin Single Score'!Y6, 'Dev Likert Scale Single Score'!$D$2:$D$8, 0))</f>
        <v>#N/A</v>
      </c>
      <c r="Z4" s="45" t="e">
        <f>INDEX('Dev Likert Scale Single Score'!$E$2:$E$8, MATCH('Admin Single Score'!Z6, 'Dev Likert Scale Single Score'!$D$2:$D$8, 0))</f>
        <v>#N/A</v>
      </c>
      <c r="AA4" s="45" t="e">
        <f>INDEX('Dev Likert Scale Single Score'!$E$2:$E$8, MATCH('Admin Single Score'!AA6, 'Dev Likert Scale Single Score'!$D$2:$D$8, 0))</f>
        <v>#N/A</v>
      </c>
      <c r="AB4" s="45" t="e">
        <f>INDEX('Dev Likert Scale Single Score'!$E$2:$E$8, MATCH('Admin Single Score'!AB6, 'Dev Likert Scale Single Score'!$D$2:$D$8, 0))</f>
        <v>#N/A</v>
      </c>
      <c r="AC4" s="45" t="e">
        <f>INDEX('Dev Likert Scale Single Score'!$E$2:$E$8, MATCH('Admin Single Score'!AC6, 'Dev Likert Scale Single Score'!$D$2:$D$8, 0))</f>
        <v>#N/A</v>
      </c>
      <c r="AD4" s="45" t="e">
        <f>INDEX('Dev Likert Scale Single Score'!$E$2:$E$8, MATCH('Admin Single Score'!AD6, 'Dev Likert Scale Single Score'!$D$2:$D$8, 0))</f>
        <v>#N/A</v>
      </c>
      <c r="AE4" s="45" t="e">
        <f>INDEX('Dev Likert Scale Single Score'!$E$2:$E$8, MATCH('Admin Single Score'!AE6, 'Dev Likert Scale Single Score'!$D$2:$D$8, 0))</f>
        <v>#N/A</v>
      </c>
      <c r="AF4" s="45" t="e">
        <f>INDEX('Dev Likert Scale Single Score'!$E$2:$E$8, MATCH('Admin Single Score'!AF6, 'Dev Likert Scale Single Score'!$D$2:$D$8, 0))</f>
        <v>#N/A</v>
      </c>
      <c r="AG4" s="45" t="e">
        <f>INDEX('Dev Likert Scale Single Score'!$E$2:$E$8, MATCH('Admin Single Score'!AG6, 'Dev Likert Scale Single Score'!$D$2:$D$8, 0))</f>
        <v>#N/A</v>
      </c>
      <c r="AH4" s="45" t="e">
        <f>INDEX('Dev Likert Scale Single Score'!$E$2:$E$8, MATCH('Admin Single Score'!AH6, 'Dev Likert Scale Single Score'!$D$2:$D$8, 0))</f>
        <v>#N/A</v>
      </c>
      <c r="AI4" s="45" t="e">
        <f>INDEX('Dev Likert Scale Single Score'!$E$2:$E$8, MATCH('Admin Single Score'!AI6, 'Dev Likert Scale Single Score'!$D$2:$D$8, 0))</f>
        <v>#N/A</v>
      </c>
      <c r="AJ4" s="45" t="e">
        <f>INDEX('Dev Likert Scale Single Score'!$E$2:$E$8, MATCH('Admin Single Score'!AJ6, 'Dev Likert Scale Single Score'!$D$2:$D$8, 0))</f>
        <v>#N/A</v>
      </c>
      <c r="AK4" s="45" t="e">
        <f>INDEX('Dev Likert Scale Single Score'!$E$2:$E$8, MATCH('Admin Single Score'!AK6, 'Dev Likert Scale Single Score'!$D$2:$D$8, 0))</f>
        <v>#N/A</v>
      </c>
      <c r="AL4" s="45" t="e">
        <f>INDEX('Dev Likert Scale Single Score'!$E$2:$E$8, MATCH('Admin Single Score'!AL6, 'Dev Likert Scale Single Score'!$D$2:$D$8, 0))</f>
        <v>#N/A</v>
      </c>
      <c r="AM4" s="45" t="e">
        <f>INDEX('Dev Likert Scale Single Score'!$E$2:$E$8, MATCH('Admin Single Score'!AM6, 'Dev Likert Scale Single Score'!$D$2:$D$8, 0))</f>
        <v>#N/A</v>
      </c>
      <c r="AN4" s="45" t="e">
        <f>INDEX('Dev Likert Scale Single Score'!$E$2:$E$8, MATCH('Admin Single Score'!AN6, 'Dev Likert Scale Single Score'!$D$2:$D$8, 0))</f>
        <v>#N/A</v>
      </c>
      <c r="AO4" s="45" t="e">
        <f>INDEX('Dev Likert Scale Single Score'!$E$2:$E$8, MATCH('Admin Single Score'!AO6, 'Dev Likert Scale Single Score'!$D$2:$D$8, 0))</f>
        <v>#N/A</v>
      </c>
      <c r="AP4" s="45" t="e">
        <f>INDEX('Dev Likert Scale Single Score'!$E$2:$E$8, MATCH('Admin Single Score'!AP6, 'Dev Likert Scale Single Score'!$D$2:$D$8, 0))</f>
        <v>#N/A</v>
      </c>
      <c r="AQ4" s="45" t="e">
        <f>INDEX('Dev Likert Scale Single Score'!$E$2:$E$8, MATCH('Admin Single Score'!AQ6, 'Dev Likert Scale Single Score'!$D$2:$D$8, 0))</f>
        <v>#N/A</v>
      </c>
    </row>
    <row r="5" spans="1:43" ht="46.5" thickTop="1" thickBot="1" x14ac:dyDescent="0.3">
      <c r="A5" s="92" t="str">
        <f>'Admin Single Score'!A7</f>
        <v>Question_1</v>
      </c>
      <c r="B5" s="13" t="str">
        <f>'Admin Single Score'!B7</f>
        <v xml:space="preserve">What is the importance of the MPA area for the affected fisheries? </v>
      </c>
      <c r="C5" s="59" t="str">
        <f>'Admin Single Score'!C7</f>
        <v>The fisheries exclusively fish in the MPA.</v>
      </c>
      <c r="D5" s="45">
        <f>INDEX('Dev Likert Scale Single Score'!$E$2:$E$8, MATCH('Admin Single Score'!D7, 'Dev Likert Scale Single Score'!$D$2:$D$8, 0))</f>
        <v>5</v>
      </c>
      <c r="E5" s="45">
        <f>INDEX('Dev Likert Scale Single Score'!$E$2:$E$8, MATCH('Admin Single Score'!E7, 'Dev Likert Scale Single Score'!$D$2:$D$8, 0))</f>
        <v>5</v>
      </c>
      <c r="F5" s="45">
        <f>INDEX('Dev Likert Scale Single Score'!$E$2:$E$8, MATCH('Admin Single Score'!F7, 'Dev Likert Scale Single Score'!$D$2:$D$8, 0))</f>
        <v>4</v>
      </c>
      <c r="G5" s="45">
        <f>INDEX('Dev Likert Scale Single Score'!$E$2:$E$8, MATCH('Admin Single Score'!G7, 'Dev Likert Scale Single Score'!$D$2:$D$8, 0))</f>
        <v>4</v>
      </c>
      <c r="H5" s="45">
        <f>INDEX('Dev Likert Scale Single Score'!$E$2:$E$8, MATCH('Admin Single Score'!H7, 'Dev Likert Scale Single Score'!$D$2:$D$8, 0))</f>
        <v>4</v>
      </c>
      <c r="I5" s="45">
        <f>INDEX('Dev Likert Scale Single Score'!$E$2:$E$8, MATCH('Admin Single Score'!I7, 'Dev Likert Scale Single Score'!$D$2:$D$8, 0))</f>
        <v>4</v>
      </c>
      <c r="J5" s="45">
        <f>INDEX('Dev Likert Scale Single Score'!$E$2:$E$8, MATCH('Admin Single Score'!J7, 'Dev Likert Scale Single Score'!$D$2:$D$8, 0))</f>
        <v>4</v>
      </c>
      <c r="K5" s="45">
        <f>INDEX('Dev Likert Scale Single Score'!$E$2:$E$8, MATCH('Admin Single Score'!K7, 'Dev Likert Scale Single Score'!$D$2:$D$8, 0))</f>
        <v>4</v>
      </c>
      <c r="L5" s="45">
        <f>INDEX('Dev Likert Scale Single Score'!$E$2:$E$8, MATCH('Admin Single Score'!L7, 'Dev Likert Scale Single Score'!$D$2:$D$8, 0))</f>
        <v>5</v>
      </c>
      <c r="M5" s="45">
        <f>INDEX('Dev Likert Scale Single Score'!$E$2:$E$8, MATCH('Admin Single Score'!M7, 'Dev Likert Scale Single Score'!$D$2:$D$8, 0))</f>
        <v>4</v>
      </c>
      <c r="N5" s="45">
        <f>INDEX('Dev Likert Scale Single Score'!$E$2:$E$8, MATCH('Admin Single Score'!N7, 'Dev Likert Scale Single Score'!$D$2:$D$8, 0))</f>
        <v>4</v>
      </c>
      <c r="O5" s="45">
        <f>INDEX('Dev Likert Scale Single Score'!$E$2:$E$8, MATCH('Admin Single Score'!O7, 'Dev Likert Scale Single Score'!$D$2:$D$8, 0))</f>
        <v>4</v>
      </c>
      <c r="P5" s="45">
        <f>INDEX('Dev Likert Scale Single Score'!$E$2:$E$8, MATCH('Admin Single Score'!P7, 'Dev Likert Scale Single Score'!$D$2:$D$8, 0))</f>
        <v>5</v>
      </c>
      <c r="Q5" s="45">
        <f>INDEX('Dev Likert Scale Single Score'!$E$2:$E$8, MATCH('Admin Single Score'!Q7, 'Dev Likert Scale Single Score'!$D$2:$D$8, 0))</f>
        <v>4</v>
      </c>
      <c r="R5" s="45" t="e">
        <f>INDEX('Dev Likert Scale Single Score'!$E$2:$E$8, MATCH('Admin Single Score'!R7, 'Dev Likert Scale Single Score'!$D$2:$D$8, 0))</f>
        <v>#N/A</v>
      </c>
      <c r="S5" s="45" t="e">
        <f>INDEX('Dev Likert Scale Single Score'!$E$2:$E$8, MATCH('Admin Single Score'!S7, 'Dev Likert Scale Single Score'!$D$2:$D$8, 0))</f>
        <v>#N/A</v>
      </c>
      <c r="T5" s="45" t="e">
        <f>INDEX('Dev Likert Scale Single Score'!$E$2:$E$8, MATCH('Admin Single Score'!T7, 'Dev Likert Scale Single Score'!$D$2:$D$8, 0))</f>
        <v>#N/A</v>
      </c>
      <c r="U5" s="45" t="e">
        <f>INDEX('Dev Likert Scale Single Score'!$E$2:$E$8, MATCH('Admin Single Score'!U7, 'Dev Likert Scale Single Score'!$D$2:$D$8, 0))</f>
        <v>#N/A</v>
      </c>
      <c r="V5" s="45" t="e">
        <f>INDEX('Dev Likert Scale Single Score'!$E$2:$E$8, MATCH('Admin Single Score'!V7, 'Dev Likert Scale Single Score'!$D$2:$D$8, 0))</f>
        <v>#N/A</v>
      </c>
      <c r="W5" s="45" t="e">
        <f>INDEX('Dev Likert Scale Single Score'!$E$2:$E$8, MATCH('Admin Single Score'!W7, 'Dev Likert Scale Single Score'!$D$2:$D$8, 0))</f>
        <v>#N/A</v>
      </c>
      <c r="X5" s="45" t="e">
        <f>INDEX('Dev Likert Scale Single Score'!$E$2:$E$8, MATCH('Admin Single Score'!X7, 'Dev Likert Scale Single Score'!$D$2:$D$8, 0))</f>
        <v>#N/A</v>
      </c>
      <c r="Y5" s="45" t="e">
        <f>INDEX('Dev Likert Scale Single Score'!$E$2:$E$8, MATCH('Admin Single Score'!Y7, 'Dev Likert Scale Single Score'!$D$2:$D$8, 0))</f>
        <v>#N/A</v>
      </c>
      <c r="Z5" s="45" t="e">
        <f>INDEX('Dev Likert Scale Single Score'!$E$2:$E$8, MATCH('Admin Single Score'!Z7, 'Dev Likert Scale Single Score'!$D$2:$D$8, 0))</f>
        <v>#N/A</v>
      </c>
      <c r="AA5" s="45" t="e">
        <f>INDEX('Dev Likert Scale Single Score'!$E$2:$E$8, MATCH('Admin Single Score'!AA7, 'Dev Likert Scale Single Score'!$D$2:$D$8, 0))</f>
        <v>#N/A</v>
      </c>
      <c r="AB5" s="45" t="e">
        <f>INDEX('Dev Likert Scale Single Score'!$E$2:$E$8, MATCH('Admin Single Score'!AB7, 'Dev Likert Scale Single Score'!$D$2:$D$8, 0))</f>
        <v>#N/A</v>
      </c>
      <c r="AC5" s="45" t="e">
        <f>INDEX('Dev Likert Scale Single Score'!$E$2:$E$8, MATCH('Admin Single Score'!AC7, 'Dev Likert Scale Single Score'!$D$2:$D$8, 0))</f>
        <v>#N/A</v>
      </c>
      <c r="AD5" s="45" t="e">
        <f>INDEX('Dev Likert Scale Single Score'!$E$2:$E$8, MATCH('Admin Single Score'!AD7, 'Dev Likert Scale Single Score'!$D$2:$D$8, 0))</f>
        <v>#N/A</v>
      </c>
      <c r="AE5" s="45" t="e">
        <f>INDEX('Dev Likert Scale Single Score'!$E$2:$E$8, MATCH('Admin Single Score'!AE7, 'Dev Likert Scale Single Score'!$D$2:$D$8, 0))</f>
        <v>#N/A</v>
      </c>
      <c r="AF5" s="45" t="e">
        <f>INDEX('Dev Likert Scale Single Score'!$E$2:$E$8, MATCH('Admin Single Score'!AF7, 'Dev Likert Scale Single Score'!$D$2:$D$8, 0))</f>
        <v>#N/A</v>
      </c>
      <c r="AG5" s="45" t="e">
        <f>INDEX('Dev Likert Scale Single Score'!$E$2:$E$8, MATCH('Admin Single Score'!AG7, 'Dev Likert Scale Single Score'!$D$2:$D$8, 0))</f>
        <v>#N/A</v>
      </c>
      <c r="AH5" s="45" t="e">
        <f>INDEX('Dev Likert Scale Single Score'!$E$2:$E$8, MATCH('Admin Single Score'!AH7, 'Dev Likert Scale Single Score'!$D$2:$D$8, 0))</f>
        <v>#N/A</v>
      </c>
      <c r="AI5" s="45" t="e">
        <f>INDEX('Dev Likert Scale Single Score'!$E$2:$E$8, MATCH('Admin Single Score'!AI7, 'Dev Likert Scale Single Score'!$D$2:$D$8, 0))</f>
        <v>#N/A</v>
      </c>
      <c r="AJ5" s="45" t="e">
        <f>INDEX('Dev Likert Scale Single Score'!$E$2:$E$8, MATCH('Admin Single Score'!AJ7, 'Dev Likert Scale Single Score'!$D$2:$D$8, 0))</f>
        <v>#N/A</v>
      </c>
      <c r="AK5" s="45" t="e">
        <f>INDEX('Dev Likert Scale Single Score'!$E$2:$E$8, MATCH('Admin Single Score'!AK7, 'Dev Likert Scale Single Score'!$D$2:$D$8, 0))</f>
        <v>#N/A</v>
      </c>
      <c r="AL5" s="45" t="e">
        <f>INDEX('Dev Likert Scale Single Score'!$E$2:$E$8, MATCH('Admin Single Score'!AL7, 'Dev Likert Scale Single Score'!$D$2:$D$8, 0))</f>
        <v>#N/A</v>
      </c>
      <c r="AM5" s="45" t="e">
        <f>INDEX('Dev Likert Scale Single Score'!$E$2:$E$8, MATCH('Admin Single Score'!AM7, 'Dev Likert Scale Single Score'!$D$2:$D$8, 0))</f>
        <v>#N/A</v>
      </c>
      <c r="AN5" s="45" t="e">
        <f>INDEX('Dev Likert Scale Single Score'!$E$2:$E$8, MATCH('Admin Single Score'!AN7, 'Dev Likert Scale Single Score'!$D$2:$D$8, 0))</f>
        <v>#N/A</v>
      </c>
      <c r="AO5" s="45" t="e">
        <f>INDEX('Dev Likert Scale Single Score'!$E$2:$E$8, MATCH('Admin Single Score'!AO7, 'Dev Likert Scale Single Score'!$D$2:$D$8, 0))</f>
        <v>#N/A</v>
      </c>
      <c r="AP5" s="45" t="e">
        <f>INDEX('Dev Likert Scale Single Score'!$E$2:$E$8, MATCH('Admin Single Score'!AP7, 'Dev Likert Scale Single Score'!$D$2:$D$8, 0))</f>
        <v>#N/A</v>
      </c>
      <c r="AQ5" s="45" t="e">
        <f>INDEX('Dev Likert Scale Single Score'!$E$2:$E$8, MATCH('Admin Single Score'!AQ7, 'Dev Likert Scale Single Score'!$D$2:$D$8, 0))</f>
        <v>#N/A</v>
      </c>
    </row>
    <row r="6" spans="1:43" ht="46.5" thickTop="1" thickBot="1" x14ac:dyDescent="0.3">
      <c r="A6" s="92" t="str">
        <f>'Admin Single Score'!A8</f>
        <v>Question_1</v>
      </c>
      <c r="B6" s="13" t="str">
        <f>'Admin Single Score'!B8</f>
        <v xml:space="preserve">What is the importance of the MPA area for the affected fisheries? </v>
      </c>
      <c r="C6" s="59" t="str">
        <f>'Admin Single Score'!C8</f>
        <v>This is unknown and/or uncertain (Q1).</v>
      </c>
      <c r="D6" s="45" t="str">
        <f>INDEX('Dev Likert Scale Single Score'!$E$2:$E$8, MATCH('Admin Single Score'!D8, 'Dev Likert Scale Single Score'!$D$2:$D$8, 0))</f>
        <v>u</v>
      </c>
      <c r="E6" s="45" t="str">
        <f>INDEX('Dev Likert Scale Single Score'!$E$2:$E$8, MATCH('Admin Single Score'!E8, 'Dev Likert Scale Single Score'!$D$2:$D$8, 0))</f>
        <v>u</v>
      </c>
      <c r="F6" s="45" t="str">
        <f>INDEX('Dev Likert Scale Single Score'!$E$2:$E$8, MATCH('Admin Single Score'!F8, 'Dev Likert Scale Single Score'!$D$2:$D$8, 0))</f>
        <v>u</v>
      </c>
      <c r="G6" s="45" t="str">
        <f>INDEX('Dev Likert Scale Single Score'!$E$2:$E$8, MATCH('Admin Single Score'!G8, 'Dev Likert Scale Single Score'!$D$2:$D$8, 0))</f>
        <v>u</v>
      </c>
      <c r="H6" s="45" t="str">
        <f>INDEX('Dev Likert Scale Single Score'!$E$2:$E$8, MATCH('Admin Single Score'!H8, 'Dev Likert Scale Single Score'!$D$2:$D$8, 0))</f>
        <v>u</v>
      </c>
      <c r="I6" s="45" t="str">
        <f>INDEX('Dev Likert Scale Single Score'!$E$2:$E$8, MATCH('Admin Single Score'!I8, 'Dev Likert Scale Single Score'!$D$2:$D$8, 0))</f>
        <v>u</v>
      </c>
      <c r="J6" s="45" t="str">
        <f>INDEX('Dev Likert Scale Single Score'!$E$2:$E$8, MATCH('Admin Single Score'!J8, 'Dev Likert Scale Single Score'!$D$2:$D$8, 0))</f>
        <v>u</v>
      </c>
      <c r="K6" s="45" t="str">
        <f>INDEX('Dev Likert Scale Single Score'!$E$2:$E$8, MATCH('Admin Single Score'!K8, 'Dev Likert Scale Single Score'!$D$2:$D$8, 0))</f>
        <v>u</v>
      </c>
      <c r="L6" s="45" t="str">
        <f>INDEX('Dev Likert Scale Single Score'!$E$2:$E$8, MATCH('Admin Single Score'!L8, 'Dev Likert Scale Single Score'!$D$2:$D$8, 0))</f>
        <v>u</v>
      </c>
      <c r="M6" s="45" t="str">
        <f>INDEX('Dev Likert Scale Single Score'!$E$2:$E$8, MATCH('Admin Single Score'!M8, 'Dev Likert Scale Single Score'!$D$2:$D$8, 0))</f>
        <v>u</v>
      </c>
      <c r="N6" s="45" t="str">
        <f>INDEX('Dev Likert Scale Single Score'!$E$2:$E$8, MATCH('Admin Single Score'!N8, 'Dev Likert Scale Single Score'!$D$2:$D$8, 0))</f>
        <v>u</v>
      </c>
      <c r="O6" s="45" t="str">
        <f>INDEX('Dev Likert Scale Single Score'!$E$2:$E$8, MATCH('Admin Single Score'!O8, 'Dev Likert Scale Single Score'!$D$2:$D$8, 0))</f>
        <v>u</v>
      </c>
      <c r="P6" s="45" t="str">
        <f>INDEX('Dev Likert Scale Single Score'!$E$2:$E$8, MATCH('Admin Single Score'!P8, 'Dev Likert Scale Single Score'!$D$2:$D$8, 0))</f>
        <v>u</v>
      </c>
      <c r="Q6" s="45" t="str">
        <f>INDEX('Dev Likert Scale Single Score'!$E$2:$E$8, MATCH('Admin Single Score'!Q8, 'Dev Likert Scale Single Score'!$D$2:$D$8, 0))</f>
        <v>u</v>
      </c>
      <c r="R6" s="45" t="e">
        <f>INDEX('Dev Likert Scale Single Score'!$E$2:$E$8, MATCH('Admin Single Score'!R8, 'Dev Likert Scale Single Score'!$D$2:$D$8, 0))</f>
        <v>#N/A</v>
      </c>
      <c r="S6" s="45" t="e">
        <f>INDEX('Dev Likert Scale Single Score'!$E$2:$E$8, MATCH('Admin Single Score'!S8, 'Dev Likert Scale Single Score'!$D$2:$D$8, 0))</f>
        <v>#N/A</v>
      </c>
      <c r="T6" s="45" t="e">
        <f>INDEX('Dev Likert Scale Single Score'!$E$2:$E$8, MATCH('Admin Single Score'!T8, 'Dev Likert Scale Single Score'!$D$2:$D$8, 0))</f>
        <v>#N/A</v>
      </c>
      <c r="U6" s="45" t="e">
        <f>INDEX('Dev Likert Scale Single Score'!$E$2:$E$8, MATCH('Admin Single Score'!U8, 'Dev Likert Scale Single Score'!$D$2:$D$8, 0))</f>
        <v>#N/A</v>
      </c>
      <c r="V6" s="45" t="e">
        <f>INDEX('Dev Likert Scale Single Score'!$E$2:$E$8, MATCH('Admin Single Score'!V8, 'Dev Likert Scale Single Score'!$D$2:$D$8, 0))</f>
        <v>#N/A</v>
      </c>
      <c r="W6" s="45" t="e">
        <f>INDEX('Dev Likert Scale Single Score'!$E$2:$E$8, MATCH('Admin Single Score'!W8, 'Dev Likert Scale Single Score'!$D$2:$D$8, 0))</f>
        <v>#N/A</v>
      </c>
      <c r="X6" s="45" t="e">
        <f>INDEX('Dev Likert Scale Single Score'!$E$2:$E$8, MATCH('Admin Single Score'!X8, 'Dev Likert Scale Single Score'!$D$2:$D$8, 0))</f>
        <v>#N/A</v>
      </c>
      <c r="Y6" s="45" t="e">
        <f>INDEX('Dev Likert Scale Single Score'!$E$2:$E$8, MATCH('Admin Single Score'!Y8, 'Dev Likert Scale Single Score'!$D$2:$D$8, 0))</f>
        <v>#N/A</v>
      </c>
      <c r="Z6" s="45" t="e">
        <f>INDEX('Dev Likert Scale Single Score'!$E$2:$E$8, MATCH('Admin Single Score'!Z8, 'Dev Likert Scale Single Score'!$D$2:$D$8, 0))</f>
        <v>#N/A</v>
      </c>
      <c r="AA6" s="45" t="e">
        <f>INDEX('Dev Likert Scale Single Score'!$E$2:$E$8, MATCH('Admin Single Score'!AA8, 'Dev Likert Scale Single Score'!$D$2:$D$8, 0))</f>
        <v>#N/A</v>
      </c>
      <c r="AB6" s="45" t="e">
        <f>INDEX('Dev Likert Scale Single Score'!$E$2:$E$8, MATCH('Admin Single Score'!AB8, 'Dev Likert Scale Single Score'!$D$2:$D$8, 0))</f>
        <v>#N/A</v>
      </c>
      <c r="AC6" s="45" t="e">
        <f>INDEX('Dev Likert Scale Single Score'!$E$2:$E$8, MATCH('Admin Single Score'!AC8, 'Dev Likert Scale Single Score'!$D$2:$D$8, 0))</f>
        <v>#N/A</v>
      </c>
      <c r="AD6" s="45" t="e">
        <f>INDEX('Dev Likert Scale Single Score'!$E$2:$E$8, MATCH('Admin Single Score'!AD8, 'Dev Likert Scale Single Score'!$D$2:$D$8, 0))</f>
        <v>#N/A</v>
      </c>
      <c r="AE6" s="45" t="e">
        <f>INDEX('Dev Likert Scale Single Score'!$E$2:$E$8, MATCH('Admin Single Score'!AE8, 'Dev Likert Scale Single Score'!$D$2:$D$8, 0))</f>
        <v>#N/A</v>
      </c>
      <c r="AF6" s="45" t="e">
        <f>INDEX('Dev Likert Scale Single Score'!$E$2:$E$8, MATCH('Admin Single Score'!AF8, 'Dev Likert Scale Single Score'!$D$2:$D$8, 0))</f>
        <v>#N/A</v>
      </c>
      <c r="AG6" s="45" t="e">
        <f>INDEX('Dev Likert Scale Single Score'!$E$2:$E$8, MATCH('Admin Single Score'!AG8, 'Dev Likert Scale Single Score'!$D$2:$D$8, 0))</f>
        <v>#N/A</v>
      </c>
      <c r="AH6" s="45" t="e">
        <f>INDEX('Dev Likert Scale Single Score'!$E$2:$E$8, MATCH('Admin Single Score'!AH8, 'Dev Likert Scale Single Score'!$D$2:$D$8, 0))</f>
        <v>#N/A</v>
      </c>
      <c r="AI6" s="45" t="e">
        <f>INDEX('Dev Likert Scale Single Score'!$E$2:$E$8, MATCH('Admin Single Score'!AI8, 'Dev Likert Scale Single Score'!$D$2:$D$8, 0))</f>
        <v>#N/A</v>
      </c>
      <c r="AJ6" s="45" t="e">
        <f>INDEX('Dev Likert Scale Single Score'!$E$2:$E$8, MATCH('Admin Single Score'!AJ8, 'Dev Likert Scale Single Score'!$D$2:$D$8, 0))</f>
        <v>#N/A</v>
      </c>
      <c r="AK6" s="45" t="e">
        <f>INDEX('Dev Likert Scale Single Score'!$E$2:$E$8, MATCH('Admin Single Score'!AK8, 'Dev Likert Scale Single Score'!$D$2:$D$8, 0))</f>
        <v>#N/A</v>
      </c>
      <c r="AL6" s="45" t="e">
        <f>INDEX('Dev Likert Scale Single Score'!$E$2:$E$8, MATCH('Admin Single Score'!AL8, 'Dev Likert Scale Single Score'!$D$2:$D$8, 0))</f>
        <v>#N/A</v>
      </c>
      <c r="AM6" s="45" t="e">
        <f>INDEX('Dev Likert Scale Single Score'!$E$2:$E$8, MATCH('Admin Single Score'!AM8, 'Dev Likert Scale Single Score'!$D$2:$D$8, 0))</f>
        <v>#N/A</v>
      </c>
      <c r="AN6" s="45" t="e">
        <f>INDEX('Dev Likert Scale Single Score'!$E$2:$E$8, MATCH('Admin Single Score'!AN8, 'Dev Likert Scale Single Score'!$D$2:$D$8, 0))</f>
        <v>#N/A</v>
      </c>
      <c r="AO6" s="45" t="e">
        <f>INDEX('Dev Likert Scale Single Score'!$E$2:$E$8, MATCH('Admin Single Score'!AO8, 'Dev Likert Scale Single Score'!$D$2:$D$8, 0))</f>
        <v>#N/A</v>
      </c>
      <c r="AP6" s="45" t="e">
        <f>INDEX('Dev Likert Scale Single Score'!$E$2:$E$8, MATCH('Admin Single Score'!AP8, 'Dev Likert Scale Single Score'!$D$2:$D$8, 0))</f>
        <v>#N/A</v>
      </c>
      <c r="AQ6" s="45" t="e">
        <f>INDEX('Dev Likert Scale Single Score'!$E$2:$E$8, MATCH('Admin Single Score'!AQ8, 'Dev Likert Scale Single Score'!$D$2:$D$8, 0))</f>
        <v>#N/A</v>
      </c>
    </row>
    <row r="7" spans="1:43" ht="61.5" thickTop="1" thickBot="1" x14ac:dyDescent="0.3">
      <c r="A7" s="92" t="str">
        <f>'Admin Single Score'!A9</f>
        <v>Question_2</v>
      </c>
      <c r="B7" s="13" t="str">
        <f>'Admin Single Score'!B9</f>
        <v>Will it be fully or partly closed?</v>
      </c>
      <c r="C7" s="59" t="str">
        <f>'Admin Single Score'!C9</f>
        <v>The MPA will be partly closed, allowing some fishing activities to take place.</v>
      </c>
      <c r="D7" s="45">
        <f>INDEX('Dev Likert Scale Single Score'!$E$2:$E$8, MATCH('Admin Single Score'!D9, 'Dev Likert Scale Single Score'!$D$2:$D$8, 0))</f>
        <v>3</v>
      </c>
      <c r="E7" s="45">
        <f>INDEX('Dev Likert Scale Single Score'!$E$2:$E$8, MATCH('Admin Single Score'!E9, 'Dev Likert Scale Single Score'!$D$2:$D$8, 0))</f>
        <v>3</v>
      </c>
      <c r="F7" s="45">
        <f>INDEX('Dev Likert Scale Single Score'!$E$2:$E$8, MATCH('Admin Single Score'!F9, 'Dev Likert Scale Single Score'!$D$2:$D$8, 0))</f>
        <v>3</v>
      </c>
      <c r="G7" s="45">
        <f>INDEX('Dev Likert Scale Single Score'!$E$2:$E$8, MATCH('Admin Single Score'!G9, 'Dev Likert Scale Single Score'!$D$2:$D$8, 0))</f>
        <v>3</v>
      </c>
      <c r="H7" s="45">
        <f>INDEX('Dev Likert Scale Single Score'!$E$2:$E$8, MATCH('Admin Single Score'!H9, 'Dev Likert Scale Single Score'!$D$2:$D$8, 0))</f>
        <v>3</v>
      </c>
      <c r="I7" s="45">
        <f>INDEX('Dev Likert Scale Single Score'!$E$2:$E$8, MATCH('Admin Single Score'!I9, 'Dev Likert Scale Single Score'!$D$2:$D$8, 0))</f>
        <v>3</v>
      </c>
      <c r="J7" s="45">
        <f>INDEX('Dev Likert Scale Single Score'!$E$2:$E$8, MATCH('Admin Single Score'!J9, 'Dev Likert Scale Single Score'!$D$2:$D$8, 0))</f>
        <v>3</v>
      </c>
      <c r="K7" s="45">
        <f>INDEX('Dev Likert Scale Single Score'!$E$2:$E$8, MATCH('Admin Single Score'!K9, 'Dev Likert Scale Single Score'!$D$2:$D$8, 0))</f>
        <v>3</v>
      </c>
      <c r="L7" s="45">
        <f>INDEX('Dev Likert Scale Single Score'!$E$2:$E$8, MATCH('Admin Single Score'!L9, 'Dev Likert Scale Single Score'!$D$2:$D$8, 0))</f>
        <v>3</v>
      </c>
      <c r="M7" s="45">
        <f>INDEX('Dev Likert Scale Single Score'!$E$2:$E$8, MATCH('Admin Single Score'!M9, 'Dev Likert Scale Single Score'!$D$2:$D$8, 0))</f>
        <v>1</v>
      </c>
      <c r="N7" s="45">
        <f>INDEX('Dev Likert Scale Single Score'!$E$2:$E$8, MATCH('Admin Single Score'!N9, 'Dev Likert Scale Single Score'!$D$2:$D$8, 0))</f>
        <v>1</v>
      </c>
      <c r="O7" s="45">
        <f>INDEX('Dev Likert Scale Single Score'!$E$2:$E$8, MATCH('Admin Single Score'!O9, 'Dev Likert Scale Single Score'!$D$2:$D$8, 0))</f>
        <v>3</v>
      </c>
      <c r="P7" s="45">
        <f>INDEX('Dev Likert Scale Single Score'!$E$2:$E$8, MATCH('Admin Single Score'!P9, 'Dev Likert Scale Single Score'!$D$2:$D$8, 0))</f>
        <v>3</v>
      </c>
      <c r="Q7" s="45">
        <f>INDEX('Dev Likert Scale Single Score'!$E$2:$E$8, MATCH('Admin Single Score'!Q9, 'Dev Likert Scale Single Score'!$D$2:$D$8, 0))</f>
        <v>1</v>
      </c>
      <c r="R7" s="45" t="e">
        <f>INDEX('Dev Likert Scale Single Score'!$E$2:$E$8, MATCH('Admin Single Score'!R9, 'Dev Likert Scale Single Score'!$D$2:$D$8, 0))</f>
        <v>#N/A</v>
      </c>
      <c r="S7" s="45" t="e">
        <f>INDEX('Dev Likert Scale Single Score'!$E$2:$E$8, MATCH('Admin Single Score'!S9, 'Dev Likert Scale Single Score'!$D$2:$D$8, 0))</f>
        <v>#N/A</v>
      </c>
      <c r="T7" s="45" t="e">
        <f>INDEX('Dev Likert Scale Single Score'!$E$2:$E$8, MATCH('Admin Single Score'!T9, 'Dev Likert Scale Single Score'!$D$2:$D$8, 0))</f>
        <v>#N/A</v>
      </c>
      <c r="U7" s="45" t="e">
        <f>INDEX('Dev Likert Scale Single Score'!$E$2:$E$8, MATCH('Admin Single Score'!U9, 'Dev Likert Scale Single Score'!$D$2:$D$8, 0))</f>
        <v>#N/A</v>
      </c>
      <c r="V7" s="45" t="e">
        <f>INDEX('Dev Likert Scale Single Score'!$E$2:$E$8, MATCH('Admin Single Score'!V9, 'Dev Likert Scale Single Score'!$D$2:$D$8, 0))</f>
        <v>#N/A</v>
      </c>
      <c r="W7" s="45" t="e">
        <f>INDEX('Dev Likert Scale Single Score'!$E$2:$E$8, MATCH('Admin Single Score'!W9, 'Dev Likert Scale Single Score'!$D$2:$D$8, 0))</f>
        <v>#N/A</v>
      </c>
      <c r="X7" s="45" t="e">
        <f>INDEX('Dev Likert Scale Single Score'!$E$2:$E$8, MATCH('Admin Single Score'!X9, 'Dev Likert Scale Single Score'!$D$2:$D$8, 0))</f>
        <v>#N/A</v>
      </c>
      <c r="Y7" s="45" t="e">
        <f>INDEX('Dev Likert Scale Single Score'!$E$2:$E$8, MATCH('Admin Single Score'!Y9, 'Dev Likert Scale Single Score'!$D$2:$D$8, 0))</f>
        <v>#N/A</v>
      </c>
      <c r="Z7" s="45" t="e">
        <f>INDEX('Dev Likert Scale Single Score'!$E$2:$E$8, MATCH('Admin Single Score'!Z9, 'Dev Likert Scale Single Score'!$D$2:$D$8, 0))</f>
        <v>#N/A</v>
      </c>
      <c r="AA7" s="45" t="e">
        <f>INDEX('Dev Likert Scale Single Score'!$E$2:$E$8, MATCH('Admin Single Score'!AA9, 'Dev Likert Scale Single Score'!$D$2:$D$8, 0))</f>
        <v>#N/A</v>
      </c>
      <c r="AB7" s="45" t="e">
        <f>INDEX('Dev Likert Scale Single Score'!$E$2:$E$8, MATCH('Admin Single Score'!AB9, 'Dev Likert Scale Single Score'!$D$2:$D$8, 0))</f>
        <v>#N/A</v>
      </c>
      <c r="AC7" s="45" t="e">
        <f>INDEX('Dev Likert Scale Single Score'!$E$2:$E$8, MATCH('Admin Single Score'!AC9, 'Dev Likert Scale Single Score'!$D$2:$D$8, 0))</f>
        <v>#N/A</v>
      </c>
      <c r="AD7" s="45" t="e">
        <f>INDEX('Dev Likert Scale Single Score'!$E$2:$E$8, MATCH('Admin Single Score'!AD9, 'Dev Likert Scale Single Score'!$D$2:$D$8, 0))</f>
        <v>#N/A</v>
      </c>
      <c r="AE7" s="45" t="e">
        <f>INDEX('Dev Likert Scale Single Score'!$E$2:$E$8, MATCH('Admin Single Score'!AE9, 'Dev Likert Scale Single Score'!$D$2:$D$8, 0))</f>
        <v>#N/A</v>
      </c>
      <c r="AF7" s="45" t="e">
        <f>INDEX('Dev Likert Scale Single Score'!$E$2:$E$8, MATCH('Admin Single Score'!AF9, 'Dev Likert Scale Single Score'!$D$2:$D$8, 0))</f>
        <v>#N/A</v>
      </c>
      <c r="AG7" s="45" t="e">
        <f>INDEX('Dev Likert Scale Single Score'!$E$2:$E$8, MATCH('Admin Single Score'!AG9, 'Dev Likert Scale Single Score'!$D$2:$D$8, 0))</f>
        <v>#N/A</v>
      </c>
      <c r="AH7" s="45" t="e">
        <f>INDEX('Dev Likert Scale Single Score'!$E$2:$E$8, MATCH('Admin Single Score'!AH9, 'Dev Likert Scale Single Score'!$D$2:$D$8, 0))</f>
        <v>#N/A</v>
      </c>
      <c r="AI7" s="45" t="e">
        <f>INDEX('Dev Likert Scale Single Score'!$E$2:$E$8, MATCH('Admin Single Score'!AI9, 'Dev Likert Scale Single Score'!$D$2:$D$8, 0))</f>
        <v>#N/A</v>
      </c>
      <c r="AJ7" s="45" t="e">
        <f>INDEX('Dev Likert Scale Single Score'!$E$2:$E$8, MATCH('Admin Single Score'!AJ9, 'Dev Likert Scale Single Score'!$D$2:$D$8, 0))</f>
        <v>#N/A</v>
      </c>
      <c r="AK7" s="45" t="e">
        <f>INDEX('Dev Likert Scale Single Score'!$E$2:$E$8, MATCH('Admin Single Score'!AK9, 'Dev Likert Scale Single Score'!$D$2:$D$8, 0))</f>
        <v>#N/A</v>
      </c>
      <c r="AL7" s="45" t="e">
        <f>INDEX('Dev Likert Scale Single Score'!$E$2:$E$8, MATCH('Admin Single Score'!AL9, 'Dev Likert Scale Single Score'!$D$2:$D$8, 0))</f>
        <v>#N/A</v>
      </c>
      <c r="AM7" s="45" t="e">
        <f>INDEX('Dev Likert Scale Single Score'!$E$2:$E$8, MATCH('Admin Single Score'!AM9, 'Dev Likert Scale Single Score'!$D$2:$D$8, 0))</f>
        <v>#N/A</v>
      </c>
      <c r="AN7" s="45" t="e">
        <f>INDEX('Dev Likert Scale Single Score'!$E$2:$E$8, MATCH('Admin Single Score'!AN9, 'Dev Likert Scale Single Score'!$D$2:$D$8, 0))</f>
        <v>#N/A</v>
      </c>
      <c r="AO7" s="45" t="e">
        <f>INDEX('Dev Likert Scale Single Score'!$E$2:$E$8, MATCH('Admin Single Score'!AO9, 'Dev Likert Scale Single Score'!$D$2:$D$8, 0))</f>
        <v>#N/A</v>
      </c>
      <c r="AP7" s="45" t="e">
        <f>INDEX('Dev Likert Scale Single Score'!$E$2:$E$8, MATCH('Admin Single Score'!AP9, 'Dev Likert Scale Single Score'!$D$2:$D$8, 0))</f>
        <v>#N/A</v>
      </c>
      <c r="AQ7" s="45" t="e">
        <f>INDEX('Dev Likert Scale Single Score'!$E$2:$E$8, MATCH('Admin Single Score'!AQ9, 'Dev Likert Scale Single Score'!$D$2:$D$8, 0))</f>
        <v>#N/A</v>
      </c>
    </row>
    <row r="8" spans="1:43" ht="31.5" thickTop="1" thickBot="1" x14ac:dyDescent="0.3">
      <c r="A8" s="92" t="str">
        <f>'Admin Single Score'!A10</f>
        <v>Question_2</v>
      </c>
      <c r="B8" s="13" t="str">
        <f>'Admin Single Score'!B10</f>
        <v>Will it be fully or partly closed?</v>
      </c>
      <c r="C8" s="59" t="str">
        <f>'Admin Single Score'!C10</f>
        <v>The MPA will be fully closed to fishing activities.</v>
      </c>
      <c r="D8" s="45">
        <f>INDEX('Dev Likert Scale Single Score'!$E$2:$E$8, MATCH('Admin Single Score'!D10, 'Dev Likert Scale Single Score'!$D$2:$D$8, 0))</f>
        <v>5</v>
      </c>
      <c r="E8" s="45">
        <f>INDEX('Dev Likert Scale Single Score'!$E$2:$E$8, MATCH('Admin Single Score'!E10, 'Dev Likert Scale Single Score'!$D$2:$D$8, 0))</f>
        <v>5</v>
      </c>
      <c r="F8" s="45">
        <f>INDEX('Dev Likert Scale Single Score'!$E$2:$E$8, MATCH('Admin Single Score'!F10, 'Dev Likert Scale Single Score'!$D$2:$D$8, 0))</f>
        <v>5</v>
      </c>
      <c r="G8" s="45">
        <f>INDEX('Dev Likert Scale Single Score'!$E$2:$E$8, MATCH('Admin Single Score'!G10, 'Dev Likert Scale Single Score'!$D$2:$D$8, 0))</f>
        <v>5</v>
      </c>
      <c r="H8" s="45">
        <f>INDEX('Dev Likert Scale Single Score'!$E$2:$E$8, MATCH('Admin Single Score'!H10, 'Dev Likert Scale Single Score'!$D$2:$D$8, 0))</f>
        <v>4</v>
      </c>
      <c r="I8" s="45">
        <f>INDEX('Dev Likert Scale Single Score'!$E$2:$E$8, MATCH('Admin Single Score'!I10, 'Dev Likert Scale Single Score'!$D$2:$D$8, 0))</f>
        <v>4</v>
      </c>
      <c r="J8" s="45">
        <f>INDEX('Dev Likert Scale Single Score'!$E$2:$E$8, MATCH('Admin Single Score'!J10, 'Dev Likert Scale Single Score'!$D$2:$D$8, 0))</f>
        <v>4</v>
      </c>
      <c r="K8" s="45">
        <f>INDEX('Dev Likert Scale Single Score'!$E$2:$E$8, MATCH('Admin Single Score'!K10, 'Dev Likert Scale Single Score'!$D$2:$D$8, 0))</f>
        <v>5</v>
      </c>
      <c r="L8" s="45">
        <f>INDEX('Dev Likert Scale Single Score'!$E$2:$E$8, MATCH('Admin Single Score'!L10, 'Dev Likert Scale Single Score'!$D$2:$D$8, 0))</f>
        <v>5</v>
      </c>
      <c r="M8" s="45">
        <f>INDEX('Dev Likert Scale Single Score'!$E$2:$E$8, MATCH('Admin Single Score'!M10, 'Dev Likert Scale Single Score'!$D$2:$D$8, 0))</f>
        <v>3</v>
      </c>
      <c r="N8" s="45">
        <f>INDEX('Dev Likert Scale Single Score'!$E$2:$E$8, MATCH('Admin Single Score'!N10, 'Dev Likert Scale Single Score'!$D$2:$D$8, 0))</f>
        <v>1</v>
      </c>
      <c r="O8" s="45">
        <f>INDEX('Dev Likert Scale Single Score'!$E$2:$E$8, MATCH('Admin Single Score'!O10, 'Dev Likert Scale Single Score'!$D$2:$D$8, 0))</f>
        <v>4</v>
      </c>
      <c r="P8" s="45">
        <f>INDEX('Dev Likert Scale Single Score'!$E$2:$E$8, MATCH('Admin Single Score'!P10, 'Dev Likert Scale Single Score'!$D$2:$D$8, 0))</f>
        <v>5</v>
      </c>
      <c r="Q8" s="45">
        <f>INDEX('Dev Likert Scale Single Score'!$E$2:$E$8, MATCH('Admin Single Score'!Q10, 'Dev Likert Scale Single Score'!$D$2:$D$8, 0))</f>
        <v>4</v>
      </c>
      <c r="R8" s="45" t="e">
        <f>INDEX('Dev Likert Scale Single Score'!$E$2:$E$8, MATCH('Admin Single Score'!R10, 'Dev Likert Scale Single Score'!$D$2:$D$8, 0))</f>
        <v>#N/A</v>
      </c>
      <c r="S8" s="45" t="e">
        <f>INDEX('Dev Likert Scale Single Score'!$E$2:$E$8, MATCH('Admin Single Score'!S10, 'Dev Likert Scale Single Score'!$D$2:$D$8, 0))</f>
        <v>#N/A</v>
      </c>
      <c r="T8" s="45" t="e">
        <f>INDEX('Dev Likert Scale Single Score'!$E$2:$E$8, MATCH('Admin Single Score'!T10, 'Dev Likert Scale Single Score'!$D$2:$D$8, 0))</f>
        <v>#N/A</v>
      </c>
      <c r="U8" s="45" t="e">
        <f>INDEX('Dev Likert Scale Single Score'!$E$2:$E$8, MATCH('Admin Single Score'!U10, 'Dev Likert Scale Single Score'!$D$2:$D$8, 0))</f>
        <v>#N/A</v>
      </c>
      <c r="V8" s="45" t="e">
        <f>INDEX('Dev Likert Scale Single Score'!$E$2:$E$8, MATCH('Admin Single Score'!V10, 'Dev Likert Scale Single Score'!$D$2:$D$8, 0))</f>
        <v>#N/A</v>
      </c>
      <c r="W8" s="45" t="e">
        <f>INDEX('Dev Likert Scale Single Score'!$E$2:$E$8, MATCH('Admin Single Score'!W10, 'Dev Likert Scale Single Score'!$D$2:$D$8, 0))</f>
        <v>#N/A</v>
      </c>
      <c r="X8" s="45" t="e">
        <f>INDEX('Dev Likert Scale Single Score'!$E$2:$E$8, MATCH('Admin Single Score'!X10, 'Dev Likert Scale Single Score'!$D$2:$D$8, 0))</f>
        <v>#N/A</v>
      </c>
      <c r="Y8" s="45" t="e">
        <f>INDEX('Dev Likert Scale Single Score'!$E$2:$E$8, MATCH('Admin Single Score'!Y10, 'Dev Likert Scale Single Score'!$D$2:$D$8, 0))</f>
        <v>#N/A</v>
      </c>
      <c r="Z8" s="45" t="e">
        <f>INDEX('Dev Likert Scale Single Score'!$E$2:$E$8, MATCH('Admin Single Score'!Z10, 'Dev Likert Scale Single Score'!$D$2:$D$8, 0))</f>
        <v>#N/A</v>
      </c>
      <c r="AA8" s="45" t="e">
        <f>INDEX('Dev Likert Scale Single Score'!$E$2:$E$8, MATCH('Admin Single Score'!AA10, 'Dev Likert Scale Single Score'!$D$2:$D$8, 0))</f>
        <v>#N/A</v>
      </c>
      <c r="AB8" s="45" t="e">
        <f>INDEX('Dev Likert Scale Single Score'!$E$2:$E$8, MATCH('Admin Single Score'!AB10, 'Dev Likert Scale Single Score'!$D$2:$D$8, 0))</f>
        <v>#N/A</v>
      </c>
      <c r="AC8" s="45" t="e">
        <f>INDEX('Dev Likert Scale Single Score'!$E$2:$E$8, MATCH('Admin Single Score'!AC10, 'Dev Likert Scale Single Score'!$D$2:$D$8, 0))</f>
        <v>#N/A</v>
      </c>
      <c r="AD8" s="45" t="e">
        <f>INDEX('Dev Likert Scale Single Score'!$E$2:$E$8, MATCH('Admin Single Score'!AD10, 'Dev Likert Scale Single Score'!$D$2:$D$8, 0))</f>
        <v>#N/A</v>
      </c>
      <c r="AE8" s="45" t="e">
        <f>INDEX('Dev Likert Scale Single Score'!$E$2:$E$8, MATCH('Admin Single Score'!AE10, 'Dev Likert Scale Single Score'!$D$2:$D$8, 0))</f>
        <v>#N/A</v>
      </c>
      <c r="AF8" s="45" t="e">
        <f>INDEX('Dev Likert Scale Single Score'!$E$2:$E$8, MATCH('Admin Single Score'!AF10, 'Dev Likert Scale Single Score'!$D$2:$D$8, 0))</f>
        <v>#N/A</v>
      </c>
      <c r="AG8" s="45" t="e">
        <f>INDEX('Dev Likert Scale Single Score'!$E$2:$E$8, MATCH('Admin Single Score'!AG10, 'Dev Likert Scale Single Score'!$D$2:$D$8, 0))</f>
        <v>#N/A</v>
      </c>
      <c r="AH8" s="45" t="e">
        <f>INDEX('Dev Likert Scale Single Score'!$E$2:$E$8, MATCH('Admin Single Score'!AH10, 'Dev Likert Scale Single Score'!$D$2:$D$8, 0))</f>
        <v>#N/A</v>
      </c>
      <c r="AI8" s="45" t="e">
        <f>INDEX('Dev Likert Scale Single Score'!$E$2:$E$8, MATCH('Admin Single Score'!AI10, 'Dev Likert Scale Single Score'!$D$2:$D$8, 0))</f>
        <v>#N/A</v>
      </c>
      <c r="AJ8" s="45" t="e">
        <f>INDEX('Dev Likert Scale Single Score'!$E$2:$E$8, MATCH('Admin Single Score'!AJ10, 'Dev Likert Scale Single Score'!$D$2:$D$8, 0))</f>
        <v>#N/A</v>
      </c>
      <c r="AK8" s="45" t="e">
        <f>INDEX('Dev Likert Scale Single Score'!$E$2:$E$8, MATCH('Admin Single Score'!AK10, 'Dev Likert Scale Single Score'!$D$2:$D$8, 0))</f>
        <v>#N/A</v>
      </c>
      <c r="AL8" s="45" t="e">
        <f>INDEX('Dev Likert Scale Single Score'!$E$2:$E$8, MATCH('Admin Single Score'!AL10, 'Dev Likert Scale Single Score'!$D$2:$D$8, 0))</f>
        <v>#N/A</v>
      </c>
      <c r="AM8" s="45" t="e">
        <f>INDEX('Dev Likert Scale Single Score'!$E$2:$E$8, MATCH('Admin Single Score'!AM10, 'Dev Likert Scale Single Score'!$D$2:$D$8, 0))</f>
        <v>#N/A</v>
      </c>
      <c r="AN8" s="45" t="e">
        <f>INDEX('Dev Likert Scale Single Score'!$E$2:$E$8, MATCH('Admin Single Score'!AN10, 'Dev Likert Scale Single Score'!$D$2:$D$8, 0))</f>
        <v>#N/A</v>
      </c>
      <c r="AO8" s="45" t="e">
        <f>INDEX('Dev Likert Scale Single Score'!$E$2:$E$8, MATCH('Admin Single Score'!AO10, 'Dev Likert Scale Single Score'!$D$2:$D$8, 0))</f>
        <v>#N/A</v>
      </c>
      <c r="AP8" s="45" t="e">
        <f>INDEX('Dev Likert Scale Single Score'!$E$2:$E$8, MATCH('Admin Single Score'!AP10, 'Dev Likert Scale Single Score'!$D$2:$D$8, 0))</f>
        <v>#N/A</v>
      </c>
      <c r="AQ8" s="45" t="e">
        <f>INDEX('Dev Likert Scale Single Score'!$E$2:$E$8, MATCH('Admin Single Score'!AQ10, 'Dev Likert Scale Single Score'!$D$2:$D$8, 0))</f>
        <v>#N/A</v>
      </c>
    </row>
    <row r="9" spans="1:43" ht="31.5" thickTop="1" thickBot="1" x14ac:dyDescent="0.3">
      <c r="A9" s="92" t="str">
        <f>'Admin Single Score'!A11</f>
        <v>Question_2</v>
      </c>
      <c r="B9" s="13" t="str">
        <f>'Admin Single Score'!B11</f>
        <v>Will it be fully or partly closed?</v>
      </c>
      <c r="C9" s="59">
        <f>'Admin Single Score'!C11</f>
        <v>0</v>
      </c>
      <c r="D9" s="45" t="e">
        <f>INDEX('Dev Likert Scale Single Score'!$E$2:$E$8, MATCH('Admin Single Score'!D11, 'Dev Likert Scale Single Score'!$D$2:$D$8, 0))</f>
        <v>#N/A</v>
      </c>
      <c r="E9" s="45" t="e">
        <f>INDEX('Dev Likert Scale Single Score'!$E$2:$E$8, MATCH('Admin Single Score'!E11, 'Dev Likert Scale Single Score'!$D$2:$D$8, 0))</f>
        <v>#N/A</v>
      </c>
      <c r="F9" s="45" t="e">
        <f>INDEX('Dev Likert Scale Single Score'!$E$2:$E$8, MATCH('Admin Single Score'!F11, 'Dev Likert Scale Single Score'!$D$2:$D$8, 0))</f>
        <v>#N/A</v>
      </c>
      <c r="G9" s="45" t="e">
        <f>INDEX('Dev Likert Scale Single Score'!$E$2:$E$8, MATCH('Admin Single Score'!G11, 'Dev Likert Scale Single Score'!$D$2:$D$8, 0))</f>
        <v>#N/A</v>
      </c>
      <c r="H9" s="45" t="e">
        <f>INDEX('Dev Likert Scale Single Score'!$E$2:$E$8, MATCH('Admin Single Score'!H11, 'Dev Likert Scale Single Score'!$D$2:$D$8, 0))</f>
        <v>#N/A</v>
      </c>
      <c r="I9" s="45" t="e">
        <f>INDEX('Dev Likert Scale Single Score'!$E$2:$E$8, MATCH('Admin Single Score'!I11, 'Dev Likert Scale Single Score'!$D$2:$D$8, 0))</f>
        <v>#N/A</v>
      </c>
      <c r="J9" s="45" t="e">
        <f>INDEX('Dev Likert Scale Single Score'!$E$2:$E$8, MATCH('Admin Single Score'!J11, 'Dev Likert Scale Single Score'!$D$2:$D$8, 0))</f>
        <v>#N/A</v>
      </c>
      <c r="K9" s="45" t="e">
        <f>INDEX('Dev Likert Scale Single Score'!$E$2:$E$8, MATCH('Admin Single Score'!K11, 'Dev Likert Scale Single Score'!$D$2:$D$8, 0))</f>
        <v>#N/A</v>
      </c>
      <c r="L9" s="45" t="e">
        <f>INDEX('Dev Likert Scale Single Score'!$E$2:$E$8, MATCH('Admin Single Score'!L11, 'Dev Likert Scale Single Score'!$D$2:$D$8, 0))</f>
        <v>#N/A</v>
      </c>
      <c r="M9" s="45" t="e">
        <f>INDEX('Dev Likert Scale Single Score'!$E$2:$E$8, MATCH('Admin Single Score'!M11, 'Dev Likert Scale Single Score'!$D$2:$D$8, 0))</f>
        <v>#N/A</v>
      </c>
      <c r="N9" s="45" t="e">
        <f>INDEX('Dev Likert Scale Single Score'!$E$2:$E$8, MATCH('Admin Single Score'!N11, 'Dev Likert Scale Single Score'!$D$2:$D$8, 0))</f>
        <v>#N/A</v>
      </c>
      <c r="O9" s="45" t="e">
        <f>INDEX('Dev Likert Scale Single Score'!$E$2:$E$8, MATCH('Admin Single Score'!O11, 'Dev Likert Scale Single Score'!$D$2:$D$8, 0))</f>
        <v>#N/A</v>
      </c>
      <c r="P9" s="45" t="e">
        <f>INDEX('Dev Likert Scale Single Score'!$E$2:$E$8, MATCH('Admin Single Score'!P11, 'Dev Likert Scale Single Score'!$D$2:$D$8, 0))</f>
        <v>#N/A</v>
      </c>
      <c r="Q9" s="45" t="e">
        <f>INDEX('Dev Likert Scale Single Score'!$E$2:$E$8, MATCH('Admin Single Score'!Q11, 'Dev Likert Scale Single Score'!$D$2:$D$8, 0))</f>
        <v>#N/A</v>
      </c>
      <c r="R9" s="45" t="e">
        <f>INDEX('Dev Likert Scale Single Score'!$E$2:$E$8, MATCH('Admin Single Score'!R11, 'Dev Likert Scale Single Score'!$D$2:$D$8, 0))</f>
        <v>#N/A</v>
      </c>
      <c r="S9" s="45" t="e">
        <f>INDEX('Dev Likert Scale Single Score'!$E$2:$E$8, MATCH('Admin Single Score'!S11, 'Dev Likert Scale Single Score'!$D$2:$D$8, 0))</f>
        <v>#N/A</v>
      </c>
      <c r="T9" s="45" t="e">
        <f>INDEX('Dev Likert Scale Single Score'!$E$2:$E$8, MATCH('Admin Single Score'!T11, 'Dev Likert Scale Single Score'!$D$2:$D$8, 0))</f>
        <v>#N/A</v>
      </c>
      <c r="U9" s="45" t="e">
        <f>INDEX('Dev Likert Scale Single Score'!$E$2:$E$8, MATCH('Admin Single Score'!U11, 'Dev Likert Scale Single Score'!$D$2:$D$8, 0))</f>
        <v>#N/A</v>
      </c>
      <c r="V9" s="45" t="e">
        <f>INDEX('Dev Likert Scale Single Score'!$E$2:$E$8, MATCH('Admin Single Score'!V11, 'Dev Likert Scale Single Score'!$D$2:$D$8, 0))</f>
        <v>#N/A</v>
      </c>
      <c r="W9" s="45" t="e">
        <f>INDEX('Dev Likert Scale Single Score'!$E$2:$E$8, MATCH('Admin Single Score'!W11, 'Dev Likert Scale Single Score'!$D$2:$D$8, 0))</f>
        <v>#N/A</v>
      </c>
      <c r="X9" s="45" t="e">
        <f>INDEX('Dev Likert Scale Single Score'!$E$2:$E$8, MATCH('Admin Single Score'!X11, 'Dev Likert Scale Single Score'!$D$2:$D$8, 0))</f>
        <v>#N/A</v>
      </c>
      <c r="Y9" s="45" t="e">
        <f>INDEX('Dev Likert Scale Single Score'!$E$2:$E$8, MATCH('Admin Single Score'!Y11, 'Dev Likert Scale Single Score'!$D$2:$D$8, 0))</f>
        <v>#N/A</v>
      </c>
      <c r="Z9" s="45" t="e">
        <f>INDEX('Dev Likert Scale Single Score'!$E$2:$E$8, MATCH('Admin Single Score'!Z11, 'Dev Likert Scale Single Score'!$D$2:$D$8, 0))</f>
        <v>#N/A</v>
      </c>
      <c r="AA9" s="45" t="e">
        <f>INDEX('Dev Likert Scale Single Score'!$E$2:$E$8, MATCH('Admin Single Score'!AA11, 'Dev Likert Scale Single Score'!$D$2:$D$8, 0))</f>
        <v>#N/A</v>
      </c>
      <c r="AB9" s="45" t="e">
        <f>INDEX('Dev Likert Scale Single Score'!$E$2:$E$8, MATCH('Admin Single Score'!AB11, 'Dev Likert Scale Single Score'!$D$2:$D$8, 0))</f>
        <v>#N/A</v>
      </c>
      <c r="AC9" s="45" t="e">
        <f>INDEX('Dev Likert Scale Single Score'!$E$2:$E$8, MATCH('Admin Single Score'!AC11, 'Dev Likert Scale Single Score'!$D$2:$D$8, 0))</f>
        <v>#N/A</v>
      </c>
      <c r="AD9" s="45" t="e">
        <f>INDEX('Dev Likert Scale Single Score'!$E$2:$E$8, MATCH('Admin Single Score'!AD11, 'Dev Likert Scale Single Score'!$D$2:$D$8, 0))</f>
        <v>#N/A</v>
      </c>
      <c r="AE9" s="45" t="e">
        <f>INDEX('Dev Likert Scale Single Score'!$E$2:$E$8, MATCH('Admin Single Score'!AE11, 'Dev Likert Scale Single Score'!$D$2:$D$8, 0))</f>
        <v>#N/A</v>
      </c>
      <c r="AF9" s="45" t="e">
        <f>INDEX('Dev Likert Scale Single Score'!$E$2:$E$8, MATCH('Admin Single Score'!AF11, 'Dev Likert Scale Single Score'!$D$2:$D$8, 0))</f>
        <v>#N/A</v>
      </c>
      <c r="AG9" s="45" t="e">
        <f>INDEX('Dev Likert Scale Single Score'!$E$2:$E$8, MATCH('Admin Single Score'!AG11, 'Dev Likert Scale Single Score'!$D$2:$D$8, 0))</f>
        <v>#N/A</v>
      </c>
      <c r="AH9" s="45" t="e">
        <f>INDEX('Dev Likert Scale Single Score'!$E$2:$E$8, MATCH('Admin Single Score'!AH11, 'Dev Likert Scale Single Score'!$D$2:$D$8, 0))</f>
        <v>#N/A</v>
      </c>
      <c r="AI9" s="45" t="e">
        <f>INDEX('Dev Likert Scale Single Score'!$E$2:$E$8, MATCH('Admin Single Score'!AI11, 'Dev Likert Scale Single Score'!$D$2:$D$8, 0))</f>
        <v>#N/A</v>
      </c>
      <c r="AJ9" s="45" t="e">
        <f>INDEX('Dev Likert Scale Single Score'!$E$2:$E$8, MATCH('Admin Single Score'!AJ11, 'Dev Likert Scale Single Score'!$D$2:$D$8, 0))</f>
        <v>#N/A</v>
      </c>
      <c r="AK9" s="45" t="e">
        <f>INDEX('Dev Likert Scale Single Score'!$E$2:$E$8, MATCH('Admin Single Score'!AK11, 'Dev Likert Scale Single Score'!$D$2:$D$8, 0))</f>
        <v>#N/A</v>
      </c>
      <c r="AL9" s="45" t="e">
        <f>INDEX('Dev Likert Scale Single Score'!$E$2:$E$8, MATCH('Admin Single Score'!AL11, 'Dev Likert Scale Single Score'!$D$2:$D$8, 0))</f>
        <v>#N/A</v>
      </c>
      <c r="AM9" s="45" t="e">
        <f>INDEX('Dev Likert Scale Single Score'!$E$2:$E$8, MATCH('Admin Single Score'!AM11, 'Dev Likert Scale Single Score'!$D$2:$D$8, 0))</f>
        <v>#N/A</v>
      </c>
      <c r="AN9" s="45" t="e">
        <f>INDEX('Dev Likert Scale Single Score'!$E$2:$E$8, MATCH('Admin Single Score'!AN11, 'Dev Likert Scale Single Score'!$D$2:$D$8, 0))</f>
        <v>#N/A</v>
      </c>
      <c r="AO9" s="45" t="e">
        <f>INDEX('Dev Likert Scale Single Score'!$E$2:$E$8, MATCH('Admin Single Score'!AO11, 'Dev Likert Scale Single Score'!$D$2:$D$8, 0))</f>
        <v>#N/A</v>
      </c>
      <c r="AP9" s="45" t="e">
        <f>INDEX('Dev Likert Scale Single Score'!$E$2:$E$8, MATCH('Admin Single Score'!AP11, 'Dev Likert Scale Single Score'!$D$2:$D$8, 0))</f>
        <v>#N/A</v>
      </c>
      <c r="AQ9" s="45" t="e">
        <f>INDEX('Dev Likert Scale Single Score'!$E$2:$E$8, MATCH('Admin Single Score'!AQ11, 'Dev Likert Scale Single Score'!$D$2:$D$8, 0))</f>
        <v>#N/A</v>
      </c>
    </row>
    <row r="10" spans="1:43" ht="31.5" thickTop="1" thickBot="1" x14ac:dyDescent="0.3">
      <c r="A10" s="92" t="str">
        <f>'Admin Single Score'!A12</f>
        <v>Question_2</v>
      </c>
      <c r="B10" s="13" t="str">
        <f>'Admin Single Score'!B12</f>
        <v>Will it be fully or partly closed?</v>
      </c>
      <c r="C10" s="59">
        <f>'Admin Single Score'!C12</f>
        <v>0</v>
      </c>
      <c r="D10" s="45" t="e">
        <f>INDEX('Dev Likert Scale Single Score'!$E$2:$E$8, MATCH('Admin Single Score'!D12, 'Dev Likert Scale Single Score'!$D$2:$D$8, 0))</f>
        <v>#N/A</v>
      </c>
      <c r="E10" s="45" t="e">
        <f>INDEX('Dev Likert Scale Single Score'!$E$2:$E$8, MATCH('Admin Single Score'!E12, 'Dev Likert Scale Single Score'!$D$2:$D$8, 0))</f>
        <v>#N/A</v>
      </c>
      <c r="F10" s="45" t="e">
        <f>INDEX('Dev Likert Scale Single Score'!$E$2:$E$8, MATCH('Admin Single Score'!F12, 'Dev Likert Scale Single Score'!$D$2:$D$8, 0))</f>
        <v>#N/A</v>
      </c>
      <c r="G10" s="45" t="e">
        <f>INDEX('Dev Likert Scale Single Score'!$E$2:$E$8, MATCH('Admin Single Score'!G12, 'Dev Likert Scale Single Score'!$D$2:$D$8, 0))</f>
        <v>#N/A</v>
      </c>
      <c r="H10" s="45" t="e">
        <f>INDEX('Dev Likert Scale Single Score'!$E$2:$E$8, MATCH('Admin Single Score'!H12, 'Dev Likert Scale Single Score'!$D$2:$D$8, 0))</f>
        <v>#N/A</v>
      </c>
      <c r="I10" s="45" t="e">
        <f>INDEX('Dev Likert Scale Single Score'!$E$2:$E$8, MATCH('Admin Single Score'!I12, 'Dev Likert Scale Single Score'!$D$2:$D$8, 0))</f>
        <v>#N/A</v>
      </c>
      <c r="J10" s="45" t="e">
        <f>INDEX('Dev Likert Scale Single Score'!$E$2:$E$8, MATCH('Admin Single Score'!J12, 'Dev Likert Scale Single Score'!$D$2:$D$8, 0))</f>
        <v>#N/A</v>
      </c>
      <c r="K10" s="45" t="e">
        <f>INDEX('Dev Likert Scale Single Score'!$E$2:$E$8, MATCH('Admin Single Score'!K12, 'Dev Likert Scale Single Score'!$D$2:$D$8, 0))</f>
        <v>#N/A</v>
      </c>
      <c r="L10" s="45" t="e">
        <f>INDEX('Dev Likert Scale Single Score'!$E$2:$E$8, MATCH('Admin Single Score'!L12, 'Dev Likert Scale Single Score'!$D$2:$D$8, 0))</f>
        <v>#N/A</v>
      </c>
      <c r="M10" s="45" t="e">
        <f>INDEX('Dev Likert Scale Single Score'!$E$2:$E$8, MATCH('Admin Single Score'!M12, 'Dev Likert Scale Single Score'!$D$2:$D$8, 0))</f>
        <v>#N/A</v>
      </c>
      <c r="N10" s="45" t="e">
        <f>INDEX('Dev Likert Scale Single Score'!$E$2:$E$8, MATCH('Admin Single Score'!N12, 'Dev Likert Scale Single Score'!$D$2:$D$8, 0))</f>
        <v>#N/A</v>
      </c>
      <c r="O10" s="45" t="e">
        <f>INDEX('Dev Likert Scale Single Score'!$E$2:$E$8, MATCH('Admin Single Score'!O12, 'Dev Likert Scale Single Score'!$D$2:$D$8, 0))</f>
        <v>#N/A</v>
      </c>
      <c r="P10" s="45" t="e">
        <f>INDEX('Dev Likert Scale Single Score'!$E$2:$E$8, MATCH('Admin Single Score'!P12, 'Dev Likert Scale Single Score'!$D$2:$D$8, 0))</f>
        <v>#N/A</v>
      </c>
      <c r="Q10" s="45" t="e">
        <f>INDEX('Dev Likert Scale Single Score'!$E$2:$E$8, MATCH('Admin Single Score'!Q12, 'Dev Likert Scale Single Score'!$D$2:$D$8, 0))</f>
        <v>#N/A</v>
      </c>
      <c r="R10" s="45" t="e">
        <f>INDEX('Dev Likert Scale Single Score'!$E$2:$E$8, MATCH('Admin Single Score'!R12, 'Dev Likert Scale Single Score'!$D$2:$D$8, 0))</f>
        <v>#N/A</v>
      </c>
      <c r="S10" s="45" t="e">
        <f>INDEX('Dev Likert Scale Single Score'!$E$2:$E$8, MATCH('Admin Single Score'!S12, 'Dev Likert Scale Single Score'!$D$2:$D$8, 0))</f>
        <v>#N/A</v>
      </c>
      <c r="T10" s="45" t="e">
        <f>INDEX('Dev Likert Scale Single Score'!$E$2:$E$8, MATCH('Admin Single Score'!T12, 'Dev Likert Scale Single Score'!$D$2:$D$8, 0))</f>
        <v>#N/A</v>
      </c>
      <c r="U10" s="45" t="e">
        <f>INDEX('Dev Likert Scale Single Score'!$E$2:$E$8, MATCH('Admin Single Score'!U12, 'Dev Likert Scale Single Score'!$D$2:$D$8, 0))</f>
        <v>#N/A</v>
      </c>
      <c r="V10" s="45" t="e">
        <f>INDEX('Dev Likert Scale Single Score'!$E$2:$E$8, MATCH('Admin Single Score'!V12, 'Dev Likert Scale Single Score'!$D$2:$D$8, 0))</f>
        <v>#N/A</v>
      </c>
      <c r="W10" s="45" t="e">
        <f>INDEX('Dev Likert Scale Single Score'!$E$2:$E$8, MATCH('Admin Single Score'!W12, 'Dev Likert Scale Single Score'!$D$2:$D$8, 0))</f>
        <v>#N/A</v>
      </c>
      <c r="X10" s="45" t="e">
        <f>INDEX('Dev Likert Scale Single Score'!$E$2:$E$8, MATCH('Admin Single Score'!X12, 'Dev Likert Scale Single Score'!$D$2:$D$8, 0))</f>
        <v>#N/A</v>
      </c>
      <c r="Y10" s="45" t="e">
        <f>INDEX('Dev Likert Scale Single Score'!$E$2:$E$8, MATCH('Admin Single Score'!Y12, 'Dev Likert Scale Single Score'!$D$2:$D$8, 0))</f>
        <v>#N/A</v>
      </c>
      <c r="Z10" s="45" t="e">
        <f>INDEX('Dev Likert Scale Single Score'!$E$2:$E$8, MATCH('Admin Single Score'!Z12, 'Dev Likert Scale Single Score'!$D$2:$D$8, 0))</f>
        <v>#N/A</v>
      </c>
      <c r="AA10" s="45" t="e">
        <f>INDEX('Dev Likert Scale Single Score'!$E$2:$E$8, MATCH('Admin Single Score'!AA12, 'Dev Likert Scale Single Score'!$D$2:$D$8, 0))</f>
        <v>#N/A</v>
      </c>
      <c r="AB10" s="45" t="e">
        <f>INDEX('Dev Likert Scale Single Score'!$E$2:$E$8, MATCH('Admin Single Score'!AB12, 'Dev Likert Scale Single Score'!$D$2:$D$8, 0))</f>
        <v>#N/A</v>
      </c>
      <c r="AC10" s="45" t="e">
        <f>INDEX('Dev Likert Scale Single Score'!$E$2:$E$8, MATCH('Admin Single Score'!AC12, 'Dev Likert Scale Single Score'!$D$2:$D$8, 0))</f>
        <v>#N/A</v>
      </c>
      <c r="AD10" s="45" t="e">
        <f>INDEX('Dev Likert Scale Single Score'!$E$2:$E$8, MATCH('Admin Single Score'!AD12, 'Dev Likert Scale Single Score'!$D$2:$D$8, 0))</f>
        <v>#N/A</v>
      </c>
      <c r="AE10" s="45" t="e">
        <f>INDEX('Dev Likert Scale Single Score'!$E$2:$E$8, MATCH('Admin Single Score'!AE12, 'Dev Likert Scale Single Score'!$D$2:$D$8, 0))</f>
        <v>#N/A</v>
      </c>
      <c r="AF10" s="45" t="e">
        <f>INDEX('Dev Likert Scale Single Score'!$E$2:$E$8, MATCH('Admin Single Score'!AF12, 'Dev Likert Scale Single Score'!$D$2:$D$8, 0))</f>
        <v>#N/A</v>
      </c>
      <c r="AG10" s="45" t="e">
        <f>INDEX('Dev Likert Scale Single Score'!$E$2:$E$8, MATCH('Admin Single Score'!AG12, 'Dev Likert Scale Single Score'!$D$2:$D$8, 0))</f>
        <v>#N/A</v>
      </c>
      <c r="AH10" s="45" t="e">
        <f>INDEX('Dev Likert Scale Single Score'!$E$2:$E$8, MATCH('Admin Single Score'!AH12, 'Dev Likert Scale Single Score'!$D$2:$D$8, 0))</f>
        <v>#N/A</v>
      </c>
      <c r="AI10" s="45" t="e">
        <f>INDEX('Dev Likert Scale Single Score'!$E$2:$E$8, MATCH('Admin Single Score'!AI12, 'Dev Likert Scale Single Score'!$D$2:$D$8, 0))</f>
        <v>#N/A</v>
      </c>
      <c r="AJ10" s="45" t="e">
        <f>INDEX('Dev Likert Scale Single Score'!$E$2:$E$8, MATCH('Admin Single Score'!AJ12, 'Dev Likert Scale Single Score'!$D$2:$D$8, 0))</f>
        <v>#N/A</v>
      </c>
      <c r="AK10" s="45" t="e">
        <f>INDEX('Dev Likert Scale Single Score'!$E$2:$E$8, MATCH('Admin Single Score'!AK12, 'Dev Likert Scale Single Score'!$D$2:$D$8, 0))</f>
        <v>#N/A</v>
      </c>
      <c r="AL10" s="45" t="e">
        <f>INDEX('Dev Likert Scale Single Score'!$E$2:$E$8, MATCH('Admin Single Score'!AL12, 'Dev Likert Scale Single Score'!$D$2:$D$8, 0))</f>
        <v>#N/A</v>
      </c>
      <c r="AM10" s="45" t="e">
        <f>INDEX('Dev Likert Scale Single Score'!$E$2:$E$8, MATCH('Admin Single Score'!AM12, 'Dev Likert Scale Single Score'!$D$2:$D$8, 0))</f>
        <v>#N/A</v>
      </c>
      <c r="AN10" s="45" t="e">
        <f>INDEX('Dev Likert Scale Single Score'!$E$2:$E$8, MATCH('Admin Single Score'!AN12, 'Dev Likert Scale Single Score'!$D$2:$D$8, 0))</f>
        <v>#N/A</v>
      </c>
      <c r="AO10" s="45" t="e">
        <f>INDEX('Dev Likert Scale Single Score'!$E$2:$E$8, MATCH('Admin Single Score'!AO12, 'Dev Likert Scale Single Score'!$D$2:$D$8, 0))</f>
        <v>#N/A</v>
      </c>
      <c r="AP10" s="45" t="e">
        <f>INDEX('Dev Likert Scale Single Score'!$E$2:$E$8, MATCH('Admin Single Score'!AP12, 'Dev Likert Scale Single Score'!$D$2:$D$8, 0))</f>
        <v>#N/A</v>
      </c>
      <c r="AQ10" s="45" t="e">
        <f>INDEX('Dev Likert Scale Single Score'!$E$2:$E$8, MATCH('Admin Single Score'!AQ12, 'Dev Likert Scale Single Score'!$D$2:$D$8, 0))</f>
        <v>#N/A</v>
      </c>
    </row>
    <row r="11" spans="1:43" ht="31.5" thickTop="1" thickBot="1" x14ac:dyDescent="0.3">
      <c r="A11" s="92" t="str">
        <f>'Admin Single Score'!A13</f>
        <v>Question_2</v>
      </c>
      <c r="B11" s="13" t="str">
        <f>'Admin Single Score'!B13</f>
        <v>Will it be fully or partly closed?</v>
      </c>
      <c r="C11" s="59">
        <f>'Admin Single Score'!C13</f>
        <v>0</v>
      </c>
      <c r="D11" s="45" t="e">
        <f>INDEX('Dev Likert Scale Single Score'!$E$2:$E$8, MATCH('Admin Single Score'!D13, 'Dev Likert Scale Single Score'!$D$2:$D$8, 0))</f>
        <v>#N/A</v>
      </c>
      <c r="E11" s="45" t="e">
        <f>INDEX('Dev Likert Scale Single Score'!$E$2:$E$8, MATCH('Admin Single Score'!E13, 'Dev Likert Scale Single Score'!$D$2:$D$8, 0))</f>
        <v>#N/A</v>
      </c>
      <c r="F11" s="45" t="e">
        <f>INDEX('Dev Likert Scale Single Score'!$E$2:$E$8, MATCH('Admin Single Score'!F13, 'Dev Likert Scale Single Score'!$D$2:$D$8, 0))</f>
        <v>#N/A</v>
      </c>
      <c r="G11" s="45" t="e">
        <f>INDEX('Dev Likert Scale Single Score'!$E$2:$E$8, MATCH('Admin Single Score'!G13, 'Dev Likert Scale Single Score'!$D$2:$D$8, 0))</f>
        <v>#N/A</v>
      </c>
      <c r="H11" s="45" t="e">
        <f>INDEX('Dev Likert Scale Single Score'!$E$2:$E$8, MATCH('Admin Single Score'!H13, 'Dev Likert Scale Single Score'!$D$2:$D$8, 0))</f>
        <v>#N/A</v>
      </c>
      <c r="I11" s="45" t="e">
        <f>INDEX('Dev Likert Scale Single Score'!$E$2:$E$8, MATCH('Admin Single Score'!I13, 'Dev Likert Scale Single Score'!$D$2:$D$8, 0))</f>
        <v>#N/A</v>
      </c>
      <c r="J11" s="45" t="e">
        <f>INDEX('Dev Likert Scale Single Score'!$E$2:$E$8, MATCH('Admin Single Score'!J13, 'Dev Likert Scale Single Score'!$D$2:$D$8, 0))</f>
        <v>#N/A</v>
      </c>
      <c r="K11" s="45" t="e">
        <f>INDEX('Dev Likert Scale Single Score'!$E$2:$E$8, MATCH('Admin Single Score'!K13, 'Dev Likert Scale Single Score'!$D$2:$D$8, 0))</f>
        <v>#N/A</v>
      </c>
      <c r="L11" s="45" t="e">
        <f>INDEX('Dev Likert Scale Single Score'!$E$2:$E$8, MATCH('Admin Single Score'!L13, 'Dev Likert Scale Single Score'!$D$2:$D$8, 0))</f>
        <v>#N/A</v>
      </c>
      <c r="M11" s="45" t="e">
        <f>INDEX('Dev Likert Scale Single Score'!$E$2:$E$8, MATCH('Admin Single Score'!M13, 'Dev Likert Scale Single Score'!$D$2:$D$8, 0))</f>
        <v>#N/A</v>
      </c>
      <c r="N11" s="45" t="e">
        <f>INDEX('Dev Likert Scale Single Score'!$E$2:$E$8, MATCH('Admin Single Score'!N13, 'Dev Likert Scale Single Score'!$D$2:$D$8, 0))</f>
        <v>#N/A</v>
      </c>
      <c r="O11" s="45" t="e">
        <f>INDEX('Dev Likert Scale Single Score'!$E$2:$E$8, MATCH('Admin Single Score'!O13, 'Dev Likert Scale Single Score'!$D$2:$D$8, 0))</f>
        <v>#N/A</v>
      </c>
      <c r="P11" s="45" t="e">
        <f>INDEX('Dev Likert Scale Single Score'!$E$2:$E$8, MATCH('Admin Single Score'!P13, 'Dev Likert Scale Single Score'!$D$2:$D$8, 0))</f>
        <v>#N/A</v>
      </c>
      <c r="Q11" s="45" t="e">
        <f>INDEX('Dev Likert Scale Single Score'!$E$2:$E$8, MATCH('Admin Single Score'!Q13, 'Dev Likert Scale Single Score'!$D$2:$D$8, 0))</f>
        <v>#N/A</v>
      </c>
      <c r="R11" s="45" t="e">
        <f>INDEX('Dev Likert Scale Single Score'!$E$2:$E$8, MATCH('Admin Single Score'!R13, 'Dev Likert Scale Single Score'!$D$2:$D$8, 0))</f>
        <v>#N/A</v>
      </c>
      <c r="S11" s="45" t="e">
        <f>INDEX('Dev Likert Scale Single Score'!$E$2:$E$8, MATCH('Admin Single Score'!S13, 'Dev Likert Scale Single Score'!$D$2:$D$8, 0))</f>
        <v>#N/A</v>
      </c>
      <c r="T11" s="45" t="e">
        <f>INDEX('Dev Likert Scale Single Score'!$E$2:$E$8, MATCH('Admin Single Score'!T13, 'Dev Likert Scale Single Score'!$D$2:$D$8, 0))</f>
        <v>#N/A</v>
      </c>
      <c r="U11" s="45" t="e">
        <f>INDEX('Dev Likert Scale Single Score'!$E$2:$E$8, MATCH('Admin Single Score'!U13, 'Dev Likert Scale Single Score'!$D$2:$D$8, 0))</f>
        <v>#N/A</v>
      </c>
      <c r="V11" s="45" t="e">
        <f>INDEX('Dev Likert Scale Single Score'!$E$2:$E$8, MATCH('Admin Single Score'!V13, 'Dev Likert Scale Single Score'!$D$2:$D$8, 0))</f>
        <v>#N/A</v>
      </c>
      <c r="W11" s="45" t="e">
        <f>INDEX('Dev Likert Scale Single Score'!$E$2:$E$8, MATCH('Admin Single Score'!W13, 'Dev Likert Scale Single Score'!$D$2:$D$8, 0))</f>
        <v>#N/A</v>
      </c>
      <c r="X11" s="45" t="e">
        <f>INDEX('Dev Likert Scale Single Score'!$E$2:$E$8, MATCH('Admin Single Score'!X13, 'Dev Likert Scale Single Score'!$D$2:$D$8, 0))</f>
        <v>#N/A</v>
      </c>
      <c r="Y11" s="45" t="e">
        <f>INDEX('Dev Likert Scale Single Score'!$E$2:$E$8, MATCH('Admin Single Score'!Y13, 'Dev Likert Scale Single Score'!$D$2:$D$8, 0))</f>
        <v>#N/A</v>
      </c>
      <c r="Z11" s="45" t="e">
        <f>INDEX('Dev Likert Scale Single Score'!$E$2:$E$8, MATCH('Admin Single Score'!Z13, 'Dev Likert Scale Single Score'!$D$2:$D$8, 0))</f>
        <v>#N/A</v>
      </c>
      <c r="AA11" s="45" t="e">
        <f>INDEX('Dev Likert Scale Single Score'!$E$2:$E$8, MATCH('Admin Single Score'!AA13, 'Dev Likert Scale Single Score'!$D$2:$D$8, 0))</f>
        <v>#N/A</v>
      </c>
      <c r="AB11" s="45" t="e">
        <f>INDEX('Dev Likert Scale Single Score'!$E$2:$E$8, MATCH('Admin Single Score'!AB13, 'Dev Likert Scale Single Score'!$D$2:$D$8, 0))</f>
        <v>#N/A</v>
      </c>
      <c r="AC11" s="45" t="e">
        <f>INDEX('Dev Likert Scale Single Score'!$E$2:$E$8, MATCH('Admin Single Score'!AC13, 'Dev Likert Scale Single Score'!$D$2:$D$8, 0))</f>
        <v>#N/A</v>
      </c>
      <c r="AD11" s="45" t="e">
        <f>INDEX('Dev Likert Scale Single Score'!$E$2:$E$8, MATCH('Admin Single Score'!AD13, 'Dev Likert Scale Single Score'!$D$2:$D$8, 0))</f>
        <v>#N/A</v>
      </c>
      <c r="AE11" s="45" t="e">
        <f>INDEX('Dev Likert Scale Single Score'!$E$2:$E$8, MATCH('Admin Single Score'!AE13, 'Dev Likert Scale Single Score'!$D$2:$D$8, 0))</f>
        <v>#N/A</v>
      </c>
      <c r="AF11" s="45" t="e">
        <f>INDEX('Dev Likert Scale Single Score'!$E$2:$E$8, MATCH('Admin Single Score'!AF13, 'Dev Likert Scale Single Score'!$D$2:$D$8, 0))</f>
        <v>#N/A</v>
      </c>
      <c r="AG11" s="45" t="e">
        <f>INDEX('Dev Likert Scale Single Score'!$E$2:$E$8, MATCH('Admin Single Score'!AG13, 'Dev Likert Scale Single Score'!$D$2:$D$8, 0))</f>
        <v>#N/A</v>
      </c>
      <c r="AH11" s="45" t="e">
        <f>INDEX('Dev Likert Scale Single Score'!$E$2:$E$8, MATCH('Admin Single Score'!AH13, 'Dev Likert Scale Single Score'!$D$2:$D$8, 0))</f>
        <v>#N/A</v>
      </c>
      <c r="AI11" s="45" t="e">
        <f>INDEX('Dev Likert Scale Single Score'!$E$2:$E$8, MATCH('Admin Single Score'!AI13, 'Dev Likert Scale Single Score'!$D$2:$D$8, 0))</f>
        <v>#N/A</v>
      </c>
      <c r="AJ11" s="45" t="e">
        <f>INDEX('Dev Likert Scale Single Score'!$E$2:$E$8, MATCH('Admin Single Score'!AJ13, 'Dev Likert Scale Single Score'!$D$2:$D$8, 0))</f>
        <v>#N/A</v>
      </c>
      <c r="AK11" s="45" t="e">
        <f>INDEX('Dev Likert Scale Single Score'!$E$2:$E$8, MATCH('Admin Single Score'!AK13, 'Dev Likert Scale Single Score'!$D$2:$D$8, 0))</f>
        <v>#N/A</v>
      </c>
      <c r="AL11" s="45" t="e">
        <f>INDEX('Dev Likert Scale Single Score'!$E$2:$E$8, MATCH('Admin Single Score'!AL13, 'Dev Likert Scale Single Score'!$D$2:$D$8, 0))</f>
        <v>#N/A</v>
      </c>
      <c r="AM11" s="45" t="e">
        <f>INDEX('Dev Likert Scale Single Score'!$E$2:$E$8, MATCH('Admin Single Score'!AM13, 'Dev Likert Scale Single Score'!$D$2:$D$8, 0))</f>
        <v>#N/A</v>
      </c>
      <c r="AN11" s="45" t="e">
        <f>INDEX('Dev Likert Scale Single Score'!$E$2:$E$8, MATCH('Admin Single Score'!AN13, 'Dev Likert Scale Single Score'!$D$2:$D$8, 0))</f>
        <v>#N/A</v>
      </c>
      <c r="AO11" s="45" t="e">
        <f>INDEX('Dev Likert Scale Single Score'!$E$2:$E$8, MATCH('Admin Single Score'!AO13, 'Dev Likert Scale Single Score'!$D$2:$D$8, 0))</f>
        <v>#N/A</v>
      </c>
      <c r="AP11" s="45" t="e">
        <f>INDEX('Dev Likert Scale Single Score'!$E$2:$E$8, MATCH('Admin Single Score'!AP13, 'Dev Likert Scale Single Score'!$D$2:$D$8, 0))</f>
        <v>#N/A</v>
      </c>
      <c r="AQ11" s="45" t="e">
        <f>INDEX('Dev Likert Scale Single Score'!$E$2:$E$8, MATCH('Admin Single Score'!AQ13, 'Dev Likert Scale Single Score'!$D$2:$D$8, 0))</f>
        <v>#N/A</v>
      </c>
    </row>
    <row r="12" spans="1:43" ht="76.5" thickTop="1" thickBot="1" x14ac:dyDescent="0.3">
      <c r="A12" s="92" t="str">
        <f>'Admin Single Score'!A14</f>
        <v>Question_3</v>
      </c>
      <c r="B12" s="13" t="str">
        <f>'Admin Single Score'!B14</f>
        <v>Will there be other restrictions for fishing within the MPA?</v>
      </c>
      <c r="C12" s="59" t="str">
        <f>'Admin Single Score'!C14</f>
        <v>Yes, there will be additional restrictions on fishing within the MPA, including limitations on fishing gears and equipment.</v>
      </c>
      <c r="D12" s="45">
        <f>INDEX('Dev Likert Scale Single Score'!$E$2:$E$8, MATCH('Admin Single Score'!D14, 'Dev Likert Scale Single Score'!$D$2:$D$8, 0))</f>
        <v>0</v>
      </c>
      <c r="E12" s="45">
        <f>INDEX('Dev Likert Scale Single Score'!$E$2:$E$8, MATCH('Admin Single Score'!E14, 'Dev Likert Scale Single Score'!$D$2:$D$8, 0))</f>
        <v>0</v>
      </c>
      <c r="F12" s="45">
        <f>INDEX('Dev Likert Scale Single Score'!$E$2:$E$8, MATCH('Admin Single Score'!F14, 'Dev Likert Scale Single Score'!$D$2:$D$8, 0))</f>
        <v>0</v>
      </c>
      <c r="G12" s="45">
        <f>INDEX('Dev Likert Scale Single Score'!$E$2:$E$8, MATCH('Admin Single Score'!G14, 'Dev Likert Scale Single Score'!$D$2:$D$8, 0))</f>
        <v>0</v>
      </c>
      <c r="H12" s="45">
        <f>INDEX('Dev Likert Scale Single Score'!$E$2:$E$8, MATCH('Admin Single Score'!H14, 'Dev Likert Scale Single Score'!$D$2:$D$8, 0))</f>
        <v>0</v>
      </c>
      <c r="I12" s="45">
        <f>INDEX('Dev Likert Scale Single Score'!$E$2:$E$8, MATCH('Admin Single Score'!I14, 'Dev Likert Scale Single Score'!$D$2:$D$8, 0))</f>
        <v>4</v>
      </c>
      <c r="J12" s="45">
        <f>INDEX('Dev Likert Scale Single Score'!$E$2:$E$8, MATCH('Admin Single Score'!J14, 'Dev Likert Scale Single Score'!$D$2:$D$8, 0))</f>
        <v>3</v>
      </c>
      <c r="K12" s="45">
        <f>INDEX('Dev Likert Scale Single Score'!$E$2:$E$8, MATCH('Admin Single Score'!K14, 'Dev Likert Scale Single Score'!$D$2:$D$8, 0))</f>
        <v>4</v>
      </c>
      <c r="L12" s="45">
        <f>INDEX('Dev Likert Scale Single Score'!$E$2:$E$8, MATCH('Admin Single Score'!L14, 'Dev Likert Scale Single Score'!$D$2:$D$8, 0))</f>
        <v>4</v>
      </c>
      <c r="M12" s="45">
        <f>INDEX('Dev Likert Scale Single Score'!$E$2:$E$8, MATCH('Admin Single Score'!M14, 'Dev Likert Scale Single Score'!$D$2:$D$8, 0))</f>
        <v>3</v>
      </c>
      <c r="N12" s="45">
        <f>INDEX('Dev Likert Scale Single Score'!$E$2:$E$8, MATCH('Admin Single Score'!N14, 'Dev Likert Scale Single Score'!$D$2:$D$8, 0))</f>
        <v>3</v>
      </c>
      <c r="O12" s="45">
        <f>INDEX('Dev Likert Scale Single Score'!$E$2:$E$8, MATCH('Admin Single Score'!O14, 'Dev Likert Scale Single Score'!$D$2:$D$8, 0))</f>
        <v>4</v>
      </c>
      <c r="P12" s="45">
        <f>INDEX('Dev Likert Scale Single Score'!$E$2:$E$8, MATCH('Admin Single Score'!P14, 'Dev Likert Scale Single Score'!$D$2:$D$8, 0))</f>
        <v>2</v>
      </c>
      <c r="Q12" s="45">
        <f>INDEX('Dev Likert Scale Single Score'!$E$2:$E$8, MATCH('Admin Single Score'!Q14, 'Dev Likert Scale Single Score'!$D$2:$D$8, 0))</f>
        <v>1</v>
      </c>
      <c r="R12" s="45" t="e">
        <f>INDEX('Dev Likert Scale Single Score'!$E$2:$E$8, MATCH('Admin Single Score'!R14, 'Dev Likert Scale Single Score'!$D$2:$D$8, 0))</f>
        <v>#N/A</v>
      </c>
      <c r="S12" s="45" t="e">
        <f>INDEX('Dev Likert Scale Single Score'!$E$2:$E$8, MATCH('Admin Single Score'!S14, 'Dev Likert Scale Single Score'!$D$2:$D$8, 0))</f>
        <v>#N/A</v>
      </c>
      <c r="T12" s="45" t="e">
        <f>INDEX('Dev Likert Scale Single Score'!$E$2:$E$8, MATCH('Admin Single Score'!T14, 'Dev Likert Scale Single Score'!$D$2:$D$8, 0))</f>
        <v>#N/A</v>
      </c>
      <c r="U12" s="45" t="e">
        <f>INDEX('Dev Likert Scale Single Score'!$E$2:$E$8, MATCH('Admin Single Score'!U14, 'Dev Likert Scale Single Score'!$D$2:$D$8, 0))</f>
        <v>#N/A</v>
      </c>
      <c r="V12" s="45" t="e">
        <f>INDEX('Dev Likert Scale Single Score'!$E$2:$E$8, MATCH('Admin Single Score'!V14, 'Dev Likert Scale Single Score'!$D$2:$D$8, 0))</f>
        <v>#N/A</v>
      </c>
      <c r="W12" s="45" t="e">
        <f>INDEX('Dev Likert Scale Single Score'!$E$2:$E$8, MATCH('Admin Single Score'!W14, 'Dev Likert Scale Single Score'!$D$2:$D$8, 0))</f>
        <v>#N/A</v>
      </c>
      <c r="X12" s="45" t="e">
        <f>INDEX('Dev Likert Scale Single Score'!$E$2:$E$8, MATCH('Admin Single Score'!X14, 'Dev Likert Scale Single Score'!$D$2:$D$8, 0))</f>
        <v>#N/A</v>
      </c>
      <c r="Y12" s="45" t="e">
        <f>INDEX('Dev Likert Scale Single Score'!$E$2:$E$8, MATCH('Admin Single Score'!Y14, 'Dev Likert Scale Single Score'!$D$2:$D$8, 0))</f>
        <v>#N/A</v>
      </c>
      <c r="Z12" s="45" t="e">
        <f>INDEX('Dev Likert Scale Single Score'!$E$2:$E$8, MATCH('Admin Single Score'!Z14, 'Dev Likert Scale Single Score'!$D$2:$D$8, 0))</f>
        <v>#N/A</v>
      </c>
      <c r="AA12" s="45" t="e">
        <f>INDEX('Dev Likert Scale Single Score'!$E$2:$E$8, MATCH('Admin Single Score'!AA14, 'Dev Likert Scale Single Score'!$D$2:$D$8, 0))</f>
        <v>#N/A</v>
      </c>
      <c r="AB12" s="45" t="e">
        <f>INDEX('Dev Likert Scale Single Score'!$E$2:$E$8, MATCH('Admin Single Score'!AB14, 'Dev Likert Scale Single Score'!$D$2:$D$8, 0))</f>
        <v>#N/A</v>
      </c>
      <c r="AC12" s="45" t="e">
        <f>INDEX('Dev Likert Scale Single Score'!$E$2:$E$8, MATCH('Admin Single Score'!AC14, 'Dev Likert Scale Single Score'!$D$2:$D$8, 0))</f>
        <v>#N/A</v>
      </c>
      <c r="AD12" s="45" t="e">
        <f>INDEX('Dev Likert Scale Single Score'!$E$2:$E$8, MATCH('Admin Single Score'!AD14, 'Dev Likert Scale Single Score'!$D$2:$D$8, 0))</f>
        <v>#N/A</v>
      </c>
      <c r="AE12" s="45" t="e">
        <f>INDEX('Dev Likert Scale Single Score'!$E$2:$E$8, MATCH('Admin Single Score'!AE14, 'Dev Likert Scale Single Score'!$D$2:$D$8, 0))</f>
        <v>#N/A</v>
      </c>
      <c r="AF12" s="45" t="e">
        <f>INDEX('Dev Likert Scale Single Score'!$E$2:$E$8, MATCH('Admin Single Score'!AF14, 'Dev Likert Scale Single Score'!$D$2:$D$8, 0))</f>
        <v>#N/A</v>
      </c>
      <c r="AG12" s="45" t="e">
        <f>INDEX('Dev Likert Scale Single Score'!$E$2:$E$8, MATCH('Admin Single Score'!AG14, 'Dev Likert Scale Single Score'!$D$2:$D$8, 0))</f>
        <v>#N/A</v>
      </c>
      <c r="AH12" s="45" t="e">
        <f>INDEX('Dev Likert Scale Single Score'!$E$2:$E$8, MATCH('Admin Single Score'!AH14, 'Dev Likert Scale Single Score'!$D$2:$D$8, 0))</f>
        <v>#N/A</v>
      </c>
      <c r="AI12" s="45" t="e">
        <f>INDEX('Dev Likert Scale Single Score'!$E$2:$E$8, MATCH('Admin Single Score'!AI14, 'Dev Likert Scale Single Score'!$D$2:$D$8, 0))</f>
        <v>#N/A</v>
      </c>
      <c r="AJ12" s="45" t="e">
        <f>INDEX('Dev Likert Scale Single Score'!$E$2:$E$8, MATCH('Admin Single Score'!AJ14, 'Dev Likert Scale Single Score'!$D$2:$D$8, 0))</f>
        <v>#N/A</v>
      </c>
      <c r="AK12" s="45" t="e">
        <f>INDEX('Dev Likert Scale Single Score'!$E$2:$E$8, MATCH('Admin Single Score'!AK14, 'Dev Likert Scale Single Score'!$D$2:$D$8, 0))</f>
        <v>#N/A</v>
      </c>
      <c r="AL12" s="45" t="e">
        <f>INDEX('Dev Likert Scale Single Score'!$E$2:$E$8, MATCH('Admin Single Score'!AL14, 'Dev Likert Scale Single Score'!$D$2:$D$8, 0))</f>
        <v>#N/A</v>
      </c>
      <c r="AM12" s="45" t="e">
        <f>INDEX('Dev Likert Scale Single Score'!$E$2:$E$8, MATCH('Admin Single Score'!AM14, 'Dev Likert Scale Single Score'!$D$2:$D$8, 0))</f>
        <v>#N/A</v>
      </c>
      <c r="AN12" s="45" t="e">
        <f>INDEX('Dev Likert Scale Single Score'!$E$2:$E$8, MATCH('Admin Single Score'!AN14, 'Dev Likert Scale Single Score'!$D$2:$D$8, 0))</f>
        <v>#N/A</v>
      </c>
      <c r="AO12" s="45" t="e">
        <f>INDEX('Dev Likert Scale Single Score'!$E$2:$E$8, MATCH('Admin Single Score'!AO14, 'Dev Likert Scale Single Score'!$D$2:$D$8, 0))</f>
        <v>#N/A</v>
      </c>
      <c r="AP12" s="45" t="e">
        <f>INDEX('Dev Likert Scale Single Score'!$E$2:$E$8, MATCH('Admin Single Score'!AP14, 'Dev Likert Scale Single Score'!$D$2:$D$8, 0))</f>
        <v>#N/A</v>
      </c>
      <c r="AQ12" s="45" t="e">
        <f>INDEX('Dev Likert Scale Single Score'!$E$2:$E$8, MATCH('Admin Single Score'!AQ14, 'Dev Likert Scale Single Score'!$D$2:$D$8, 0))</f>
        <v>#N/A</v>
      </c>
    </row>
    <row r="13" spans="1:43" ht="61.5" thickTop="1" thickBot="1" x14ac:dyDescent="0.3">
      <c r="A13" s="92" t="str">
        <f>'Admin Single Score'!A15</f>
        <v>Question_3</v>
      </c>
      <c r="B13" s="13" t="str">
        <f>'Admin Single Score'!B15</f>
        <v>Will there be other restrictions for fishing within the MPA?</v>
      </c>
      <c r="C13" s="59" t="str">
        <f>'Admin Single Score'!C15</f>
        <v>Yes, fishing within the MPA will be restricted during specific periods to protect vulnerable species.</v>
      </c>
      <c r="D13" s="45">
        <f>INDEX('Dev Likert Scale Single Score'!$E$2:$E$8, MATCH('Admin Single Score'!D15, 'Dev Likert Scale Single Score'!$D$2:$D$8, 0))</f>
        <v>0</v>
      </c>
      <c r="E13" s="45">
        <f>INDEX('Dev Likert Scale Single Score'!$E$2:$E$8, MATCH('Admin Single Score'!E15, 'Dev Likert Scale Single Score'!$D$2:$D$8, 0))</f>
        <v>0</v>
      </c>
      <c r="F13" s="45">
        <f>INDEX('Dev Likert Scale Single Score'!$E$2:$E$8, MATCH('Admin Single Score'!F15, 'Dev Likert Scale Single Score'!$D$2:$D$8, 0))</f>
        <v>0</v>
      </c>
      <c r="G13" s="45">
        <f>INDEX('Dev Likert Scale Single Score'!$E$2:$E$8, MATCH('Admin Single Score'!G15, 'Dev Likert Scale Single Score'!$D$2:$D$8, 0))</f>
        <v>0</v>
      </c>
      <c r="H13" s="45">
        <f>INDEX('Dev Likert Scale Single Score'!$E$2:$E$8, MATCH('Admin Single Score'!H15, 'Dev Likert Scale Single Score'!$D$2:$D$8, 0))</f>
        <v>0</v>
      </c>
      <c r="I13" s="45">
        <f>INDEX('Dev Likert Scale Single Score'!$E$2:$E$8, MATCH('Admin Single Score'!I15, 'Dev Likert Scale Single Score'!$D$2:$D$8, 0))</f>
        <v>3</v>
      </c>
      <c r="J13" s="45">
        <f>INDEX('Dev Likert Scale Single Score'!$E$2:$E$8, MATCH('Admin Single Score'!J15, 'Dev Likert Scale Single Score'!$D$2:$D$8, 0))</f>
        <v>2</v>
      </c>
      <c r="K13" s="45">
        <f>INDEX('Dev Likert Scale Single Score'!$E$2:$E$8, MATCH('Admin Single Score'!K15, 'Dev Likert Scale Single Score'!$D$2:$D$8, 0))</f>
        <v>2</v>
      </c>
      <c r="L13" s="45">
        <f>INDEX('Dev Likert Scale Single Score'!$E$2:$E$8, MATCH('Admin Single Score'!L15, 'Dev Likert Scale Single Score'!$D$2:$D$8, 0))</f>
        <v>4</v>
      </c>
      <c r="M13" s="45">
        <f>INDEX('Dev Likert Scale Single Score'!$E$2:$E$8, MATCH('Admin Single Score'!M15, 'Dev Likert Scale Single Score'!$D$2:$D$8, 0))</f>
        <v>2</v>
      </c>
      <c r="N13" s="45">
        <f>INDEX('Dev Likert Scale Single Score'!$E$2:$E$8, MATCH('Admin Single Score'!N15, 'Dev Likert Scale Single Score'!$D$2:$D$8, 0))</f>
        <v>4</v>
      </c>
      <c r="O13" s="45">
        <f>INDEX('Dev Likert Scale Single Score'!$E$2:$E$8, MATCH('Admin Single Score'!O15, 'Dev Likert Scale Single Score'!$D$2:$D$8, 0))</f>
        <v>1</v>
      </c>
      <c r="P13" s="45">
        <f>INDEX('Dev Likert Scale Single Score'!$E$2:$E$8, MATCH('Admin Single Score'!P15, 'Dev Likert Scale Single Score'!$D$2:$D$8, 0))</f>
        <v>4</v>
      </c>
      <c r="Q13" s="45">
        <f>INDEX('Dev Likert Scale Single Score'!$E$2:$E$8, MATCH('Admin Single Score'!Q15, 'Dev Likert Scale Single Score'!$D$2:$D$8, 0))</f>
        <v>3</v>
      </c>
      <c r="R13" s="45" t="e">
        <f>INDEX('Dev Likert Scale Single Score'!$E$2:$E$8, MATCH('Admin Single Score'!R15, 'Dev Likert Scale Single Score'!$D$2:$D$8, 0))</f>
        <v>#N/A</v>
      </c>
      <c r="S13" s="45" t="e">
        <f>INDEX('Dev Likert Scale Single Score'!$E$2:$E$8, MATCH('Admin Single Score'!S15, 'Dev Likert Scale Single Score'!$D$2:$D$8, 0))</f>
        <v>#N/A</v>
      </c>
      <c r="T13" s="45" t="e">
        <f>INDEX('Dev Likert Scale Single Score'!$E$2:$E$8, MATCH('Admin Single Score'!T15, 'Dev Likert Scale Single Score'!$D$2:$D$8, 0))</f>
        <v>#N/A</v>
      </c>
      <c r="U13" s="45" t="e">
        <f>INDEX('Dev Likert Scale Single Score'!$E$2:$E$8, MATCH('Admin Single Score'!U15, 'Dev Likert Scale Single Score'!$D$2:$D$8, 0))</f>
        <v>#N/A</v>
      </c>
      <c r="V13" s="45" t="e">
        <f>INDEX('Dev Likert Scale Single Score'!$E$2:$E$8, MATCH('Admin Single Score'!V15, 'Dev Likert Scale Single Score'!$D$2:$D$8, 0))</f>
        <v>#N/A</v>
      </c>
      <c r="W13" s="45" t="e">
        <f>INDEX('Dev Likert Scale Single Score'!$E$2:$E$8, MATCH('Admin Single Score'!W15, 'Dev Likert Scale Single Score'!$D$2:$D$8, 0))</f>
        <v>#N/A</v>
      </c>
      <c r="X13" s="45" t="e">
        <f>INDEX('Dev Likert Scale Single Score'!$E$2:$E$8, MATCH('Admin Single Score'!X15, 'Dev Likert Scale Single Score'!$D$2:$D$8, 0))</f>
        <v>#N/A</v>
      </c>
      <c r="Y13" s="45" t="e">
        <f>INDEX('Dev Likert Scale Single Score'!$E$2:$E$8, MATCH('Admin Single Score'!Y15, 'Dev Likert Scale Single Score'!$D$2:$D$8, 0))</f>
        <v>#N/A</v>
      </c>
      <c r="Z13" s="45" t="e">
        <f>INDEX('Dev Likert Scale Single Score'!$E$2:$E$8, MATCH('Admin Single Score'!Z15, 'Dev Likert Scale Single Score'!$D$2:$D$8, 0))</f>
        <v>#N/A</v>
      </c>
      <c r="AA13" s="45" t="e">
        <f>INDEX('Dev Likert Scale Single Score'!$E$2:$E$8, MATCH('Admin Single Score'!AA15, 'Dev Likert Scale Single Score'!$D$2:$D$8, 0))</f>
        <v>#N/A</v>
      </c>
      <c r="AB13" s="45" t="e">
        <f>INDEX('Dev Likert Scale Single Score'!$E$2:$E$8, MATCH('Admin Single Score'!AB15, 'Dev Likert Scale Single Score'!$D$2:$D$8, 0))</f>
        <v>#N/A</v>
      </c>
      <c r="AC13" s="45" t="e">
        <f>INDEX('Dev Likert Scale Single Score'!$E$2:$E$8, MATCH('Admin Single Score'!AC15, 'Dev Likert Scale Single Score'!$D$2:$D$8, 0))</f>
        <v>#N/A</v>
      </c>
      <c r="AD13" s="45" t="e">
        <f>INDEX('Dev Likert Scale Single Score'!$E$2:$E$8, MATCH('Admin Single Score'!AD15, 'Dev Likert Scale Single Score'!$D$2:$D$8, 0))</f>
        <v>#N/A</v>
      </c>
      <c r="AE13" s="45" t="e">
        <f>INDEX('Dev Likert Scale Single Score'!$E$2:$E$8, MATCH('Admin Single Score'!AE15, 'Dev Likert Scale Single Score'!$D$2:$D$8, 0))</f>
        <v>#N/A</v>
      </c>
      <c r="AF13" s="45" t="e">
        <f>INDEX('Dev Likert Scale Single Score'!$E$2:$E$8, MATCH('Admin Single Score'!AF15, 'Dev Likert Scale Single Score'!$D$2:$D$8, 0))</f>
        <v>#N/A</v>
      </c>
      <c r="AG13" s="45" t="e">
        <f>INDEX('Dev Likert Scale Single Score'!$E$2:$E$8, MATCH('Admin Single Score'!AG15, 'Dev Likert Scale Single Score'!$D$2:$D$8, 0))</f>
        <v>#N/A</v>
      </c>
      <c r="AH13" s="45" t="e">
        <f>INDEX('Dev Likert Scale Single Score'!$E$2:$E$8, MATCH('Admin Single Score'!AH15, 'Dev Likert Scale Single Score'!$D$2:$D$8, 0))</f>
        <v>#N/A</v>
      </c>
      <c r="AI13" s="45" t="e">
        <f>INDEX('Dev Likert Scale Single Score'!$E$2:$E$8, MATCH('Admin Single Score'!AI15, 'Dev Likert Scale Single Score'!$D$2:$D$8, 0))</f>
        <v>#N/A</v>
      </c>
      <c r="AJ13" s="45" t="e">
        <f>INDEX('Dev Likert Scale Single Score'!$E$2:$E$8, MATCH('Admin Single Score'!AJ15, 'Dev Likert Scale Single Score'!$D$2:$D$8, 0))</f>
        <v>#N/A</v>
      </c>
      <c r="AK13" s="45" t="e">
        <f>INDEX('Dev Likert Scale Single Score'!$E$2:$E$8, MATCH('Admin Single Score'!AK15, 'Dev Likert Scale Single Score'!$D$2:$D$8, 0))</f>
        <v>#N/A</v>
      </c>
      <c r="AL13" s="45" t="e">
        <f>INDEX('Dev Likert Scale Single Score'!$E$2:$E$8, MATCH('Admin Single Score'!AL15, 'Dev Likert Scale Single Score'!$D$2:$D$8, 0))</f>
        <v>#N/A</v>
      </c>
      <c r="AM13" s="45" t="e">
        <f>INDEX('Dev Likert Scale Single Score'!$E$2:$E$8, MATCH('Admin Single Score'!AM15, 'Dev Likert Scale Single Score'!$D$2:$D$8, 0))</f>
        <v>#N/A</v>
      </c>
      <c r="AN13" s="45" t="e">
        <f>INDEX('Dev Likert Scale Single Score'!$E$2:$E$8, MATCH('Admin Single Score'!AN15, 'Dev Likert Scale Single Score'!$D$2:$D$8, 0))</f>
        <v>#N/A</v>
      </c>
      <c r="AO13" s="45" t="e">
        <f>INDEX('Dev Likert Scale Single Score'!$E$2:$E$8, MATCH('Admin Single Score'!AO15, 'Dev Likert Scale Single Score'!$D$2:$D$8, 0))</f>
        <v>#N/A</v>
      </c>
      <c r="AP13" s="45" t="e">
        <f>INDEX('Dev Likert Scale Single Score'!$E$2:$E$8, MATCH('Admin Single Score'!AP15, 'Dev Likert Scale Single Score'!$D$2:$D$8, 0))</f>
        <v>#N/A</v>
      </c>
      <c r="AQ13" s="45" t="e">
        <f>INDEX('Dev Likert Scale Single Score'!$E$2:$E$8, MATCH('Admin Single Score'!AQ15, 'Dev Likert Scale Single Score'!$D$2:$D$8, 0))</f>
        <v>#N/A</v>
      </c>
    </row>
    <row r="14" spans="1:43" ht="61.5" thickTop="1" thickBot="1" x14ac:dyDescent="0.3">
      <c r="A14" s="92" t="str">
        <f>'Admin Single Score'!A16</f>
        <v>Question_3</v>
      </c>
      <c r="B14" s="13" t="str">
        <f>'Admin Single Score'!B16</f>
        <v>Will there be other restrictions for fishing within the MPA?</v>
      </c>
      <c r="C14" s="59" t="str">
        <f>'Admin Single Score'!C16</f>
        <v>Yes, fishers will be required to obtain permits to engage in fishing activities within the MPA.</v>
      </c>
      <c r="D14" s="45">
        <f>INDEX('Dev Likert Scale Single Score'!$E$2:$E$8, MATCH('Admin Single Score'!D16, 'Dev Likert Scale Single Score'!$D$2:$D$8, 0))</f>
        <v>0</v>
      </c>
      <c r="E14" s="45">
        <f>INDEX('Dev Likert Scale Single Score'!$E$2:$E$8, MATCH('Admin Single Score'!E16, 'Dev Likert Scale Single Score'!$D$2:$D$8, 0))</f>
        <v>0</v>
      </c>
      <c r="F14" s="45">
        <f>INDEX('Dev Likert Scale Single Score'!$E$2:$E$8, MATCH('Admin Single Score'!F16, 'Dev Likert Scale Single Score'!$D$2:$D$8, 0))</f>
        <v>0</v>
      </c>
      <c r="G14" s="45">
        <f>INDEX('Dev Likert Scale Single Score'!$E$2:$E$8, MATCH('Admin Single Score'!G16, 'Dev Likert Scale Single Score'!$D$2:$D$8, 0))</f>
        <v>0</v>
      </c>
      <c r="H14" s="45">
        <f>INDEX('Dev Likert Scale Single Score'!$E$2:$E$8, MATCH('Admin Single Score'!H16, 'Dev Likert Scale Single Score'!$D$2:$D$8, 0))</f>
        <v>0</v>
      </c>
      <c r="I14" s="45">
        <f>INDEX('Dev Likert Scale Single Score'!$E$2:$E$8, MATCH('Admin Single Score'!I16, 'Dev Likert Scale Single Score'!$D$2:$D$8, 0))</f>
        <v>1</v>
      </c>
      <c r="J14" s="45">
        <f>INDEX('Dev Likert Scale Single Score'!$E$2:$E$8, MATCH('Admin Single Score'!J16, 'Dev Likert Scale Single Score'!$D$2:$D$8, 0))</f>
        <v>1</v>
      </c>
      <c r="K14" s="45">
        <f>INDEX('Dev Likert Scale Single Score'!$E$2:$E$8, MATCH('Admin Single Score'!K16, 'Dev Likert Scale Single Score'!$D$2:$D$8, 0))</f>
        <v>3</v>
      </c>
      <c r="L14" s="45">
        <f>INDEX('Dev Likert Scale Single Score'!$E$2:$E$8, MATCH('Admin Single Score'!L16, 'Dev Likert Scale Single Score'!$D$2:$D$8, 0))</f>
        <v>4</v>
      </c>
      <c r="M14" s="45">
        <f>INDEX('Dev Likert Scale Single Score'!$E$2:$E$8, MATCH('Admin Single Score'!M16, 'Dev Likert Scale Single Score'!$D$2:$D$8, 0))</f>
        <v>2</v>
      </c>
      <c r="N14" s="45">
        <f>INDEX('Dev Likert Scale Single Score'!$E$2:$E$8, MATCH('Admin Single Score'!N16, 'Dev Likert Scale Single Score'!$D$2:$D$8, 0))</f>
        <v>1</v>
      </c>
      <c r="O14" s="45">
        <f>INDEX('Dev Likert Scale Single Score'!$E$2:$E$8, MATCH('Admin Single Score'!O16, 'Dev Likert Scale Single Score'!$D$2:$D$8, 0))</f>
        <v>1</v>
      </c>
      <c r="P14" s="45">
        <f>INDEX('Dev Likert Scale Single Score'!$E$2:$E$8, MATCH('Admin Single Score'!P16, 'Dev Likert Scale Single Score'!$D$2:$D$8, 0))</f>
        <v>3</v>
      </c>
      <c r="Q14" s="45">
        <f>INDEX('Dev Likert Scale Single Score'!$E$2:$E$8, MATCH('Admin Single Score'!Q16, 'Dev Likert Scale Single Score'!$D$2:$D$8, 0))</f>
        <v>2</v>
      </c>
      <c r="R14" s="45" t="e">
        <f>INDEX('Dev Likert Scale Single Score'!$E$2:$E$8, MATCH('Admin Single Score'!R16, 'Dev Likert Scale Single Score'!$D$2:$D$8, 0))</f>
        <v>#N/A</v>
      </c>
      <c r="S14" s="45" t="e">
        <f>INDEX('Dev Likert Scale Single Score'!$E$2:$E$8, MATCH('Admin Single Score'!S16, 'Dev Likert Scale Single Score'!$D$2:$D$8, 0))</f>
        <v>#N/A</v>
      </c>
      <c r="T14" s="45" t="e">
        <f>INDEX('Dev Likert Scale Single Score'!$E$2:$E$8, MATCH('Admin Single Score'!T16, 'Dev Likert Scale Single Score'!$D$2:$D$8, 0))</f>
        <v>#N/A</v>
      </c>
      <c r="U14" s="45" t="e">
        <f>INDEX('Dev Likert Scale Single Score'!$E$2:$E$8, MATCH('Admin Single Score'!U16, 'Dev Likert Scale Single Score'!$D$2:$D$8, 0))</f>
        <v>#N/A</v>
      </c>
      <c r="V14" s="45" t="e">
        <f>INDEX('Dev Likert Scale Single Score'!$E$2:$E$8, MATCH('Admin Single Score'!V16, 'Dev Likert Scale Single Score'!$D$2:$D$8, 0))</f>
        <v>#N/A</v>
      </c>
      <c r="W14" s="45" t="e">
        <f>INDEX('Dev Likert Scale Single Score'!$E$2:$E$8, MATCH('Admin Single Score'!W16, 'Dev Likert Scale Single Score'!$D$2:$D$8, 0))</f>
        <v>#N/A</v>
      </c>
      <c r="X14" s="45" t="e">
        <f>INDEX('Dev Likert Scale Single Score'!$E$2:$E$8, MATCH('Admin Single Score'!X16, 'Dev Likert Scale Single Score'!$D$2:$D$8, 0))</f>
        <v>#N/A</v>
      </c>
      <c r="Y14" s="45" t="e">
        <f>INDEX('Dev Likert Scale Single Score'!$E$2:$E$8, MATCH('Admin Single Score'!Y16, 'Dev Likert Scale Single Score'!$D$2:$D$8, 0))</f>
        <v>#N/A</v>
      </c>
      <c r="Z14" s="45" t="e">
        <f>INDEX('Dev Likert Scale Single Score'!$E$2:$E$8, MATCH('Admin Single Score'!Z16, 'Dev Likert Scale Single Score'!$D$2:$D$8, 0))</f>
        <v>#N/A</v>
      </c>
      <c r="AA14" s="45" t="e">
        <f>INDEX('Dev Likert Scale Single Score'!$E$2:$E$8, MATCH('Admin Single Score'!AA16, 'Dev Likert Scale Single Score'!$D$2:$D$8, 0))</f>
        <v>#N/A</v>
      </c>
      <c r="AB14" s="45" t="e">
        <f>INDEX('Dev Likert Scale Single Score'!$E$2:$E$8, MATCH('Admin Single Score'!AB16, 'Dev Likert Scale Single Score'!$D$2:$D$8, 0))</f>
        <v>#N/A</v>
      </c>
      <c r="AC14" s="45" t="e">
        <f>INDEX('Dev Likert Scale Single Score'!$E$2:$E$8, MATCH('Admin Single Score'!AC16, 'Dev Likert Scale Single Score'!$D$2:$D$8, 0))</f>
        <v>#N/A</v>
      </c>
      <c r="AD14" s="45" t="e">
        <f>INDEX('Dev Likert Scale Single Score'!$E$2:$E$8, MATCH('Admin Single Score'!AD16, 'Dev Likert Scale Single Score'!$D$2:$D$8, 0))</f>
        <v>#N/A</v>
      </c>
      <c r="AE14" s="45" t="e">
        <f>INDEX('Dev Likert Scale Single Score'!$E$2:$E$8, MATCH('Admin Single Score'!AE16, 'Dev Likert Scale Single Score'!$D$2:$D$8, 0))</f>
        <v>#N/A</v>
      </c>
      <c r="AF14" s="45" t="e">
        <f>INDEX('Dev Likert Scale Single Score'!$E$2:$E$8, MATCH('Admin Single Score'!AF16, 'Dev Likert Scale Single Score'!$D$2:$D$8, 0))</f>
        <v>#N/A</v>
      </c>
      <c r="AG14" s="45" t="e">
        <f>INDEX('Dev Likert Scale Single Score'!$E$2:$E$8, MATCH('Admin Single Score'!AG16, 'Dev Likert Scale Single Score'!$D$2:$D$8, 0))</f>
        <v>#N/A</v>
      </c>
      <c r="AH14" s="45" t="e">
        <f>INDEX('Dev Likert Scale Single Score'!$E$2:$E$8, MATCH('Admin Single Score'!AH16, 'Dev Likert Scale Single Score'!$D$2:$D$8, 0))</f>
        <v>#N/A</v>
      </c>
      <c r="AI14" s="45" t="e">
        <f>INDEX('Dev Likert Scale Single Score'!$E$2:$E$8, MATCH('Admin Single Score'!AI16, 'Dev Likert Scale Single Score'!$D$2:$D$8, 0))</f>
        <v>#N/A</v>
      </c>
      <c r="AJ14" s="45" t="e">
        <f>INDEX('Dev Likert Scale Single Score'!$E$2:$E$8, MATCH('Admin Single Score'!AJ16, 'Dev Likert Scale Single Score'!$D$2:$D$8, 0))</f>
        <v>#N/A</v>
      </c>
      <c r="AK14" s="45" t="e">
        <f>INDEX('Dev Likert Scale Single Score'!$E$2:$E$8, MATCH('Admin Single Score'!AK16, 'Dev Likert Scale Single Score'!$D$2:$D$8, 0))</f>
        <v>#N/A</v>
      </c>
      <c r="AL14" s="45" t="e">
        <f>INDEX('Dev Likert Scale Single Score'!$E$2:$E$8, MATCH('Admin Single Score'!AL16, 'Dev Likert Scale Single Score'!$D$2:$D$8, 0))</f>
        <v>#N/A</v>
      </c>
      <c r="AM14" s="45" t="e">
        <f>INDEX('Dev Likert Scale Single Score'!$E$2:$E$8, MATCH('Admin Single Score'!AM16, 'Dev Likert Scale Single Score'!$D$2:$D$8, 0))</f>
        <v>#N/A</v>
      </c>
      <c r="AN14" s="45" t="e">
        <f>INDEX('Dev Likert Scale Single Score'!$E$2:$E$8, MATCH('Admin Single Score'!AN16, 'Dev Likert Scale Single Score'!$D$2:$D$8, 0))</f>
        <v>#N/A</v>
      </c>
      <c r="AO14" s="45" t="e">
        <f>INDEX('Dev Likert Scale Single Score'!$E$2:$E$8, MATCH('Admin Single Score'!AO16, 'Dev Likert Scale Single Score'!$D$2:$D$8, 0))</f>
        <v>#N/A</v>
      </c>
      <c r="AP14" s="45" t="e">
        <f>INDEX('Dev Likert Scale Single Score'!$E$2:$E$8, MATCH('Admin Single Score'!AP16, 'Dev Likert Scale Single Score'!$D$2:$D$8, 0))</f>
        <v>#N/A</v>
      </c>
      <c r="AQ14" s="45" t="e">
        <f>INDEX('Dev Likert Scale Single Score'!$E$2:$E$8, MATCH('Admin Single Score'!AQ16, 'Dev Likert Scale Single Score'!$D$2:$D$8, 0))</f>
        <v>#N/A</v>
      </c>
    </row>
    <row r="15" spans="1:43" ht="61.5" thickTop="1" thickBot="1" x14ac:dyDescent="0.3">
      <c r="A15" s="92" t="str">
        <f>'Admin Single Score'!A17</f>
        <v>Question_3</v>
      </c>
      <c r="B15" s="13" t="str">
        <f>'Admin Single Score'!B17</f>
        <v>Will there be other restrictions for fishing within the MPA?</v>
      </c>
      <c r="C15" s="59" t="str">
        <f>'Admin Single Score'!C17</f>
        <v>Yes, there will be limitations on catch quotas for specific species within the MPA.</v>
      </c>
      <c r="D15" s="45">
        <f>INDEX('Dev Likert Scale Single Score'!$E$2:$E$8, MATCH('Admin Single Score'!D17, 'Dev Likert Scale Single Score'!$D$2:$D$8, 0))</f>
        <v>0</v>
      </c>
      <c r="E15" s="45">
        <f>INDEX('Dev Likert Scale Single Score'!$E$2:$E$8, MATCH('Admin Single Score'!E17, 'Dev Likert Scale Single Score'!$D$2:$D$8, 0))</f>
        <v>0</v>
      </c>
      <c r="F15" s="45">
        <f>INDEX('Dev Likert Scale Single Score'!$E$2:$E$8, MATCH('Admin Single Score'!F17, 'Dev Likert Scale Single Score'!$D$2:$D$8, 0))</f>
        <v>0</v>
      </c>
      <c r="G15" s="45">
        <f>INDEX('Dev Likert Scale Single Score'!$E$2:$E$8, MATCH('Admin Single Score'!G17, 'Dev Likert Scale Single Score'!$D$2:$D$8, 0))</f>
        <v>0</v>
      </c>
      <c r="H15" s="45">
        <f>INDEX('Dev Likert Scale Single Score'!$E$2:$E$8, MATCH('Admin Single Score'!H17, 'Dev Likert Scale Single Score'!$D$2:$D$8, 0))</f>
        <v>0</v>
      </c>
      <c r="I15" s="45">
        <f>INDEX('Dev Likert Scale Single Score'!$E$2:$E$8, MATCH('Admin Single Score'!I17, 'Dev Likert Scale Single Score'!$D$2:$D$8, 0))</f>
        <v>4</v>
      </c>
      <c r="J15" s="45">
        <f>INDEX('Dev Likert Scale Single Score'!$E$2:$E$8, MATCH('Admin Single Score'!J17, 'Dev Likert Scale Single Score'!$D$2:$D$8, 0))</f>
        <v>3</v>
      </c>
      <c r="K15" s="45">
        <f>INDEX('Dev Likert Scale Single Score'!$E$2:$E$8, MATCH('Admin Single Score'!K17, 'Dev Likert Scale Single Score'!$D$2:$D$8, 0))</f>
        <v>2</v>
      </c>
      <c r="L15" s="45">
        <f>INDEX('Dev Likert Scale Single Score'!$E$2:$E$8, MATCH('Admin Single Score'!L17, 'Dev Likert Scale Single Score'!$D$2:$D$8, 0))</f>
        <v>5</v>
      </c>
      <c r="M15" s="45">
        <f>INDEX('Dev Likert Scale Single Score'!$E$2:$E$8, MATCH('Admin Single Score'!M17, 'Dev Likert Scale Single Score'!$D$2:$D$8, 0))</f>
        <v>2</v>
      </c>
      <c r="N15" s="45">
        <f>INDEX('Dev Likert Scale Single Score'!$E$2:$E$8, MATCH('Admin Single Score'!N17, 'Dev Likert Scale Single Score'!$D$2:$D$8, 0))</f>
        <v>2</v>
      </c>
      <c r="O15" s="45">
        <f>INDEX('Dev Likert Scale Single Score'!$E$2:$E$8, MATCH('Admin Single Score'!O17, 'Dev Likert Scale Single Score'!$D$2:$D$8, 0))</f>
        <v>3</v>
      </c>
      <c r="P15" s="45">
        <f>INDEX('Dev Likert Scale Single Score'!$E$2:$E$8, MATCH('Admin Single Score'!P17, 'Dev Likert Scale Single Score'!$D$2:$D$8, 0))</f>
        <v>3</v>
      </c>
      <c r="Q15" s="45">
        <f>INDEX('Dev Likert Scale Single Score'!$E$2:$E$8, MATCH('Admin Single Score'!Q17, 'Dev Likert Scale Single Score'!$D$2:$D$8, 0))</f>
        <v>2</v>
      </c>
      <c r="R15" s="45" t="e">
        <f>INDEX('Dev Likert Scale Single Score'!$E$2:$E$8, MATCH('Admin Single Score'!R17, 'Dev Likert Scale Single Score'!$D$2:$D$8, 0))</f>
        <v>#N/A</v>
      </c>
      <c r="S15" s="45" t="e">
        <f>INDEX('Dev Likert Scale Single Score'!$E$2:$E$8, MATCH('Admin Single Score'!S17, 'Dev Likert Scale Single Score'!$D$2:$D$8, 0))</f>
        <v>#N/A</v>
      </c>
      <c r="T15" s="45" t="e">
        <f>INDEX('Dev Likert Scale Single Score'!$E$2:$E$8, MATCH('Admin Single Score'!T17, 'Dev Likert Scale Single Score'!$D$2:$D$8, 0))</f>
        <v>#N/A</v>
      </c>
      <c r="U15" s="45" t="e">
        <f>INDEX('Dev Likert Scale Single Score'!$E$2:$E$8, MATCH('Admin Single Score'!U17, 'Dev Likert Scale Single Score'!$D$2:$D$8, 0))</f>
        <v>#N/A</v>
      </c>
      <c r="V15" s="45" t="e">
        <f>INDEX('Dev Likert Scale Single Score'!$E$2:$E$8, MATCH('Admin Single Score'!V17, 'Dev Likert Scale Single Score'!$D$2:$D$8, 0))</f>
        <v>#N/A</v>
      </c>
      <c r="W15" s="45" t="e">
        <f>INDEX('Dev Likert Scale Single Score'!$E$2:$E$8, MATCH('Admin Single Score'!W17, 'Dev Likert Scale Single Score'!$D$2:$D$8, 0))</f>
        <v>#N/A</v>
      </c>
      <c r="X15" s="45" t="e">
        <f>INDEX('Dev Likert Scale Single Score'!$E$2:$E$8, MATCH('Admin Single Score'!X17, 'Dev Likert Scale Single Score'!$D$2:$D$8, 0))</f>
        <v>#N/A</v>
      </c>
      <c r="Y15" s="45" t="e">
        <f>INDEX('Dev Likert Scale Single Score'!$E$2:$E$8, MATCH('Admin Single Score'!Y17, 'Dev Likert Scale Single Score'!$D$2:$D$8, 0))</f>
        <v>#N/A</v>
      </c>
      <c r="Z15" s="45" t="e">
        <f>INDEX('Dev Likert Scale Single Score'!$E$2:$E$8, MATCH('Admin Single Score'!Z17, 'Dev Likert Scale Single Score'!$D$2:$D$8, 0))</f>
        <v>#N/A</v>
      </c>
      <c r="AA15" s="45" t="e">
        <f>INDEX('Dev Likert Scale Single Score'!$E$2:$E$8, MATCH('Admin Single Score'!AA17, 'Dev Likert Scale Single Score'!$D$2:$D$8, 0))</f>
        <v>#N/A</v>
      </c>
      <c r="AB15" s="45" t="e">
        <f>INDEX('Dev Likert Scale Single Score'!$E$2:$E$8, MATCH('Admin Single Score'!AB17, 'Dev Likert Scale Single Score'!$D$2:$D$8, 0))</f>
        <v>#N/A</v>
      </c>
      <c r="AC15" s="45" t="e">
        <f>INDEX('Dev Likert Scale Single Score'!$E$2:$E$8, MATCH('Admin Single Score'!AC17, 'Dev Likert Scale Single Score'!$D$2:$D$8, 0))</f>
        <v>#N/A</v>
      </c>
      <c r="AD15" s="45" t="e">
        <f>INDEX('Dev Likert Scale Single Score'!$E$2:$E$8, MATCH('Admin Single Score'!AD17, 'Dev Likert Scale Single Score'!$D$2:$D$8, 0))</f>
        <v>#N/A</v>
      </c>
      <c r="AE15" s="45" t="e">
        <f>INDEX('Dev Likert Scale Single Score'!$E$2:$E$8, MATCH('Admin Single Score'!AE17, 'Dev Likert Scale Single Score'!$D$2:$D$8, 0))</f>
        <v>#N/A</v>
      </c>
      <c r="AF15" s="45" t="e">
        <f>INDEX('Dev Likert Scale Single Score'!$E$2:$E$8, MATCH('Admin Single Score'!AF17, 'Dev Likert Scale Single Score'!$D$2:$D$8, 0))</f>
        <v>#N/A</v>
      </c>
      <c r="AG15" s="45" t="e">
        <f>INDEX('Dev Likert Scale Single Score'!$E$2:$E$8, MATCH('Admin Single Score'!AG17, 'Dev Likert Scale Single Score'!$D$2:$D$8, 0))</f>
        <v>#N/A</v>
      </c>
      <c r="AH15" s="45" t="e">
        <f>INDEX('Dev Likert Scale Single Score'!$E$2:$E$8, MATCH('Admin Single Score'!AH17, 'Dev Likert Scale Single Score'!$D$2:$D$8, 0))</f>
        <v>#N/A</v>
      </c>
      <c r="AI15" s="45" t="e">
        <f>INDEX('Dev Likert Scale Single Score'!$E$2:$E$8, MATCH('Admin Single Score'!AI17, 'Dev Likert Scale Single Score'!$D$2:$D$8, 0))</f>
        <v>#N/A</v>
      </c>
      <c r="AJ15" s="45" t="e">
        <f>INDEX('Dev Likert Scale Single Score'!$E$2:$E$8, MATCH('Admin Single Score'!AJ17, 'Dev Likert Scale Single Score'!$D$2:$D$8, 0))</f>
        <v>#N/A</v>
      </c>
      <c r="AK15" s="45" t="e">
        <f>INDEX('Dev Likert Scale Single Score'!$E$2:$E$8, MATCH('Admin Single Score'!AK17, 'Dev Likert Scale Single Score'!$D$2:$D$8, 0))</f>
        <v>#N/A</v>
      </c>
      <c r="AL15" s="45" t="e">
        <f>INDEX('Dev Likert Scale Single Score'!$E$2:$E$8, MATCH('Admin Single Score'!AL17, 'Dev Likert Scale Single Score'!$D$2:$D$8, 0))</f>
        <v>#N/A</v>
      </c>
      <c r="AM15" s="45" t="e">
        <f>INDEX('Dev Likert Scale Single Score'!$E$2:$E$8, MATCH('Admin Single Score'!AM17, 'Dev Likert Scale Single Score'!$D$2:$D$8, 0))</f>
        <v>#N/A</v>
      </c>
      <c r="AN15" s="45" t="e">
        <f>INDEX('Dev Likert Scale Single Score'!$E$2:$E$8, MATCH('Admin Single Score'!AN17, 'Dev Likert Scale Single Score'!$D$2:$D$8, 0))</f>
        <v>#N/A</v>
      </c>
      <c r="AO15" s="45" t="e">
        <f>INDEX('Dev Likert Scale Single Score'!$E$2:$E$8, MATCH('Admin Single Score'!AO17, 'Dev Likert Scale Single Score'!$D$2:$D$8, 0))</f>
        <v>#N/A</v>
      </c>
      <c r="AP15" s="45" t="e">
        <f>INDEX('Dev Likert Scale Single Score'!$E$2:$E$8, MATCH('Admin Single Score'!AP17, 'Dev Likert Scale Single Score'!$D$2:$D$8, 0))</f>
        <v>#N/A</v>
      </c>
      <c r="AQ15" s="45" t="e">
        <f>INDEX('Dev Likert Scale Single Score'!$E$2:$E$8, MATCH('Admin Single Score'!AQ17, 'Dev Likert Scale Single Score'!$D$2:$D$8, 0))</f>
        <v>#N/A</v>
      </c>
    </row>
    <row r="16" spans="1:43" ht="61.5" thickTop="1" thickBot="1" x14ac:dyDescent="0.3">
      <c r="A16" s="92" t="str">
        <f>'Admin Single Score'!A18</f>
        <v>Question_3</v>
      </c>
      <c r="B16" s="13" t="str">
        <f>'Admin Single Score'!B18</f>
        <v>Will there be other restrictions for fishing within the MPA?</v>
      </c>
      <c r="C16" s="59" t="str">
        <f>'Admin Single Score'!C18</f>
        <v>There will be no other restrictions (i.e. no fishing at all is allowed in the MPA).</v>
      </c>
      <c r="D16" s="45">
        <f>INDEX('Dev Likert Scale Single Score'!$E$2:$E$8, MATCH('Admin Single Score'!D18, 'Dev Likert Scale Single Score'!$D$2:$D$8, 0))</f>
        <v>0</v>
      </c>
      <c r="E16" s="45">
        <f>INDEX('Dev Likert Scale Single Score'!$E$2:$E$8, MATCH('Admin Single Score'!E18, 'Dev Likert Scale Single Score'!$D$2:$D$8, 0))</f>
        <v>0</v>
      </c>
      <c r="F16" s="45">
        <f>INDEX('Dev Likert Scale Single Score'!$E$2:$E$8, MATCH('Admin Single Score'!F18, 'Dev Likert Scale Single Score'!$D$2:$D$8, 0))</f>
        <v>0</v>
      </c>
      <c r="G16" s="45">
        <f>INDEX('Dev Likert Scale Single Score'!$E$2:$E$8, MATCH('Admin Single Score'!G18, 'Dev Likert Scale Single Score'!$D$2:$D$8, 0))</f>
        <v>0</v>
      </c>
      <c r="H16" s="45">
        <f>INDEX('Dev Likert Scale Single Score'!$E$2:$E$8, MATCH('Admin Single Score'!H18, 'Dev Likert Scale Single Score'!$D$2:$D$8, 0))</f>
        <v>0</v>
      </c>
      <c r="I16" s="45">
        <f>INDEX('Dev Likert Scale Single Score'!$E$2:$E$8, MATCH('Admin Single Score'!I18, 'Dev Likert Scale Single Score'!$D$2:$D$8, 0))</f>
        <v>0</v>
      </c>
      <c r="J16" s="45">
        <f>INDEX('Dev Likert Scale Single Score'!$E$2:$E$8, MATCH('Admin Single Score'!J18, 'Dev Likert Scale Single Score'!$D$2:$D$8, 0))</f>
        <v>0</v>
      </c>
      <c r="K16" s="45">
        <f>INDEX('Dev Likert Scale Single Score'!$E$2:$E$8, MATCH('Admin Single Score'!K18, 'Dev Likert Scale Single Score'!$D$2:$D$8, 0))</f>
        <v>0</v>
      </c>
      <c r="L16" s="45">
        <f>INDEX('Dev Likert Scale Single Score'!$E$2:$E$8, MATCH('Admin Single Score'!L18, 'Dev Likert Scale Single Score'!$D$2:$D$8, 0))</f>
        <v>0</v>
      </c>
      <c r="M16" s="45">
        <f>INDEX('Dev Likert Scale Single Score'!$E$2:$E$8, MATCH('Admin Single Score'!M18, 'Dev Likert Scale Single Score'!$D$2:$D$8, 0))</f>
        <v>0</v>
      </c>
      <c r="N16" s="45">
        <f>INDEX('Dev Likert Scale Single Score'!$E$2:$E$8, MATCH('Admin Single Score'!N18, 'Dev Likert Scale Single Score'!$D$2:$D$8, 0))</f>
        <v>0</v>
      </c>
      <c r="O16" s="45">
        <f>INDEX('Dev Likert Scale Single Score'!$E$2:$E$8, MATCH('Admin Single Score'!O18, 'Dev Likert Scale Single Score'!$D$2:$D$8, 0))</f>
        <v>0</v>
      </c>
      <c r="P16" s="45">
        <f>INDEX('Dev Likert Scale Single Score'!$E$2:$E$8, MATCH('Admin Single Score'!P18, 'Dev Likert Scale Single Score'!$D$2:$D$8, 0))</f>
        <v>0</v>
      </c>
      <c r="Q16" s="45">
        <f>INDEX('Dev Likert Scale Single Score'!$E$2:$E$8, MATCH('Admin Single Score'!Q18, 'Dev Likert Scale Single Score'!$D$2:$D$8, 0))</f>
        <v>0</v>
      </c>
      <c r="R16" s="45" t="e">
        <f>INDEX('Dev Likert Scale Single Score'!$E$2:$E$8, MATCH('Admin Single Score'!R18, 'Dev Likert Scale Single Score'!$D$2:$D$8, 0))</f>
        <v>#N/A</v>
      </c>
      <c r="S16" s="45" t="e">
        <f>INDEX('Dev Likert Scale Single Score'!$E$2:$E$8, MATCH('Admin Single Score'!S18, 'Dev Likert Scale Single Score'!$D$2:$D$8, 0))</f>
        <v>#N/A</v>
      </c>
      <c r="T16" s="45" t="e">
        <f>INDEX('Dev Likert Scale Single Score'!$E$2:$E$8, MATCH('Admin Single Score'!T18, 'Dev Likert Scale Single Score'!$D$2:$D$8, 0))</f>
        <v>#N/A</v>
      </c>
      <c r="U16" s="45" t="e">
        <f>INDEX('Dev Likert Scale Single Score'!$E$2:$E$8, MATCH('Admin Single Score'!U18, 'Dev Likert Scale Single Score'!$D$2:$D$8, 0))</f>
        <v>#N/A</v>
      </c>
      <c r="V16" s="45" t="e">
        <f>INDEX('Dev Likert Scale Single Score'!$E$2:$E$8, MATCH('Admin Single Score'!V18, 'Dev Likert Scale Single Score'!$D$2:$D$8, 0))</f>
        <v>#N/A</v>
      </c>
      <c r="W16" s="45" t="e">
        <f>INDEX('Dev Likert Scale Single Score'!$E$2:$E$8, MATCH('Admin Single Score'!W18, 'Dev Likert Scale Single Score'!$D$2:$D$8, 0))</f>
        <v>#N/A</v>
      </c>
      <c r="X16" s="45" t="e">
        <f>INDEX('Dev Likert Scale Single Score'!$E$2:$E$8, MATCH('Admin Single Score'!X18, 'Dev Likert Scale Single Score'!$D$2:$D$8, 0))</f>
        <v>#N/A</v>
      </c>
      <c r="Y16" s="45" t="e">
        <f>INDEX('Dev Likert Scale Single Score'!$E$2:$E$8, MATCH('Admin Single Score'!Y18, 'Dev Likert Scale Single Score'!$D$2:$D$8, 0))</f>
        <v>#N/A</v>
      </c>
      <c r="Z16" s="45" t="e">
        <f>INDEX('Dev Likert Scale Single Score'!$E$2:$E$8, MATCH('Admin Single Score'!Z18, 'Dev Likert Scale Single Score'!$D$2:$D$8, 0))</f>
        <v>#N/A</v>
      </c>
      <c r="AA16" s="45" t="e">
        <f>INDEX('Dev Likert Scale Single Score'!$E$2:$E$8, MATCH('Admin Single Score'!AA18, 'Dev Likert Scale Single Score'!$D$2:$D$8, 0))</f>
        <v>#N/A</v>
      </c>
      <c r="AB16" s="45" t="e">
        <f>INDEX('Dev Likert Scale Single Score'!$E$2:$E$8, MATCH('Admin Single Score'!AB18, 'Dev Likert Scale Single Score'!$D$2:$D$8, 0))</f>
        <v>#N/A</v>
      </c>
      <c r="AC16" s="45" t="e">
        <f>INDEX('Dev Likert Scale Single Score'!$E$2:$E$8, MATCH('Admin Single Score'!AC18, 'Dev Likert Scale Single Score'!$D$2:$D$8, 0))</f>
        <v>#N/A</v>
      </c>
      <c r="AD16" s="45" t="e">
        <f>INDEX('Dev Likert Scale Single Score'!$E$2:$E$8, MATCH('Admin Single Score'!AD18, 'Dev Likert Scale Single Score'!$D$2:$D$8, 0))</f>
        <v>#N/A</v>
      </c>
      <c r="AE16" s="45" t="e">
        <f>INDEX('Dev Likert Scale Single Score'!$E$2:$E$8, MATCH('Admin Single Score'!AE18, 'Dev Likert Scale Single Score'!$D$2:$D$8, 0))</f>
        <v>#N/A</v>
      </c>
      <c r="AF16" s="45" t="e">
        <f>INDEX('Dev Likert Scale Single Score'!$E$2:$E$8, MATCH('Admin Single Score'!AF18, 'Dev Likert Scale Single Score'!$D$2:$D$8, 0))</f>
        <v>#N/A</v>
      </c>
      <c r="AG16" s="45" t="e">
        <f>INDEX('Dev Likert Scale Single Score'!$E$2:$E$8, MATCH('Admin Single Score'!AG18, 'Dev Likert Scale Single Score'!$D$2:$D$8, 0))</f>
        <v>#N/A</v>
      </c>
      <c r="AH16" s="45" t="e">
        <f>INDEX('Dev Likert Scale Single Score'!$E$2:$E$8, MATCH('Admin Single Score'!AH18, 'Dev Likert Scale Single Score'!$D$2:$D$8, 0))</f>
        <v>#N/A</v>
      </c>
      <c r="AI16" s="45" t="e">
        <f>INDEX('Dev Likert Scale Single Score'!$E$2:$E$8, MATCH('Admin Single Score'!AI18, 'Dev Likert Scale Single Score'!$D$2:$D$8, 0))</f>
        <v>#N/A</v>
      </c>
      <c r="AJ16" s="45" t="e">
        <f>INDEX('Dev Likert Scale Single Score'!$E$2:$E$8, MATCH('Admin Single Score'!AJ18, 'Dev Likert Scale Single Score'!$D$2:$D$8, 0))</f>
        <v>#N/A</v>
      </c>
      <c r="AK16" s="45" t="e">
        <f>INDEX('Dev Likert Scale Single Score'!$E$2:$E$8, MATCH('Admin Single Score'!AK18, 'Dev Likert Scale Single Score'!$D$2:$D$8, 0))</f>
        <v>#N/A</v>
      </c>
      <c r="AL16" s="45" t="e">
        <f>INDEX('Dev Likert Scale Single Score'!$E$2:$E$8, MATCH('Admin Single Score'!AL18, 'Dev Likert Scale Single Score'!$D$2:$D$8, 0))</f>
        <v>#N/A</v>
      </c>
      <c r="AM16" s="45" t="e">
        <f>INDEX('Dev Likert Scale Single Score'!$E$2:$E$8, MATCH('Admin Single Score'!AM18, 'Dev Likert Scale Single Score'!$D$2:$D$8, 0))</f>
        <v>#N/A</v>
      </c>
      <c r="AN16" s="45" t="e">
        <f>INDEX('Dev Likert Scale Single Score'!$E$2:$E$8, MATCH('Admin Single Score'!AN18, 'Dev Likert Scale Single Score'!$D$2:$D$8, 0))</f>
        <v>#N/A</v>
      </c>
      <c r="AO16" s="45" t="e">
        <f>INDEX('Dev Likert Scale Single Score'!$E$2:$E$8, MATCH('Admin Single Score'!AO18, 'Dev Likert Scale Single Score'!$D$2:$D$8, 0))</f>
        <v>#N/A</v>
      </c>
      <c r="AP16" s="45" t="e">
        <f>INDEX('Dev Likert Scale Single Score'!$E$2:$E$8, MATCH('Admin Single Score'!AP18, 'Dev Likert Scale Single Score'!$D$2:$D$8, 0))</f>
        <v>#N/A</v>
      </c>
      <c r="AQ16" s="45" t="e">
        <f>INDEX('Dev Likert Scale Single Score'!$E$2:$E$8, MATCH('Admin Single Score'!AQ18, 'Dev Likert Scale Single Score'!$D$2:$D$8, 0))</f>
        <v>#N/A</v>
      </c>
    </row>
    <row r="17" spans="1:43" ht="76.5" thickTop="1" thickBot="1" x14ac:dyDescent="0.3">
      <c r="A17" s="92" t="str">
        <f>'Admin Single Score'!A19</f>
        <v>Question_4</v>
      </c>
      <c r="B17" s="13" t="str">
        <f>'Admin Single Score'!B19</f>
        <v>Are there viable populations of target species in alternative areas that can be exploited by fisheries?</v>
      </c>
      <c r="C17" s="59" t="str">
        <f>'Admin Single Score'!C19</f>
        <v>Yes, there are viable target species occurring outside the MPA that fishers can exploit.</v>
      </c>
      <c r="D17" s="45">
        <f>INDEX('Dev Likert Scale Single Score'!$E$2:$E$8, MATCH('Admin Single Score'!D19, 'Dev Likert Scale Single Score'!$D$2:$D$8, 0))</f>
        <v>3</v>
      </c>
      <c r="E17" s="45">
        <f>INDEX('Dev Likert Scale Single Score'!$E$2:$E$8, MATCH('Admin Single Score'!E19, 'Dev Likert Scale Single Score'!$D$2:$D$8, 0))</f>
        <v>4</v>
      </c>
      <c r="F17" s="45">
        <f>INDEX('Dev Likert Scale Single Score'!$E$2:$E$8, MATCH('Admin Single Score'!F19, 'Dev Likert Scale Single Score'!$D$2:$D$8, 0))</f>
        <v>3</v>
      </c>
      <c r="G17" s="45">
        <f>INDEX('Dev Likert Scale Single Score'!$E$2:$E$8, MATCH('Admin Single Score'!G19, 'Dev Likert Scale Single Score'!$D$2:$D$8, 0))</f>
        <v>4</v>
      </c>
      <c r="H17" s="45">
        <f>INDEX('Dev Likert Scale Single Score'!$E$2:$E$8, MATCH('Admin Single Score'!H19, 'Dev Likert Scale Single Score'!$D$2:$D$8, 0))</f>
        <v>1</v>
      </c>
      <c r="I17" s="45">
        <f>INDEX('Dev Likert Scale Single Score'!$E$2:$E$8, MATCH('Admin Single Score'!I19, 'Dev Likert Scale Single Score'!$D$2:$D$8, 0))</f>
        <v>1</v>
      </c>
      <c r="J17" s="45">
        <f>INDEX('Dev Likert Scale Single Score'!$E$2:$E$8, MATCH('Admin Single Score'!J19, 'Dev Likert Scale Single Score'!$D$2:$D$8, 0))</f>
        <v>3</v>
      </c>
      <c r="K17" s="45">
        <f>INDEX('Dev Likert Scale Single Score'!$E$2:$E$8, MATCH('Admin Single Score'!K19, 'Dev Likert Scale Single Score'!$D$2:$D$8, 0))</f>
        <v>1</v>
      </c>
      <c r="L17" s="45">
        <f>INDEX('Dev Likert Scale Single Score'!$E$2:$E$8, MATCH('Admin Single Score'!L19, 'Dev Likert Scale Single Score'!$D$2:$D$8, 0))</f>
        <v>1</v>
      </c>
      <c r="M17" s="45">
        <f>INDEX('Dev Likert Scale Single Score'!$E$2:$E$8, MATCH('Admin Single Score'!M19, 'Dev Likert Scale Single Score'!$D$2:$D$8, 0))</f>
        <v>1</v>
      </c>
      <c r="N17" s="45">
        <f>INDEX('Dev Likert Scale Single Score'!$E$2:$E$8, MATCH('Admin Single Score'!N19, 'Dev Likert Scale Single Score'!$D$2:$D$8, 0))</f>
        <v>1</v>
      </c>
      <c r="O17" s="45">
        <f>INDEX('Dev Likert Scale Single Score'!$E$2:$E$8, MATCH('Admin Single Score'!O19, 'Dev Likert Scale Single Score'!$D$2:$D$8, 0))</f>
        <v>1</v>
      </c>
      <c r="P17" s="45">
        <f>INDEX('Dev Likert Scale Single Score'!$E$2:$E$8, MATCH('Admin Single Score'!P19, 'Dev Likert Scale Single Score'!$D$2:$D$8, 0))</f>
        <v>1</v>
      </c>
      <c r="Q17" s="45">
        <f>INDEX('Dev Likert Scale Single Score'!$E$2:$E$8, MATCH('Admin Single Score'!Q19, 'Dev Likert Scale Single Score'!$D$2:$D$8, 0))</f>
        <v>1</v>
      </c>
      <c r="R17" s="45" t="e">
        <f>INDEX('Dev Likert Scale Single Score'!$E$2:$E$8, MATCH('Admin Single Score'!R19, 'Dev Likert Scale Single Score'!$D$2:$D$8, 0))</f>
        <v>#N/A</v>
      </c>
      <c r="S17" s="45" t="e">
        <f>INDEX('Dev Likert Scale Single Score'!$E$2:$E$8, MATCH('Admin Single Score'!S19, 'Dev Likert Scale Single Score'!$D$2:$D$8, 0))</f>
        <v>#N/A</v>
      </c>
      <c r="T17" s="45" t="e">
        <f>INDEX('Dev Likert Scale Single Score'!$E$2:$E$8, MATCH('Admin Single Score'!T19, 'Dev Likert Scale Single Score'!$D$2:$D$8, 0))</f>
        <v>#N/A</v>
      </c>
      <c r="U17" s="45" t="e">
        <f>INDEX('Dev Likert Scale Single Score'!$E$2:$E$8, MATCH('Admin Single Score'!U19, 'Dev Likert Scale Single Score'!$D$2:$D$8, 0))</f>
        <v>#N/A</v>
      </c>
      <c r="V17" s="45" t="e">
        <f>INDEX('Dev Likert Scale Single Score'!$E$2:$E$8, MATCH('Admin Single Score'!V19, 'Dev Likert Scale Single Score'!$D$2:$D$8, 0))</f>
        <v>#N/A</v>
      </c>
      <c r="W17" s="45" t="e">
        <f>INDEX('Dev Likert Scale Single Score'!$E$2:$E$8, MATCH('Admin Single Score'!W19, 'Dev Likert Scale Single Score'!$D$2:$D$8, 0))</f>
        <v>#N/A</v>
      </c>
      <c r="X17" s="45" t="e">
        <f>INDEX('Dev Likert Scale Single Score'!$E$2:$E$8, MATCH('Admin Single Score'!X19, 'Dev Likert Scale Single Score'!$D$2:$D$8, 0))</f>
        <v>#N/A</v>
      </c>
      <c r="Y17" s="45" t="e">
        <f>INDEX('Dev Likert Scale Single Score'!$E$2:$E$8, MATCH('Admin Single Score'!Y19, 'Dev Likert Scale Single Score'!$D$2:$D$8, 0))</f>
        <v>#N/A</v>
      </c>
      <c r="Z17" s="45" t="e">
        <f>INDEX('Dev Likert Scale Single Score'!$E$2:$E$8, MATCH('Admin Single Score'!Z19, 'Dev Likert Scale Single Score'!$D$2:$D$8, 0))</f>
        <v>#N/A</v>
      </c>
      <c r="AA17" s="45" t="e">
        <f>INDEX('Dev Likert Scale Single Score'!$E$2:$E$8, MATCH('Admin Single Score'!AA19, 'Dev Likert Scale Single Score'!$D$2:$D$8, 0))</f>
        <v>#N/A</v>
      </c>
      <c r="AB17" s="45" t="e">
        <f>INDEX('Dev Likert Scale Single Score'!$E$2:$E$8, MATCH('Admin Single Score'!AB19, 'Dev Likert Scale Single Score'!$D$2:$D$8, 0))</f>
        <v>#N/A</v>
      </c>
      <c r="AC17" s="45" t="e">
        <f>INDEX('Dev Likert Scale Single Score'!$E$2:$E$8, MATCH('Admin Single Score'!AC19, 'Dev Likert Scale Single Score'!$D$2:$D$8, 0))</f>
        <v>#N/A</v>
      </c>
      <c r="AD17" s="45" t="e">
        <f>INDEX('Dev Likert Scale Single Score'!$E$2:$E$8, MATCH('Admin Single Score'!AD19, 'Dev Likert Scale Single Score'!$D$2:$D$8, 0))</f>
        <v>#N/A</v>
      </c>
      <c r="AE17" s="45" t="e">
        <f>INDEX('Dev Likert Scale Single Score'!$E$2:$E$8, MATCH('Admin Single Score'!AE19, 'Dev Likert Scale Single Score'!$D$2:$D$8, 0))</f>
        <v>#N/A</v>
      </c>
      <c r="AF17" s="45" t="e">
        <f>INDEX('Dev Likert Scale Single Score'!$E$2:$E$8, MATCH('Admin Single Score'!AF19, 'Dev Likert Scale Single Score'!$D$2:$D$8, 0))</f>
        <v>#N/A</v>
      </c>
      <c r="AG17" s="45" t="e">
        <f>INDEX('Dev Likert Scale Single Score'!$E$2:$E$8, MATCH('Admin Single Score'!AG19, 'Dev Likert Scale Single Score'!$D$2:$D$8, 0))</f>
        <v>#N/A</v>
      </c>
      <c r="AH17" s="45" t="e">
        <f>INDEX('Dev Likert Scale Single Score'!$E$2:$E$8, MATCH('Admin Single Score'!AH19, 'Dev Likert Scale Single Score'!$D$2:$D$8, 0))</f>
        <v>#N/A</v>
      </c>
      <c r="AI17" s="45" t="e">
        <f>INDEX('Dev Likert Scale Single Score'!$E$2:$E$8, MATCH('Admin Single Score'!AI19, 'Dev Likert Scale Single Score'!$D$2:$D$8, 0))</f>
        <v>#N/A</v>
      </c>
      <c r="AJ17" s="45" t="e">
        <f>INDEX('Dev Likert Scale Single Score'!$E$2:$E$8, MATCH('Admin Single Score'!AJ19, 'Dev Likert Scale Single Score'!$D$2:$D$8, 0))</f>
        <v>#N/A</v>
      </c>
      <c r="AK17" s="45" t="e">
        <f>INDEX('Dev Likert Scale Single Score'!$E$2:$E$8, MATCH('Admin Single Score'!AK19, 'Dev Likert Scale Single Score'!$D$2:$D$8, 0))</f>
        <v>#N/A</v>
      </c>
      <c r="AL17" s="45" t="e">
        <f>INDEX('Dev Likert Scale Single Score'!$E$2:$E$8, MATCH('Admin Single Score'!AL19, 'Dev Likert Scale Single Score'!$D$2:$D$8, 0))</f>
        <v>#N/A</v>
      </c>
      <c r="AM17" s="45" t="e">
        <f>INDEX('Dev Likert Scale Single Score'!$E$2:$E$8, MATCH('Admin Single Score'!AM19, 'Dev Likert Scale Single Score'!$D$2:$D$8, 0))</f>
        <v>#N/A</v>
      </c>
      <c r="AN17" s="45" t="e">
        <f>INDEX('Dev Likert Scale Single Score'!$E$2:$E$8, MATCH('Admin Single Score'!AN19, 'Dev Likert Scale Single Score'!$D$2:$D$8, 0))</f>
        <v>#N/A</v>
      </c>
      <c r="AO17" s="45" t="e">
        <f>INDEX('Dev Likert Scale Single Score'!$E$2:$E$8, MATCH('Admin Single Score'!AO19, 'Dev Likert Scale Single Score'!$D$2:$D$8, 0))</f>
        <v>#N/A</v>
      </c>
      <c r="AP17" s="45" t="e">
        <f>INDEX('Dev Likert Scale Single Score'!$E$2:$E$8, MATCH('Admin Single Score'!AP19, 'Dev Likert Scale Single Score'!$D$2:$D$8, 0))</f>
        <v>#N/A</v>
      </c>
      <c r="AQ17" s="45" t="e">
        <f>INDEX('Dev Likert Scale Single Score'!$E$2:$E$8, MATCH('Admin Single Score'!AQ19, 'Dev Likert Scale Single Score'!$D$2:$D$8, 0))</f>
        <v>#N/A</v>
      </c>
    </row>
    <row r="18" spans="1:43" ht="76.5" thickTop="1" thickBot="1" x14ac:dyDescent="0.3">
      <c r="A18" s="92" t="str">
        <f>'Admin Single Score'!A20</f>
        <v>Question_4</v>
      </c>
      <c r="B18" s="13" t="str">
        <f>'Admin Single Score'!B20</f>
        <v>Are there viable populations of target species in alternative areas that can be exploited by fisheries?</v>
      </c>
      <c r="C18" s="59" t="str">
        <f>'Admin Single Score'!C20</f>
        <v>Yes, but only few.</v>
      </c>
      <c r="D18" s="45">
        <f>INDEX('Dev Likert Scale Single Score'!$E$2:$E$8, MATCH('Admin Single Score'!D20, 'Dev Likert Scale Single Score'!$D$2:$D$8, 0))</f>
        <v>2</v>
      </c>
      <c r="E18" s="45">
        <f>INDEX('Dev Likert Scale Single Score'!$E$2:$E$8, MATCH('Admin Single Score'!E20, 'Dev Likert Scale Single Score'!$D$2:$D$8, 0))</f>
        <v>3</v>
      </c>
      <c r="F18" s="45">
        <f>INDEX('Dev Likert Scale Single Score'!$E$2:$E$8, MATCH('Admin Single Score'!F20, 'Dev Likert Scale Single Score'!$D$2:$D$8, 0))</f>
        <v>2</v>
      </c>
      <c r="G18" s="45">
        <f>INDEX('Dev Likert Scale Single Score'!$E$2:$E$8, MATCH('Admin Single Score'!G20, 'Dev Likert Scale Single Score'!$D$2:$D$8, 0))</f>
        <v>3</v>
      </c>
      <c r="H18" s="45">
        <f>INDEX('Dev Likert Scale Single Score'!$E$2:$E$8, MATCH('Admin Single Score'!H20, 'Dev Likert Scale Single Score'!$D$2:$D$8, 0))</f>
        <v>1</v>
      </c>
      <c r="I18" s="45">
        <f>INDEX('Dev Likert Scale Single Score'!$E$2:$E$8, MATCH('Admin Single Score'!I20, 'Dev Likert Scale Single Score'!$D$2:$D$8, 0))</f>
        <v>3</v>
      </c>
      <c r="J18" s="45">
        <f>INDEX('Dev Likert Scale Single Score'!$E$2:$E$8, MATCH('Admin Single Score'!J20, 'Dev Likert Scale Single Score'!$D$2:$D$8, 0))</f>
        <v>3</v>
      </c>
      <c r="K18" s="45">
        <f>INDEX('Dev Likert Scale Single Score'!$E$2:$E$8, MATCH('Admin Single Score'!K20, 'Dev Likert Scale Single Score'!$D$2:$D$8, 0))</f>
        <v>3</v>
      </c>
      <c r="L18" s="45">
        <f>INDEX('Dev Likert Scale Single Score'!$E$2:$E$8, MATCH('Admin Single Score'!L20, 'Dev Likert Scale Single Score'!$D$2:$D$8, 0))</f>
        <v>3</v>
      </c>
      <c r="M18" s="45">
        <f>INDEX('Dev Likert Scale Single Score'!$E$2:$E$8, MATCH('Admin Single Score'!M20, 'Dev Likert Scale Single Score'!$D$2:$D$8, 0))</f>
        <v>3</v>
      </c>
      <c r="N18" s="45">
        <f>INDEX('Dev Likert Scale Single Score'!$E$2:$E$8, MATCH('Admin Single Score'!N20, 'Dev Likert Scale Single Score'!$D$2:$D$8, 0))</f>
        <v>3</v>
      </c>
      <c r="O18" s="45">
        <f>INDEX('Dev Likert Scale Single Score'!$E$2:$E$8, MATCH('Admin Single Score'!O20, 'Dev Likert Scale Single Score'!$D$2:$D$8, 0))</f>
        <v>3</v>
      </c>
      <c r="P18" s="45">
        <f>INDEX('Dev Likert Scale Single Score'!$E$2:$E$8, MATCH('Admin Single Score'!P20, 'Dev Likert Scale Single Score'!$D$2:$D$8, 0))</f>
        <v>3</v>
      </c>
      <c r="Q18" s="45">
        <f>INDEX('Dev Likert Scale Single Score'!$E$2:$E$8, MATCH('Admin Single Score'!Q20, 'Dev Likert Scale Single Score'!$D$2:$D$8, 0))</f>
        <v>3</v>
      </c>
      <c r="R18" s="45" t="e">
        <f>INDEX('Dev Likert Scale Single Score'!$E$2:$E$8, MATCH('Admin Single Score'!R20, 'Dev Likert Scale Single Score'!$D$2:$D$8, 0))</f>
        <v>#N/A</v>
      </c>
      <c r="S18" s="45" t="e">
        <f>INDEX('Dev Likert Scale Single Score'!$E$2:$E$8, MATCH('Admin Single Score'!S20, 'Dev Likert Scale Single Score'!$D$2:$D$8, 0))</f>
        <v>#N/A</v>
      </c>
      <c r="T18" s="45" t="e">
        <f>INDEX('Dev Likert Scale Single Score'!$E$2:$E$8, MATCH('Admin Single Score'!T20, 'Dev Likert Scale Single Score'!$D$2:$D$8, 0))</f>
        <v>#N/A</v>
      </c>
      <c r="U18" s="45" t="e">
        <f>INDEX('Dev Likert Scale Single Score'!$E$2:$E$8, MATCH('Admin Single Score'!U20, 'Dev Likert Scale Single Score'!$D$2:$D$8, 0))</f>
        <v>#N/A</v>
      </c>
      <c r="V18" s="45" t="e">
        <f>INDEX('Dev Likert Scale Single Score'!$E$2:$E$8, MATCH('Admin Single Score'!V20, 'Dev Likert Scale Single Score'!$D$2:$D$8, 0))</f>
        <v>#N/A</v>
      </c>
      <c r="W18" s="45" t="e">
        <f>INDEX('Dev Likert Scale Single Score'!$E$2:$E$8, MATCH('Admin Single Score'!W20, 'Dev Likert Scale Single Score'!$D$2:$D$8, 0))</f>
        <v>#N/A</v>
      </c>
      <c r="X18" s="45" t="e">
        <f>INDEX('Dev Likert Scale Single Score'!$E$2:$E$8, MATCH('Admin Single Score'!X20, 'Dev Likert Scale Single Score'!$D$2:$D$8, 0))</f>
        <v>#N/A</v>
      </c>
      <c r="Y18" s="45" t="e">
        <f>INDEX('Dev Likert Scale Single Score'!$E$2:$E$8, MATCH('Admin Single Score'!Y20, 'Dev Likert Scale Single Score'!$D$2:$D$8, 0))</f>
        <v>#N/A</v>
      </c>
      <c r="Z18" s="45" t="e">
        <f>INDEX('Dev Likert Scale Single Score'!$E$2:$E$8, MATCH('Admin Single Score'!Z20, 'Dev Likert Scale Single Score'!$D$2:$D$8, 0))</f>
        <v>#N/A</v>
      </c>
      <c r="AA18" s="45" t="e">
        <f>INDEX('Dev Likert Scale Single Score'!$E$2:$E$8, MATCH('Admin Single Score'!AA20, 'Dev Likert Scale Single Score'!$D$2:$D$8, 0))</f>
        <v>#N/A</v>
      </c>
      <c r="AB18" s="45" t="e">
        <f>INDEX('Dev Likert Scale Single Score'!$E$2:$E$8, MATCH('Admin Single Score'!AB20, 'Dev Likert Scale Single Score'!$D$2:$D$8, 0))</f>
        <v>#N/A</v>
      </c>
      <c r="AC18" s="45" t="e">
        <f>INDEX('Dev Likert Scale Single Score'!$E$2:$E$8, MATCH('Admin Single Score'!AC20, 'Dev Likert Scale Single Score'!$D$2:$D$8, 0))</f>
        <v>#N/A</v>
      </c>
      <c r="AD18" s="45" t="e">
        <f>INDEX('Dev Likert Scale Single Score'!$E$2:$E$8, MATCH('Admin Single Score'!AD20, 'Dev Likert Scale Single Score'!$D$2:$D$8, 0))</f>
        <v>#N/A</v>
      </c>
      <c r="AE18" s="45" t="e">
        <f>INDEX('Dev Likert Scale Single Score'!$E$2:$E$8, MATCH('Admin Single Score'!AE20, 'Dev Likert Scale Single Score'!$D$2:$D$8, 0))</f>
        <v>#N/A</v>
      </c>
      <c r="AF18" s="45" t="e">
        <f>INDEX('Dev Likert Scale Single Score'!$E$2:$E$8, MATCH('Admin Single Score'!AF20, 'Dev Likert Scale Single Score'!$D$2:$D$8, 0))</f>
        <v>#N/A</v>
      </c>
      <c r="AG18" s="45" t="e">
        <f>INDEX('Dev Likert Scale Single Score'!$E$2:$E$8, MATCH('Admin Single Score'!AG20, 'Dev Likert Scale Single Score'!$D$2:$D$8, 0))</f>
        <v>#N/A</v>
      </c>
      <c r="AH18" s="45" t="e">
        <f>INDEX('Dev Likert Scale Single Score'!$E$2:$E$8, MATCH('Admin Single Score'!AH20, 'Dev Likert Scale Single Score'!$D$2:$D$8, 0))</f>
        <v>#N/A</v>
      </c>
      <c r="AI18" s="45" t="e">
        <f>INDEX('Dev Likert Scale Single Score'!$E$2:$E$8, MATCH('Admin Single Score'!AI20, 'Dev Likert Scale Single Score'!$D$2:$D$8, 0))</f>
        <v>#N/A</v>
      </c>
      <c r="AJ18" s="45" t="e">
        <f>INDEX('Dev Likert Scale Single Score'!$E$2:$E$8, MATCH('Admin Single Score'!AJ20, 'Dev Likert Scale Single Score'!$D$2:$D$8, 0))</f>
        <v>#N/A</v>
      </c>
      <c r="AK18" s="45" t="e">
        <f>INDEX('Dev Likert Scale Single Score'!$E$2:$E$8, MATCH('Admin Single Score'!AK20, 'Dev Likert Scale Single Score'!$D$2:$D$8, 0))</f>
        <v>#N/A</v>
      </c>
      <c r="AL18" s="45" t="e">
        <f>INDEX('Dev Likert Scale Single Score'!$E$2:$E$8, MATCH('Admin Single Score'!AL20, 'Dev Likert Scale Single Score'!$D$2:$D$8, 0))</f>
        <v>#N/A</v>
      </c>
      <c r="AM18" s="45" t="e">
        <f>INDEX('Dev Likert Scale Single Score'!$E$2:$E$8, MATCH('Admin Single Score'!AM20, 'Dev Likert Scale Single Score'!$D$2:$D$8, 0))</f>
        <v>#N/A</v>
      </c>
      <c r="AN18" s="45" t="e">
        <f>INDEX('Dev Likert Scale Single Score'!$E$2:$E$8, MATCH('Admin Single Score'!AN20, 'Dev Likert Scale Single Score'!$D$2:$D$8, 0))</f>
        <v>#N/A</v>
      </c>
      <c r="AO18" s="45" t="e">
        <f>INDEX('Dev Likert Scale Single Score'!$E$2:$E$8, MATCH('Admin Single Score'!AO20, 'Dev Likert Scale Single Score'!$D$2:$D$8, 0))</f>
        <v>#N/A</v>
      </c>
      <c r="AP18" s="45" t="e">
        <f>INDEX('Dev Likert Scale Single Score'!$E$2:$E$8, MATCH('Admin Single Score'!AP20, 'Dev Likert Scale Single Score'!$D$2:$D$8, 0))</f>
        <v>#N/A</v>
      </c>
      <c r="AQ18" s="45" t="e">
        <f>INDEX('Dev Likert Scale Single Score'!$E$2:$E$8, MATCH('Admin Single Score'!AQ20, 'Dev Likert Scale Single Score'!$D$2:$D$8, 0))</f>
        <v>#N/A</v>
      </c>
    </row>
    <row r="19" spans="1:43" ht="76.5" thickTop="1" thickBot="1" x14ac:dyDescent="0.3">
      <c r="A19" s="92" t="str">
        <f>'Admin Single Score'!A21</f>
        <v>Question_4</v>
      </c>
      <c r="B19" s="13" t="str">
        <f>'Admin Single Score'!B21</f>
        <v>Are there viable populations of target species in alternative areas that can be exploited by fisheries?</v>
      </c>
      <c r="C19" s="59" t="str">
        <f>'Admin Single Score'!C21</f>
        <v xml:space="preserve">No, there are not enough viable target species for the fishery to rely on. </v>
      </c>
      <c r="D19" s="45">
        <f>INDEX('Dev Likert Scale Single Score'!$E$2:$E$8, MATCH('Admin Single Score'!D21, 'Dev Likert Scale Single Score'!$D$2:$D$8, 0))</f>
        <v>1</v>
      </c>
      <c r="E19" s="45">
        <f>INDEX('Dev Likert Scale Single Score'!$E$2:$E$8, MATCH('Admin Single Score'!E21, 'Dev Likert Scale Single Score'!$D$2:$D$8, 0))</f>
        <v>2</v>
      </c>
      <c r="F19" s="45">
        <f>INDEX('Dev Likert Scale Single Score'!$E$2:$E$8, MATCH('Admin Single Score'!F21, 'Dev Likert Scale Single Score'!$D$2:$D$8, 0))</f>
        <v>1</v>
      </c>
      <c r="G19" s="45">
        <f>INDEX('Dev Likert Scale Single Score'!$E$2:$E$8, MATCH('Admin Single Score'!G21, 'Dev Likert Scale Single Score'!$D$2:$D$8, 0))</f>
        <v>1</v>
      </c>
      <c r="H19" s="45">
        <f>INDEX('Dev Likert Scale Single Score'!$E$2:$E$8, MATCH('Admin Single Score'!H21, 'Dev Likert Scale Single Score'!$D$2:$D$8, 0))</f>
        <v>1</v>
      </c>
      <c r="I19" s="45">
        <f>INDEX('Dev Likert Scale Single Score'!$E$2:$E$8, MATCH('Admin Single Score'!I21, 'Dev Likert Scale Single Score'!$D$2:$D$8, 0))</f>
        <v>4</v>
      </c>
      <c r="J19" s="45">
        <f>INDEX('Dev Likert Scale Single Score'!$E$2:$E$8, MATCH('Admin Single Score'!J21, 'Dev Likert Scale Single Score'!$D$2:$D$8, 0))</f>
        <v>3</v>
      </c>
      <c r="K19" s="45">
        <f>INDEX('Dev Likert Scale Single Score'!$E$2:$E$8, MATCH('Admin Single Score'!K21, 'Dev Likert Scale Single Score'!$D$2:$D$8, 0))</f>
        <v>4</v>
      </c>
      <c r="L19" s="45">
        <f>INDEX('Dev Likert Scale Single Score'!$E$2:$E$8, MATCH('Admin Single Score'!L21, 'Dev Likert Scale Single Score'!$D$2:$D$8, 0))</f>
        <v>5</v>
      </c>
      <c r="M19" s="45">
        <f>INDEX('Dev Likert Scale Single Score'!$E$2:$E$8, MATCH('Admin Single Score'!M21, 'Dev Likert Scale Single Score'!$D$2:$D$8, 0))</f>
        <v>5</v>
      </c>
      <c r="N19" s="45">
        <f>INDEX('Dev Likert Scale Single Score'!$E$2:$E$8, MATCH('Admin Single Score'!N21, 'Dev Likert Scale Single Score'!$D$2:$D$8, 0))</f>
        <v>4</v>
      </c>
      <c r="O19" s="45">
        <f>INDEX('Dev Likert Scale Single Score'!$E$2:$E$8, MATCH('Admin Single Score'!O21, 'Dev Likert Scale Single Score'!$D$2:$D$8, 0))</f>
        <v>4</v>
      </c>
      <c r="P19" s="45">
        <f>INDEX('Dev Likert Scale Single Score'!$E$2:$E$8, MATCH('Admin Single Score'!P21, 'Dev Likert Scale Single Score'!$D$2:$D$8, 0))</f>
        <v>5</v>
      </c>
      <c r="Q19" s="45">
        <f>INDEX('Dev Likert Scale Single Score'!$E$2:$E$8, MATCH('Admin Single Score'!Q21, 'Dev Likert Scale Single Score'!$D$2:$D$8, 0))</f>
        <v>4</v>
      </c>
      <c r="R19" s="45" t="e">
        <f>INDEX('Dev Likert Scale Single Score'!$E$2:$E$8, MATCH('Admin Single Score'!R21, 'Dev Likert Scale Single Score'!$D$2:$D$8, 0))</f>
        <v>#N/A</v>
      </c>
      <c r="S19" s="45" t="e">
        <f>INDEX('Dev Likert Scale Single Score'!$E$2:$E$8, MATCH('Admin Single Score'!S21, 'Dev Likert Scale Single Score'!$D$2:$D$8, 0))</f>
        <v>#N/A</v>
      </c>
      <c r="T19" s="45" t="e">
        <f>INDEX('Dev Likert Scale Single Score'!$E$2:$E$8, MATCH('Admin Single Score'!T21, 'Dev Likert Scale Single Score'!$D$2:$D$8, 0))</f>
        <v>#N/A</v>
      </c>
      <c r="U19" s="45" t="e">
        <f>INDEX('Dev Likert Scale Single Score'!$E$2:$E$8, MATCH('Admin Single Score'!U21, 'Dev Likert Scale Single Score'!$D$2:$D$8, 0))</f>
        <v>#N/A</v>
      </c>
      <c r="V19" s="45" t="e">
        <f>INDEX('Dev Likert Scale Single Score'!$E$2:$E$8, MATCH('Admin Single Score'!V21, 'Dev Likert Scale Single Score'!$D$2:$D$8, 0))</f>
        <v>#N/A</v>
      </c>
      <c r="W19" s="45" t="e">
        <f>INDEX('Dev Likert Scale Single Score'!$E$2:$E$8, MATCH('Admin Single Score'!W21, 'Dev Likert Scale Single Score'!$D$2:$D$8, 0))</f>
        <v>#N/A</v>
      </c>
      <c r="X19" s="45" t="e">
        <f>INDEX('Dev Likert Scale Single Score'!$E$2:$E$8, MATCH('Admin Single Score'!X21, 'Dev Likert Scale Single Score'!$D$2:$D$8, 0))</f>
        <v>#N/A</v>
      </c>
      <c r="Y19" s="45" t="e">
        <f>INDEX('Dev Likert Scale Single Score'!$E$2:$E$8, MATCH('Admin Single Score'!Y21, 'Dev Likert Scale Single Score'!$D$2:$D$8, 0))</f>
        <v>#N/A</v>
      </c>
      <c r="Z19" s="45" t="e">
        <f>INDEX('Dev Likert Scale Single Score'!$E$2:$E$8, MATCH('Admin Single Score'!Z21, 'Dev Likert Scale Single Score'!$D$2:$D$8, 0))</f>
        <v>#N/A</v>
      </c>
      <c r="AA19" s="45" t="e">
        <f>INDEX('Dev Likert Scale Single Score'!$E$2:$E$8, MATCH('Admin Single Score'!AA21, 'Dev Likert Scale Single Score'!$D$2:$D$8, 0))</f>
        <v>#N/A</v>
      </c>
      <c r="AB19" s="45" t="e">
        <f>INDEX('Dev Likert Scale Single Score'!$E$2:$E$8, MATCH('Admin Single Score'!AB21, 'Dev Likert Scale Single Score'!$D$2:$D$8, 0))</f>
        <v>#N/A</v>
      </c>
      <c r="AC19" s="45" t="e">
        <f>INDEX('Dev Likert Scale Single Score'!$E$2:$E$8, MATCH('Admin Single Score'!AC21, 'Dev Likert Scale Single Score'!$D$2:$D$8, 0))</f>
        <v>#N/A</v>
      </c>
      <c r="AD19" s="45" t="e">
        <f>INDEX('Dev Likert Scale Single Score'!$E$2:$E$8, MATCH('Admin Single Score'!AD21, 'Dev Likert Scale Single Score'!$D$2:$D$8, 0))</f>
        <v>#N/A</v>
      </c>
      <c r="AE19" s="45" t="e">
        <f>INDEX('Dev Likert Scale Single Score'!$E$2:$E$8, MATCH('Admin Single Score'!AE21, 'Dev Likert Scale Single Score'!$D$2:$D$8, 0))</f>
        <v>#N/A</v>
      </c>
      <c r="AF19" s="45" t="e">
        <f>INDEX('Dev Likert Scale Single Score'!$E$2:$E$8, MATCH('Admin Single Score'!AF21, 'Dev Likert Scale Single Score'!$D$2:$D$8, 0))</f>
        <v>#N/A</v>
      </c>
      <c r="AG19" s="45" t="e">
        <f>INDEX('Dev Likert Scale Single Score'!$E$2:$E$8, MATCH('Admin Single Score'!AG21, 'Dev Likert Scale Single Score'!$D$2:$D$8, 0))</f>
        <v>#N/A</v>
      </c>
      <c r="AH19" s="45" t="e">
        <f>INDEX('Dev Likert Scale Single Score'!$E$2:$E$8, MATCH('Admin Single Score'!AH21, 'Dev Likert Scale Single Score'!$D$2:$D$8, 0))</f>
        <v>#N/A</v>
      </c>
      <c r="AI19" s="45" t="e">
        <f>INDEX('Dev Likert Scale Single Score'!$E$2:$E$8, MATCH('Admin Single Score'!AI21, 'Dev Likert Scale Single Score'!$D$2:$D$8, 0))</f>
        <v>#N/A</v>
      </c>
      <c r="AJ19" s="45" t="e">
        <f>INDEX('Dev Likert Scale Single Score'!$E$2:$E$8, MATCH('Admin Single Score'!AJ21, 'Dev Likert Scale Single Score'!$D$2:$D$8, 0))</f>
        <v>#N/A</v>
      </c>
      <c r="AK19" s="45" t="e">
        <f>INDEX('Dev Likert Scale Single Score'!$E$2:$E$8, MATCH('Admin Single Score'!AK21, 'Dev Likert Scale Single Score'!$D$2:$D$8, 0))</f>
        <v>#N/A</v>
      </c>
      <c r="AL19" s="45" t="e">
        <f>INDEX('Dev Likert Scale Single Score'!$E$2:$E$8, MATCH('Admin Single Score'!AL21, 'Dev Likert Scale Single Score'!$D$2:$D$8, 0))</f>
        <v>#N/A</v>
      </c>
      <c r="AM19" s="45" t="e">
        <f>INDEX('Dev Likert Scale Single Score'!$E$2:$E$8, MATCH('Admin Single Score'!AM21, 'Dev Likert Scale Single Score'!$D$2:$D$8, 0))</f>
        <v>#N/A</v>
      </c>
      <c r="AN19" s="45" t="e">
        <f>INDEX('Dev Likert Scale Single Score'!$E$2:$E$8, MATCH('Admin Single Score'!AN21, 'Dev Likert Scale Single Score'!$D$2:$D$8, 0))</f>
        <v>#N/A</v>
      </c>
      <c r="AO19" s="45" t="e">
        <f>INDEX('Dev Likert Scale Single Score'!$E$2:$E$8, MATCH('Admin Single Score'!AO21, 'Dev Likert Scale Single Score'!$D$2:$D$8, 0))</f>
        <v>#N/A</v>
      </c>
      <c r="AP19" s="45" t="e">
        <f>INDEX('Dev Likert Scale Single Score'!$E$2:$E$8, MATCH('Admin Single Score'!AP21, 'Dev Likert Scale Single Score'!$D$2:$D$8, 0))</f>
        <v>#N/A</v>
      </c>
      <c r="AQ19" s="45" t="e">
        <f>INDEX('Dev Likert Scale Single Score'!$E$2:$E$8, MATCH('Admin Single Score'!AQ21, 'Dev Likert Scale Single Score'!$D$2:$D$8, 0))</f>
        <v>#N/A</v>
      </c>
    </row>
    <row r="20" spans="1:43" ht="76.5" thickTop="1" thickBot="1" x14ac:dyDescent="0.3">
      <c r="A20" s="92" t="str">
        <f>'Admin Single Score'!A22</f>
        <v>Question_4</v>
      </c>
      <c r="B20" s="13" t="str">
        <f>'Admin Single Score'!B22</f>
        <v>Are there viable populations of target species in alternative areas that can be exploited by fisheries?</v>
      </c>
      <c r="C20" s="59" t="str">
        <f>'Admin Single Score'!C22</f>
        <v>This is unknown and/or uncertain (Q4).</v>
      </c>
      <c r="D20" s="45" t="str">
        <f>INDEX('Dev Likert Scale Single Score'!$E$2:$E$8, MATCH('Admin Single Score'!D22, 'Dev Likert Scale Single Score'!$D$2:$D$8, 0))</f>
        <v>u</v>
      </c>
      <c r="E20" s="45" t="str">
        <f>INDEX('Dev Likert Scale Single Score'!$E$2:$E$8, MATCH('Admin Single Score'!E22, 'Dev Likert Scale Single Score'!$D$2:$D$8, 0))</f>
        <v>u</v>
      </c>
      <c r="F20" s="45" t="str">
        <f>INDEX('Dev Likert Scale Single Score'!$E$2:$E$8, MATCH('Admin Single Score'!F22, 'Dev Likert Scale Single Score'!$D$2:$D$8, 0))</f>
        <v>u</v>
      </c>
      <c r="G20" s="45" t="str">
        <f>INDEX('Dev Likert Scale Single Score'!$E$2:$E$8, MATCH('Admin Single Score'!G22, 'Dev Likert Scale Single Score'!$D$2:$D$8, 0))</f>
        <v>u</v>
      </c>
      <c r="H20" s="45" t="str">
        <f>INDEX('Dev Likert Scale Single Score'!$E$2:$E$8, MATCH('Admin Single Score'!H22, 'Dev Likert Scale Single Score'!$D$2:$D$8, 0))</f>
        <v>u</v>
      </c>
      <c r="I20" s="45" t="str">
        <f>INDEX('Dev Likert Scale Single Score'!$E$2:$E$8, MATCH('Admin Single Score'!I22, 'Dev Likert Scale Single Score'!$D$2:$D$8, 0))</f>
        <v>u</v>
      </c>
      <c r="J20" s="45" t="str">
        <f>INDEX('Dev Likert Scale Single Score'!$E$2:$E$8, MATCH('Admin Single Score'!J22, 'Dev Likert Scale Single Score'!$D$2:$D$8, 0))</f>
        <v>u</v>
      </c>
      <c r="K20" s="45" t="str">
        <f>INDEX('Dev Likert Scale Single Score'!$E$2:$E$8, MATCH('Admin Single Score'!K22, 'Dev Likert Scale Single Score'!$D$2:$D$8, 0))</f>
        <v>u</v>
      </c>
      <c r="L20" s="45" t="str">
        <f>INDEX('Dev Likert Scale Single Score'!$E$2:$E$8, MATCH('Admin Single Score'!L22, 'Dev Likert Scale Single Score'!$D$2:$D$8, 0))</f>
        <v>u</v>
      </c>
      <c r="M20" s="45" t="str">
        <f>INDEX('Dev Likert Scale Single Score'!$E$2:$E$8, MATCH('Admin Single Score'!M22, 'Dev Likert Scale Single Score'!$D$2:$D$8, 0))</f>
        <v>u</v>
      </c>
      <c r="N20" s="45" t="str">
        <f>INDEX('Dev Likert Scale Single Score'!$E$2:$E$8, MATCH('Admin Single Score'!N22, 'Dev Likert Scale Single Score'!$D$2:$D$8, 0))</f>
        <v>u</v>
      </c>
      <c r="O20" s="45" t="str">
        <f>INDEX('Dev Likert Scale Single Score'!$E$2:$E$8, MATCH('Admin Single Score'!O22, 'Dev Likert Scale Single Score'!$D$2:$D$8, 0))</f>
        <v>u</v>
      </c>
      <c r="P20" s="45" t="str">
        <f>INDEX('Dev Likert Scale Single Score'!$E$2:$E$8, MATCH('Admin Single Score'!P22, 'Dev Likert Scale Single Score'!$D$2:$D$8, 0))</f>
        <v>u</v>
      </c>
      <c r="Q20" s="45" t="str">
        <f>INDEX('Dev Likert Scale Single Score'!$E$2:$E$8, MATCH('Admin Single Score'!Q22, 'Dev Likert Scale Single Score'!$D$2:$D$8, 0))</f>
        <v>u</v>
      </c>
      <c r="R20" s="45" t="e">
        <f>INDEX('Dev Likert Scale Single Score'!$E$2:$E$8, MATCH('Admin Single Score'!R22, 'Dev Likert Scale Single Score'!$D$2:$D$8, 0))</f>
        <v>#N/A</v>
      </c>
      <c r="S20" s="45" t="e">
        <f>INDEX('Dev Likert Scale Single Score'!$E$2:$E$8, MATCH('Admin Single Score'!S22, 'Dev Likert Scale Single Score'!$D$2:$D$8, 0))</f>
        <v>#N/A</v>
      </c>
      <c r="T20" s="45" t="e">
        <f>INDEX('Dev Likert Scale Single Score'!$E$2:$E$8, MATCH('Admin Single Score'!T22, 'Dev Likert Scale Single Score'!$D$2:$D$8, 0))</f>
        <v>#N/A</v>
      </c>
      <c r="U20" s="45" t="e">
        <f>INDEX('Dev Likert Scale Single Score'!$E$2:$E$8, MATCH('Admin Single Score'!U22, 'Dev Likert Scale Single Score'!$D$2:$D$8, 0))</f>
        <v>#N/A</v>
      </c>
      <c r="V20" s="45" t="e">
        <f>INDEX('Dev Likert Scale Single Score'!$E$2:$E$8, MATCH('Admin Single Score'!V22, 'Dev Likert Scale Single Score'!$D$2:$D$8, 0))</f>
        <v>#N/A</v>
      </c>
      <c r="W20" s="45" t="e">
        <f>INDEX('Dev Likert Scale Single Score'!$E$2:$E$8, MATCH('Admin Single Score'!W22, 'Dev Likert Scale Single Score'!$D$2:$D$8, 0))</f>
        <v>#N/A</v>
      </c>
      <c r="X20" s="45" t="e">
        <f>INDEX('Dev Likert Scale Single Score'!$E$2:$E$8, MATCH('Admin Single Score'!X22, 'Dev Likert Scale Single Score'!$D$2:$D$8, 0))</f>
        <v>#N/A</v>
      </c>
      <c r="Y20" s="45" t="e">
        <f>INDEX('Dev Likert Scale Single Score'!$E$2:$E$8, MATCH('Admin Single Score'!Y22, 'Dev Likert Scale Single Score'!$D$2:$D$8, 0))</f>
        <v>#N/A</v>
      </c>
      <c r="Z20" s="45" t="e">
        <f>INDEX('Dev Likert Scale Single Score'!$E$2:$E$8, MATCH('Admin Single Score'!Z22, 'Dev Likert Scale Single Score'!$D$2:$D$8, 0))</f>
        <v>#N/A</v>
      </c>
      <c r="AA20" s="45" t="e">
        <f>INDEX('Dev Likert Scale Single Score'!$E$2:$E$8, MATCH('Admin Single Score'!AA22, 'Dev Likert Scale Single Score'!$D$2:$D$8, 0))</f>
        <v>#N/A</v>
      </c>
      <c r="AB20" s="45" t="e">
        <f>INDEX('Dev Likert Scale Single Score'!$E$2:$E$8, MATCH('Admin Single Score'!AB22, 'Dev Likert Scale Single Score'!$D$2:$D$8, 0))</f>
        <v>#N/A</v>
      </c>
      <c r="AC20" s="45" t="e">
        <f>INDEX('Dev Likert Scale Single Score'!$E$2:$E$8, MATCH('Admin Single Score'!AC22, 'Dev Likert Scale Single Score'!$D$2:$D$8, 0))</f>
        <v>#N/A</v>
      </c>
      <c r="AD20" s="45" t="e">
        <f>INDEX('Dev Likert Scale Single Score'!$E$2:$E$8, MATCH('Admin Single Score'!AD22, 'Dev Likert Scale Single Score'!$D$2:$D$8, 0))</f>
        <v>#N/A</v>
      </c>
      <c r="AE20" s="45" t="e">
        <f>INDEX('Dev Likert Scale Single Score'!$E$2:$E$8, MATCH('Admin Single Score'!AE22, 'Dev Likert Scale Single Score'!$D$2:$D$8, 0))</f>
        <v>#N/A</v>
      </c>
      <c r="AF20" s="45" t="e">
        <f>INDEX('Dev Likert Scale Single Score'!$E$2:$E$8, MATCH('Admin Single Score'!AF22, 'Dev Likert Scale Single Score'!$D$2:$D$8, 0))</f>
        <v>#N/A</v>
      </c>
      <c r="AG20" s="45" t="e">
        <f>INDEX('Dev Likert Scale Single Score'!$E$2:$E$8, MATCH('Admin Single Score'!AG22, 'Dev Likert Scale Single Score'!$D$2:$D$8, 0))</f>
        <v>#N/A</v>
      </c>
      <c r="AH20" s="45" t="e">
        <f>INDEX('Dev Likert Scale Single Score'!$E$2:$E$8, MATCH('Admin Single Score'!AH22, 'Dev Likert Scale Single Score'!$D$2:$D$8, 0))</f>
        <v>#N/A</v>
      </c>
      <c r="AI20" s="45" t="e">
        <f>INDEX('Dev Likert Scale Single Score'!$E$2:$E$8, MATCH('Admin Single Score'!AI22, 'Dev Likert Scale Single Score'!$D$2:$D$8, 0))</f>
        <v>#N/A</v>
      </c>
      <c r="AJ20" s="45" t="e">
        <f>INDEX('Dev Likert Scale Single Score'!$E$2:$E$8, MATCH('Admin Single Score'!AJ22, 'Dev Likert Scale Single Score'!$D$2:$D$8, 0))</f>
        <v>#N/A</v>
      </c>
      <c r="AK20" s="45" t="e">
        <f>INDEX('Dev Likert Scale Single Score'!$E$2:$E$8, MATCH('Admin Single Score'!AK22, 'Dev Likert Scale Single Score'!$D$2:$D$8, 0))</f>
        <v>#N/A</v>
      </c>
      <c r="AL20" s="45" t="e">
        <f>INDEX('Dev Likert Scale Single Score'!$E$2:$E$8, MATCH('Admin Single Score'!AL22, 'Dev Likert Scale Single Score'!$D$2:$D$8, 0))</f>
        <v>#N/A</v>
      </c>
      <c r="AM20" s="45" t="e">
        <f>INDEX('Dev Likert Scale Single Score'!$E$2:$E$8, MATCH('Admin Single Score'!AM22, 'Dev Likert Scale Single Score'!$D$2:$D$8, 0))</f>
        <v>#N/A</v>
      </c>
      <c r="AN20" s="45" t="e">
        <f>INDEX('Dev Likert Scale Single Score'!$E$2:$E$8, MATCH('Admin Single Score'!AN22, 'Dev Likert Scale Single Score'!$D$2:$D$8, 0))</f>
        <v>#N/A</v>
      </c>
      <c r="AO20" s="45" t="e">
        <f>INDEX('Dev Likert Scale Single Score'!$E$2:$E$8, MATCH('Admin Single Score'!AO22, 'Dev Likert Scale Single Score'!$D$2:$D$8, 0))</f>
        <v>#N/A</v>
      </c>
      <c r="AP20" s="45" t="e">
        <f>INDEX('Dev Likert Scale Single Score'!$E$2:$E$8, MATCH('Admin Single Score'!AP22, 'Dev Likert Scale Single Score'!$D$2:$D$8, 0))</f>
        <v>#N/A</v>
      </c>
      <c r="AQ20" s="45" t="e">
        <f>INDEX('Dev Likert Scale Single Score'!$E$2:$E$8, MATCH('Admin Single Score'!AQ22, 'Dev Likert Scale Single Score'!$D$2:$D$8, 0))</f>
        <v>#N/A</v>
      </c>
    </row>
    <row r="21" spans="1:43" ht="76.5" thickTop="1" thickBot="1" x14ac:dyDescent="0.3">
      <c r="A21" s="92" t="str">
        <f>'Admin Single Score'!A23</f>
        <v>Question_4</v>
      </c>
      <c r="B21" s="13" t="str">
        <f>'Admin Single Score'!B23</f>
        <v>Are there viable populations of target species in alternative areas that can be exploited by fisheries?</v>
      </c>
      <c r="C21" s="59">
        <f>'Admin Single Score'!C23</f>
        <v>0</v>
      </c>
      <c r="D21" s="45" t="e">
        <f>INDEX('Dev Likert Scale Single Score'!$E$2:$E$8, MATCH('Admin Single Score'!D23, 'Dev Likert Scale Single Score'!$D$2:$D$8, 0))</f>
        <v>#N/A</v>
      </c>
      <c r="E21" s="45" t="e">
        <f>INDEX('Dev Likert Scale Single Score'!$E$2:$E$8, MATCH('Admin Single Score'!E23, 'Dev Likert Scale Single Score'!$D$2:$D$8, 0))</f>
        <v>#N/A</v>
      </c>
      <c r="F21" s="45" t="e">
        <f>INDEX('Dev Likert Scale Single Score'!$E$2:$E$8, MATCH('Admin Single Score'!F23, 'Dev Likert Scale Single Score'!$D$2:$D$8, 0))</f>
        <v>#N/A</v>
      </c>
      <c r="G21" s="45" t="e">
        <f>INDEX('Dev Likert Scale Single Score'!$E$2:$E$8, MATCH('Admin Single Score'!G23, 'Dev Likert Scale Single Score'!$D$2:$D$8, 0))</f>
        <v>#N/A</v>
      </c>
      <c r="H21" s="45" t="e">
        <f>INDEX('Dev Likert Scale Single Score'!$E$2:$E$8, MATCH('Admin Single Score'!H23, 'Dev Likert Scale Single Score'!$D$2:$D$8, 0))</f>
        <v>#N/A</v>
      </c>
      <c r="I21" s="45" t="e">
        <f>INDEX('Dev Likert Scale Single Score'!$E$2:$E$8, MATCH('Admin Single Score'!I23, 'Dev Likert Scale Single Score'!$D$2:$D$8, 0))</f>
        <v>#N/A</v>
      </c>
      <c r="J21" s="45" t="e">
        <f>INDEX('Dev Likert Scale Single Score'!$E$2:$E$8, MATCH('Admin Single Score'!J23, 'Dev Likert Scale Single Score'!$D$2:$D$8, 0))</f>
        <v>#N/A</v>
      </c>
      <c r="K21" s="45" t="e">
        <f>INDEX('Dev Likert Scale Single Score'!$E$2:$E$8, MATCH('Admin Single Score'!K23, 'Dev Likert Scale Single Score'!$D$2:$D$8, 0))</f>
        <v>#N/A</v>
      </c>
      <c r="L21" s="45" t="e">
        <f>INDEX('Dev Likert Scale Single Score'!$E$2:$E$8, MATCH('Admin Single Score'!L23, 'Dev Likert Scale Single Score'!$D$2:$D$8, 0))</f>
        <v>#N/A</v>
      </c>
      <c r="M21" s="45" t="e">
        <f>INDEX('Dev Likert Scale Single Score'!$E$2:$E$8, MATCH('Admin Single Score'!M23, 'Dev Likert Scale Single Score'!$D$2:$D$8, 0))</f>
        <v>#N/A</v>
      </c>
      <c r="N21" s="45" t="e">
        <f>INDEX('Dev Likert Scale Single Score'!$E$2:$E$8, MATCH('Admin Single Score'!N23, 'Dev Likert Scale Single Score'!$D$2:$D$8, 0))</f>
        <v>#N/A</v>
      </c>
      <c r="O21" s="45" t="e">
        <f>INDEX('Dev Likert Scale Single Score'!$E$2:$E$8, MATCH('Admin Single Score'!O23, 'Dev Likert Scale Single Score'!$D$2:$D$8, 0))</f>
        <v>#N/A</v>
      </c>
      <c r="P21" s="45" t="e">
        <f>INDEX('Dev Likert Scale Single Score'!$E$2:$E$8, MATCH('Admin Single Score'!P23, 'Dev Likert Scale Single Score'!$D$2:$D$8, 0))</f>
        <v>#N/A</v>
      </c>
      <c r="Q21" s="45" t="e">
        <f>INDEX('Dev Likert Scale Single Score'!$E$2:$E$8, MATCH('Admin Single Score'!Q23, 'Dev Likert Scale Single Score'!$D$2:$D$8, 0))</f>
        <v>#N/A</v>
      </c>
      <c r="R21" s="45" t="e">
        <f>INDEX('Dev Likert Scale Single Score'!$E$2:$E$8, MATCH('Admin Single Score'!R23, 'Dev Likert Scale Single Score'!$D$2:$D$8, 0))</f>
        <v>#N/A</v>
      </c>
      <c r="S21" s="45" t="e">
        <f>INDEX('Dev Likert Scale Single Score'!$E$2:$E$8, MATCH('Admin Single Score'!S23, 'Dev Likert Scale Single Score'!$D$2:$D$8, 0))</f>
        <v>#N/A</v>
      </c>
      <c r="T21" s="45" t="e">
        <f>INDEX('Dev Likert Scale Single Score'!$E$2:$E$8, MATCH('Admin Single Score'!T23, 'Dev Likert Scale Single Score'!$D$2:$D$8, 0))</f>
        <v>#N/A</v>
      </c>
      <c r="U21" s="45" t="e">
        <f>INDEX('Dev Likert Scale Single Score'!$E$2:$E$8, MATCH('Admin Single Score'!U23, 'Dev Likert Scale Single Score'!$D$2:$D$8, 0))</f>
        <v>#N/A</v>
      </c>
      <c r="V21" s="45" t="e">
        <f>INDEX('Dev Likert Scale Single Score'!$E$2:$E$8, MATCH('Admin Single Score'!V23, 'Dev Likert Scale Single Score'!$D$2:$D$8, 0))</f>
        <v>#N/A</v>
      </c>
      <c r="W21" s="45" t="e">
        <f>INDEX('Dev Likert Scale Single Score'!$E$2:$E$8, MATCH('Admin Single Score'!W23, 'Dev Likert Scale Single Score'!$D$2:$D$8, 0))</f>
        <v>#N/A</v>
      </c>
      <c r="X21" s="45" t="e">
        <f>INDEX('Dev Likert Scale Single Score'!$E$2:$E$8, MATCH('Admin Single Score'!X23, 'Dev Likert Scale Single Score'!$D$2:$D$8, 0))</f>
        <v>#N/A</v>
      </c>
      <c r="Y21" s="45" t="e">
        <f>INDEX('Dev Likert Scale Single Score'!$E$2:$E$8, MATCH('Admin Single Score'!Y23, 'Dev Likert Scale Single Score'!$D$2:$D$8, 0))</f>
        <v>#N/A</v>
      </c>
      <c r="Z21" s="45" t="e">
        <f>INDEX('Dev Likert Scale Single Score'!$E$2:$E$8, MATCH('Admin Single Score'!Z23, 'Dev Likert Scale Single Score'!$D$2:$D$8, 0))</f>
        <v>#N/A</v>
      </c>
      <c r="AA21" s="45" t="e">
        <f>INDEX('Dev Likert Scale Single Score'!$E$2:$E$8, MATCH('Admin Single Score'!AA23, 'Dev Likert Scale Single Score'!$D$2:$D$8, 0))</f>
        <v>#N/A</v>
      </c>
      <c r="AB21" s="45" t="e">
        <f>INDEX('Dev Likert Scale Single Score'!$E$2:$E$8, MATCH('Admin Single Score'!AB23, 'Dev Likert Scale Single Score'!$D$2:$D$8, 0))</f>
        <v>#N/A</v>
      </c>
      <c r="AC21" s="45" t="e">
        <f>INDEX('Dev Likert Scale Single Score'!$E$2:$E$8, MATCH('Admin Single Score'!AC23, 'Dev Likert Scale Single Score'!$D$2:$D$8, 0))</f>
        <v>#N/A</v>
      </c>
      <c r="AD21" s="45" t="e">
        <f>INDEX('Dev Likert Scale Single Score'!$E$2:$E$8, MATCH('Admin Single Score'!AD23, 'Dev Likert Scale Single Score'!$D$2:$D$8, 0))</f>
        <v>#N/A</v>
      </c>
      <c r="AE21" s="45" t="e">
        <f>INDEX('Dev Likert Scale Single Score'!$E$2:$E$8, MATCH('Admin Single Score'!AE23, 'Dev Likert Scale Single Score'!$D$2:$D$8, 0))</f>
        <v>#N/A</v>
      </c>
      <c r="AF21" s="45" t="e">
        <f>INDEX('Dev Likert Scale Single Score'!$E$2:$E$8, MATCH('Admin Single Score'!AF23, 'Dev Likert Scale Single Score'!$D$2:$D$8, 0))</f>
        <v>#N/A</v>
      </c>
      <c r="AG21" s="45" t="e">
        <f>INDEX('Dev Likert Scale Single Score'!$E$2:$E$8, MATCH('Admin Single Score'!AG23, 'Dev Likert Scale Single Score'!$D$2:$D$8, 0))</f>
        <v>#N/A</v>
      </c>
      <c r="AH21" s="45" t="e">
        <f>INDEX('Dev Likert Scale Single Score'!$E$2:$E$8, MATCH('Admin Single Score'!AH23, 'Dev Likert Scale Single Score'!$D$2:$D$8, 0))</f>
        <v>#N/A</v>
      </c>
      <c r="AI21" s="45" t="e">
        <f>INDEX('Dev Likert Scale Single Score'!$E$2:$E$8, MATCH('Admin Single Score'!AI23, 'Dev Likert Scale Single Score'!$D$2:$D$8, 0))</f>
        <v>#N/A</v>
      </c>
      <c r="AJ21" s="45" t="e">
        <f>INDEX('Dev Likert Scale Single Score'!$E$2:$E$8, MATCH('Admin Single Score'!AJ23, 'Dev Likert Scale Single Score'!$D$2:$D$8, 0))</f>
        <v>#N/A</v>
      </c>
      <c r="AK21" s="45" t="e">
        <f>INDEX('Dev Likert Scale Single Score'!$E$2:$E$8, MATCH('Admin Single Score'!AK23, 'Dev Likert Scale Single Score'!$D$2:$D$8, 0))</f>
        <v>#N/A</v>
      </c>
      <c r="AL21" s="45" t="e">
        <f>INDEX('Dev Likert Scale Single Score'!$E$2:$E$8, MATCH('Admin Single Score'!AL23, 'Dev Likert Scale Single Score'!$D$2:$D$8, 0))</f>
        <v>#N/A</v>
      </c>
      <c r="AM21" s="45" t="e">
        <f>INDEX('Dev Likert Scale Single Score'!$E$2:$E$8, MATCH('Admin Single Score'!AM23, 'Dev Likert Scale Single Score'!$D$2:$D$8, 0))</f>
        <v>#N/A</v>
      </c>
      <c r="AN21" s="45" t="e">
        <f>INDEX('Dev Likert Scale Single Score'!$E$2:$E$8, MATCH('Admin Single Score'!AN23, 'Dev Likert Scale Single Score'!$D$2:$D$8, 0))</f>
        <v>#N/A</v>
      </c>
      <c r="AO21" s="45" t="e">
        <f>INDEX('Dev Likert Scale Single Score'!$E$2:$E$8, MATCH('Admin Single Score'!AO23, 'Dev Likert Scale Single Score'!$D$2:$D$8, 0))</f>
        <v>#N/A</v>
      </c>
      <c r="AP21" s="45" t="e">
        <f>INDEX('Dev Likert Scale Single Score'!$E$2:$E$8, MATCH('Admin Single Score'!AP23, 'Dev Likert Scale Single Score'!$D$2:$D$8, 0))</f>
        <v>#N/A</v>
      </c>
      <c r="AQ21" s="45" t="e">
        <f>INDEX('Dev Likert Scale Single Score'!$E$2:$E$8, MATCH('Admin Single Score'!AQ23, 'Dev Likert Scale Single Score'!$D$2:$D$8, 0))</f>
        <v>#N/A</v>
      </c>
    </row>
    <row r="22" spans="1:43" ht="76.5" thickTop="1" thickBot="1" x14ac:dyDescent="0.3">
      <c r="A22" s="92" t="str">
        <f>'Admin Single Score'!A24</f>
        <v>Question_5</v>
      </c>
      <c r="B22" s="13" t="str">
        <f>'Admin Single Score'!B24</f>
        <v>Which of the following most strongly drives the current fishing activities in the area to be designated as an MPA?</v>
      </c>
      <c r="C22" s="59" t="str">
        <f>'Admin Single Score'!C24</f>
        <v>The absence of the target species elsewhere is the primary driving factor.</v>
      </c>
      <c r="D22" s="45">
        <f>INDEX('Dev Likert Scale Single Score'!$E$2:$E$8, MATCH('Admin Single Score'!D24, 'Dev Likert Scale Single Score'!$D$2:$D$8, 0))</f>
        <v>3</v>
      </c>
      <c r="E22" s="45">
        <f>INDEX('Dev Likert Scale Single Score'!$E$2:$E$8, MATCH('Admin Single Score'!E24, 'Dev Likert Scale Single Score'!$D$2:$D$8, 0))</f>
        <v>3</v>
      </c>
      <c r="F22" s="45">
        <f>INDEX('Dev Likert Scale Single Score'!$E$2:$E$8, MATCH('Admin Single Score'!F24, 'Dev Likert Scale Single Score'!$D$2:$D$8, 0))</f>
        <v>1</v>
      </c>
      <c r="G22" s="45">
        <f>INDEX('Dev Likert Scale Single Score'!$E$2:$E$8, MATCH('Admin Single Score'!G24, 'Dev Likert Scale Single Score'!$D$2:$D$8, 0))</f>
        <v>1</v>
      </c>
      <c r="H22" s="45">
        <f>INDEX('Dev Likert Scale Single Score'!$E$2:$E$8, MATCH('Admin Single Score'!H24, 'Dev Likert Scale Single Score'!$D$2:$D$8, 0))</f>
        <v>1</v>
      </c>
      <c r="I22" s="45">
        <f>INDEX('Dev Likert Scale Single Score'!$E$2:$E$8, MATCH('Admin Single Score'!I24, 'Dev Likert Scale Single Score'!$D$2:$D$8, 0))</f>
        <v>5</v>
      </c>
      <c r="J22" s="45">
        <f>INDEX('Dev Likert Scale Single Score'!$E$2:$E$8, MATCH('Admin Single Score'!J24, 'Dev Likert Scale Single Score'!$D$2:$D$8, 0))</f>
        <v>5</v>
      </c>
      <c r="K22" s="45">
        <f>INDEX('Dev Likert Scale Single Score'!$E$2:$E$8, MATCH('Admin Single Score'!K24, 'Dev Likert Scale Single Score'!$D$2:$D$8, 0))</f>
        <v>2</v>
      </c>
      <c r="L22" s="45">
        <f>INDEX('Dev Likert Scale Single Score'!$E$2:$E$8, MATCH('Admin Single Score'!L24, 'Dev Likert Scale Single Score'!$D$2:$D$8, 0))</f>
        <v>5</v>
      </c>
      <c r="M22" s="45">
        <f>INDEX('Dev Likert Scale Single Score'!$E$2:$E$8, MATCH('Admin Single Score'!M24, 'Dev Likert Scale Single Score'!$D$2:$D$8, 0))</f>
        <v>4</v>
      </c>
      <c r="N22" s="45">
        <f>INDEX('Dev Likert Scale Single Score'!$E$2:$E$8, MATCH('Admin Single Score'!N24, 'Dev Likert Scale Single Score'!$D$2:$D$8, 0))</f>
        <v>2</v>
      </c>
      <c r="O22" s="45">
        <f>INDEX('Dev Likert Scale Single Score'!$E$2:$E$8, MATCH('Admin Single Score'!O24, 'Dev Likert Scale Single Score'!$D$2:$D$8, 0))</f>
        <v>5</v>
      </c>
      <c r="P22" s="45">
        <f>INDEX('Dev Likert Scale Single Score'!$E$2:$E$8, MATCH('Admin Single Score'!P24, 'Dev Likert Scale Single Score'!$D$2:$D$8, 0))</f>
        <v>4</v>
      </c>
      <c r="Q22" s="45">
        <f>INDEX('Dev Likert Scale Single Score'!$E$2:$E$8, MATCH('Admin Single Score'!Q24, 'Dev Likert Scale Single Score'!$D$2:$D$8, 0))</f>
        <v>3</v>
      </c>
      <c r="R22" s="45" t="e">
        <f>INDEX('Dev Likert Scale Single Score'!$E$2:$E$8, MATCH('Admin Single Score'!R24, 'Dev Likert Scale Single Score'!$D$2:$D$8, 0))</f>
        <v>#N/A</v>
      </c>
      <c r="S22" s="45" t="e">
        <f>INDEX('Dev Likert Scale Single Score'!$E$2:$E$8, MATCH('Admin Single Score'!S24, 'Dev Likert Scale Single Score'!$D$2:$D$8, 0))</f>
        <v>#N/A</v>
      </c>
      <c r="T22" s="45" t="e">
        <f>INDEX('Dev Likert Scale Single Score'!$E$2:$E$8, MATCH('Admin Single Score'!T24, 'Dev Likert Scale Single Score'!$D$2:$D$8, 0))</f>
        <v>#N/A</v>
      </c>
      <c r="U22" s="45" t="e">
        <f>INDEX('Dev Likert Scale Single Score'!$E$2:$E$8, MATCH('Admin Single Score'!U24, 'Dev Likert Scale Single Score'!$D$2:$D$8, 0))</f>
        <v>#N/A</v>
      </c>
      <c r="V22" s="45" t="e">
        <f>INDEX('Dev Likert Scale Single Score'!$E$2:$E$8, MATCH('Admin Single Score'!V24, 'Dev Likert Scale Single Score'!$D$2:$D$8, 0))</f>
        <v>#N/A</v>
      </c>
      <c r="W22" s="45" t="e">
        <f>INDEX('Dev Likert Scale Single Score'!$E$2:$E$8, MATCH('Admin Single Score'!W24, 'Dev Likert Scale Single Score'!$D$2:$D$8, 0))</f>
        <v>#N/A</v>
      </c>
      <c r="X22" s="45" t="e">
        <f>INDEX('Dev Likert Scale Single Score'!$E$2:$E$8, MATCH('Admin Single Score'!X24, 'Dev Likert Scale Single Score'!$D$2:$D$8, 0))</f>
        <v>#N/A</v>
      </c>
      <c r="Y22" s="45" t="e">
        <f>INDEX('Dev Likert Scale Single Score'!$E$2:$E$8, MATCH('Admin Single Score'!Y24, 'Dev Likert Scale Single Score'!$D$2:$D$8, 0))</f>
        <v>#N/A</v>
      </c>
      <c r="Z22" s="45" t="e">
        <f>INDEX('Dev Likert Scale Single Score'!$E$2:$E$8, MATCH('Admin Single Score'!Z24, 'Dev Likert Scale Single Score'!$D$2:$D$8, 0))</f>
        <v>#N/A</v>
      </c>
      <c r="AA22" s="45" t="e">
        <f>INDEX('Dev Likert Scale Single Score'!$E$2:$E$8, MATCH('Admin Single Score'!AA24, 'Dev Likert Scale Single Score'!$D$2:$D$8, 0))</f>
        <v>#N/A</v>
      </c>
      <c r="AB22" s="45" t="e">
        <f>INDEX('Dev Likert Scale Single Score'!$E$2:$E$8, MATCH('Admin Single Score'!AB24, 'Dev Likert Scale Single Score'!$D$2:$D$8, 0))</f>
        <v>#N/A</v>
      </c>
      <c r="AC22" s="45" t="e">
        <f>INDEX('Dev Likert Scale Single Score'!$E$2:$E$8, MATCH('Admin Single Score'!AC24, 'Dev Likert Scale Single Score'!$D$2:$D$8, 0))</f>
        <v>#N/A</v>
      </c>
      <c r="AD22" s="45" t="e">
        <f>INDEX('Dev Likert Scale Single Score'!$E$2:$E$8, MATCH('Admin Single Score'!AD24, 'Dev Likert Scale Single Score'!$D$2:$D$8, 0))</f>
        <v>#N/A</v>
      </c>
      <c r="AE22" s="45" t="e">
        <f>INDEX('Dev Likert Scale Single Score'!$E$2:$E$8, MATCH('Admin Single Score'!AE24, 'Dev Likert Scale Single Score'!$D$2:$D$8, 0))</f>
        <v>#N/A</v>
      </c>
      <c r="AF22" s="45" t="e">
        <f>INDEX('Dev Likert Scale Single Score'!$E$2:$E$8, MATCH('Admin Single Score'!AF24, 'Dev Likert Scale Single Score'!$D$2:$D$8, 0))</f>
        <v>#N/A</v>
      </c>
      <c r="AG22" s="45" t="e">
        <f>INDEX('Dev Likert Scale Single Score'!$E$2:$E$8, MATCH('Admin Single Score'!AG24, 'Dev Likert Scale Single Score'!$D$2:$D$8, 0))</f>
        <v>#N/A</v>
      </c>
      <c r="AH22" s="45" t="e">
        <f>INDEX('Dev Likert Scale Single Score'!$E$2:$E$8, MATCH('Admin Single Score'!AH24, 'Dev Likert Scale Single Score'!$D$2:$D$8, 0))</f>
        <v>#N/A</v>
      </c>
      <c r="AI22" s="45" t="e">
        <f>INDEX('Dev Likert Scale Single Score'!$E$2:$E$8, MATCH('Admin Single Score'!AI24, 'Dev Likert Scale Single Score'!$D$2:$D$8, 0))</f>
        <v>#N/A</v>
      </c>
      <c r="AJ22" s="45" t="e">
        <f>INDEX('Dev Likert Scale Single Score'!$E$2:$E$8, MATCH('Admin Single Score'!AJ24, 'Dev Likert Scale Single Score'!$D$2:$D$8, 0))</f>
        <v>#N/A</v>
      </c>
      <c r="AK22" s="45" t="e">
        <f>INDEX('Dev Likert Scale Single Score'!$E$2:$E$8, MATCH('Admin Single Score'!AK24, 'Dev Likert Scale Single Score'!$D$2:$D$8, 0))</f>
        <v>#N/A</v>
      </c>
      <c r="AL22" s="45" t="e">
        <f>INDEX('Dev Likert Scale Single Score'!$E$2:$E$8, MATCH('Admin Single Score'!AL24, 'Dev Likert Scale Single Score'!$D$2:$D$8, 0))</f>
        <v>#N/A</v>
      </c>
      <c r="AM22" s="45" t="e">
        <f>INDEX('Dev Likert Scale Single Score'!$E$2:$E$8, MATCH('Admin Single Score'!AM24, 'Dev Likert Scale Single Score'!$D$2:$D$8, 0))</f>
        <v>#N/A</v>
      </c>
      <c r="AN22" s="45" t="e">
        <f>INDEX('Dev Likert Scale Single Score'!$E$2:$E$8, MATCH('Admin Single Score'!AN24, 'Dev Likert Scale Single Score'!$D$2:$D$8, 0))</f>
        <v>#N/A</v>
      </c>
      <c r="AO22" s="45" t="e">
        <f>INDEX('Dev Likert Scale Single Score'!$E$2:$E$8, MATCH('Admin Single Score'!AO24, 'Dev Likert Scale Single Score'!$D$2:$D$8, 0))</f>
        <v>#N/A</v>
      </c>
      <c r="AP22" s="45" t="e">
        <f>INDEX('Dev Likert Scale Single Score'!$E$2:$E$8, MATCH('Admin Single Score'!AP24, 'Dev Likert Scale Single Score'!$D$2:$D$8, 0))</f>
        <v>#N/A</v>
      </c>
      <c r="AQ22" s="45" t="e">
        <f>INDEX('Dev Likert Scale Single Score'!$E$2:$E$8, MATCH('Admin Single Score'!AQ24, 'Dev Likert Scale Single Score'!$D$2:$D$8, 0))</f>
        <v>#N/A</v>
      </c>
    </row>
    <row r="23" spans="1:43" ht="76.5" thickTop="1" thickBot="1" x14ac:dyDescent="0.3">
      <c r="A23" s="92" t="str">
        <f>'Admin Single Score'!A25</f>
        <v>Question_5</v>
      </c>
      <c r="B23" s="13" t="str">
        <f>'Admin Single Score'!B25</f>
        <v>Which of the following most strongly drives the current fishing activities in the area to be designated as an MPA?</v>
      </c>
      <c r="C23" s="59" t="str">
        <f>'Admin Single Score'!C25</f>
        <v>The efficiency of the gear in the area is the primary driving factor.</v>
      </c>
      <c r="D23" s="45">
        <f>INDEX('Dev Likert Scale Single Score'!$E$2:$E$8, MATCH('Admin Single Score'!D25, 'Dev Likert Scale Single Score'!$D$2:$D$8, 0))</f>
        <v>2</v>
      </c>
      <c r="E23" s="45">
        <f>INDEX('Dev Likert Scale Single Score'!$E$2:$E$8, MATCH('Admin Single Score'!E25, 'Dev Likert Scale Single Score'!$D$2:$D$8, 0))</f>
        <v>3</v>
      </c>
      <c r="F23" s="45">
        <f>INDEX('Dev Likert Scale Single Score'!$E$2:$E$8, MATCH('Admin Single Score'!F25, 'Dev Likert Scale Single Score'!$D$2:$D$8, 0))</f>
        <v>3</v>
      </c>
      <c r="G23" s="45">
        <f>INDEX('Dev Likert Scale Single Score'!$E$2:$E$8, MATCH('Admin Single Score'!G25, 'Dev Likert Scale Single Score'!$D$2:$D$8, 0))</f>
        <v>1</v>
      </c>
      <c r="H23" s="45">
        <f>INDEX('Dev Likert Scale Single Score'!$E$2:$E$8, MATCH('Admin Single Score'!H25, 'Dev Likert Scale Single Score'!$D$2:$D$8, 0))</f>
        <v>1</v>
      </c>
      <c r="I23" s="45">
        <f>INDEX('Dev Likert Scale Single Score'!$E$2:$E$8, MATCH('Admin Single Score'!I25, 'Dev Likert Scale Single Score'!$D$2:$D$8, 0))</f>
        <v>3</v>
      </c>
      <c r="J23" s="45">
        <f>INDEX('Dev Likert Scale Single Score'!$E$2:$E$8, MATCH('Admin Single Score'!J25, 'Dev Likert Scale Single Score'!$D$2:$D$8, 0))</f>
        <v>3</v>
      </c>
      <c r="K23" s="45">
        <f>INDEX('Dev Likert Scale Single Score'!$E$2:$E$8, MATCH('Admin Single Score'!K25, 'Dev Likert Scale Single Score'!$D$2:$D$8, 0))</f>
        <v>2</v>
      </c>
      <c r="L23" s="45">
        <f>INDEX('Dev Likert Scale Single Score'!$E$2:$E$8, MATCH('Admin Single Score'!L25, 'Dev Likert Scale Single Score'!$D$2:$D$8, 0))</f>
        <v>3</v>
      </c>
      <c r="M23" s="45">
        <f>INDEX('Dev Likert Scale Single Score'!$E$2:$E$8, MATCH('Admin Single Score'!M25, 'Dev Likert Scale Single Score'!$D$2:$D$8, 0))</f>
        <v>3</v>
      </c>
      <c r="N23" s="45">
        <f>INDEX('Dev Likert Scale Single Score'!$E$2:$E$8, MATCH('Admin Single Score'!N25, 'Dev Likert Scale Single Score'!$D$2:$D$8, 0))</f>
        <v>1</v>
      </c>
      <c r="O23" s="45">
        <f>INDEX('Dev Likert Scale Single Score'!$E$2:$E$8, MATCH('Admin Single Score'!O25, 'Dev Likert Scale Single Score'!$D$2:$D$8, 0))</f>
        <v>4</v>
      </c>
      <c r="P23" s="45">
        <f>INDEX('Dev Likert Scale Single Score'!$E$2:$E$8, MATCH('Admin Single Score'!P25, 'Dev Likert Scale Single Score'!$D$2:$D$8, 0))</f>
        <v>1</v>
      </c>
      <c r="Q23" s="45">
        <f>INDEX('Dev Likert Scale Single Score'!$E$2:$E$8, MATCH('Admin Single Score'!Q25, 'Dev Likert Scale Single Score'!$D$2:$D$8, 0))</f>
        <v>1</v>
      </c>
      <c r="R23" s="45" t="e">
        <f>INDEX('Dev Likert Scale Single Score'!$E$2:$E$8, MATCH('Admin Single Score'!R25, 'Dev Likert Scale Single Score'!$D$2:$D$8, 0))</f>
        <v>#N/A</v>
      </c>
      <c r="S23" s="45" t="e">
        <f>INDEX('Dev Likert Scale Single Score'!$E$2:$E$8, MATCH('Admin Single Score'!S25, 'Dev Likert Scale Single Score'!$D$2:$D$8, 0))</f>
        <v>#N/A</v>
      </c>
      <c r="T23" s="45" t="e">
        <f>INDEX('Dev Likert Scale Single Score'!$E$2:$E$8, MATCH('Admin Single Score'!T25, 'Dev Likert Scale Single Score'!$D$2:$D$8, 0))</f>
        <v>#N/A</v>
      </c>
      <c r="U23" s="45" t="e">
        <f>INDEX('Dev Likert Scale Single Score'!$E$2:$E$8, MATCH('Admin Single Score'!U25, 'Dev Likert Scale Single Score'!$D$2:$D$8, 0))</f>
        <v>#N/A</v>
      </c>
      <c r="V23" s="45" t="e">
        <f>INDEX('Dev Likert Scale Single Score'!$E$2:$E$8, MATCH('Admin Single Score'!V25, 'Dev Likert Scale Single Score'!$D$2:$D$8, 0))</f>
        <v>#N/A</v>
      </c>
      <c r="W23" s="45" t="e">
        <f>INDEX('Dev Likert Scale Single Score'!$E$2:$E$8, MATCH('Admin Single Score'!W25, 'Dev Likert Scale Single Score'!$D$2:$D$8, 0))</f>
        <v>#N/A</v>
      </c>
      <c r="X23" s="45" t="e">
        <f>INDEX('Dev Likert Scale Single Score'!$E$2:$E$8, MATCH('Admin Single Score'!X25, 'Dev Likert Scale Single Score'!$D$2:$D$8, 0))</f>
        <v>#N/A</v>
      </c>
      <c r="Y23" s="45" t="e">
        <f>INDEX('Dev Likert Scale Single Score'!$E$2:$E$8, MATCH('Admin Single Score'!Y25, 'Dev Likert Scale Single Score'!$D$2:$D$8, 0))</f>
        <v>#N/A</v>
      </c>
      <c r="Z23" s="45" t="e">
        <f>INDEX('Dev Likert Scale Single Score'!$E$2:$E$8, MATCH('Admin Single Score'!Z25, 'Dev Likert Scale Single Score'!$D$2:$D$8, 0))</f>
        <v>#N/A</v>
      </c>
      <c r="AA23" s="45" t="e">
        <f>INDEX('Dev Likert Scale Single Score'!$E$2:$E$8, MATCH('Admin Single Score'!AA25, 'Dev Likert Scale Single Score'!$D$2:$D$8, 0))</f>
        <v>#N/A</v>
      </c>
      <c r="AB23" s="45" t="e">
        <f>INDEX('Dev Likert Scale Single Score'!$E$2:$E$8, MATCH('Admin Single Score'!AB25, 'Dev Likert Scale Single Score'!$D$2:$D$8, 0))</f>
        <v>#N/A</v>
      </c>
      <c r="AC23" s="45" t="e">
        <f>INDEX('Dev Likert Scale Single Score'!$E$2:$E$8, MATCH('Admin Single Score'!AC25, 'Dev Likert Scale Single Score'!$D$2:$D$8, 0))</f>
        <v>#N/A</v>
      </c>
      <c r="AD23" s="45" t="e">
        <f>INDEX('Dev Likert Scale Single Score'!$E$2:$E$8, MATCH('Admin Single Score'!AD25, 'Dev Likert Scale Single Score'!$D$2:$D$8, 0))</f>
        <v>#N/A</v>
      </c>
      <c r="AE23" s="45" t="e">
        <f>INDEX('Dev Likert Scale Single Score'!$E$2:$E$8, MATCH('Admin Single Score'!AE25, 'Dev Likert Scale Single Score'!$D$2:$D$8, 0))</f>
        <v>#N/A</v>
      </c>
      <c r="AF23" s="45" t="e">
        <f>INDEX('Dev Likert Scale Single Score'!$E$2:$E$8, MATCH('Admin Single Score'!AF25, 'Dev Likert Scale Single Score'!$D$2:$D$8, 0))</f>
        <v>#N/A</v>
      </c>
      <c r="AG23" s="45" t="e">
        <f>INDEX('Dev Likert Scale Single Score'!$E$2:$E$8, MATCH('Admin Single Score'!AG25, 'Dev Likert Scale Single Score'!$D$2:$D$8, 0))</f>
        <v>#N/A</v>
      </c>
      <c r="AH23" s="45" t="e">
        <f>INDEX('Dev Likert Scale Single Score'!$E$2:$E$8, MATCH('Admin Single Score'!AH25, 'Dev Likert Scale Single Score'!$D$2:$D$8, 0))</f>
        <v>#N/A</v>
      </c>
      <c r="AI23" s="45" t="e">
        <f>INDEX('Dev Likert Scale Single Score'!$E$2:$E$8, MATCH('Admin Single Score'!AI25, 'Dev Likert Scale Single Score'!$D$2:$D$8, 0))</f>
        <v>#N/A</v>
      </c>
      <c r="AJ23" s="45" t="e">
        <f>INDEX('Dev Likert Scale Single Score'!$E$2:$E$8, MATCH('Admin Single Score'!AJ25, 'Dev Likert Scale Single Score'!$D$2:$D$8, 0))</f>
        <v>#N/A</v>
      </c>
      <c r="AK23" s="45" t="e">
        <f>INDEX('Dev Likert Scale Single Score'!$E$2:$E$8, MATCH('Admin Single Score'!AK25, 'Dev Likert Scale Single Score'!$D$2:$D$8, 0))</f>
        <v>#N/A</v>
      </c>
      <c r="AL23" s="45" t="e">
        <f>INDEX('Dev Likert Scale Single Score'!$E$2:$E$8, MATCH('Admin Single Score'!AL25, 'Dev Likert Scale Single Score'!$D$2:$D$8, 0))</f>
        <v>#N/A</v>
      </c>
      <c r="AM23" s="45" t="e">
        <f>INDEX('Dev Likert Scale Single Score'!$E$2:$E$8, MATCH('Admin Single Score'!AM25, 'Dev Likert Scale Single Score'!$D$2:$D$8, 0))</f>
        <v>#N/A</v>
      </c>
      <c r="AN23" s="45" t="e">
        <f>INDEX('Dev Likert Scale Single Score'!$E$2:$E$8, MATCH('Admin Single Score'!AN25, 'Dev Likert Scale Single Score'!$D$2:$D$8, 0))</f>
        <v>#N/A</v>
      </c>
      <c r="AO23" s="45" t="e">
        <f>INDEX('Dev Likert Scale Single Score'!$E$2:$E$8, MATCH('Admin Single Score'!AO25, 'Dev Likert Scale Single Score'!$D$2:$D$8, 0))</f>
        <v>#N/A</v>
      </c>
      <c r="AP23" s="45" t="e">
        <f>INDEX('Dev Likert Scale Single Score'!$E$2:$E$8, MATCH('Admin Single Score'!AP25, 'Dev Likert Scale Single Score'!$D$2:$D$8, 0))</f>
        <v>#N/A</v>
      </c>
      <c r="AQ23" s="45" t="e">
        <f>INDEX('Dev Likert Scale Single Score'!$E$2:$E$8, MATCH('Admin Single Score'!AQ25, 'Dev Likert Scale Single Score'!$D$2:$D$8, 0))</f>
        <v>#N/A</v>
      </c>
    </row>
    <row r="24" spans="1:43" ht="76.5" thickTop="1" thickBot="1" x14ac:dyDescent="0.3">
      <c r="A24" s="92" t="str">
        <f>'Admin Single Score'!A26</f>
        <v>Question_5</v>
      </c>
      <c r="B24" s="13" t="str">
        <f>'Admin Single Score'!B26</f>
        <v>Which of the following most strongly drives the current fishing activities in the area to be designated as an MPA?</v>
      </c>
      <c r="C24" s="59" t="str">
        <f>'Admin Single Score'!C26</f>
        <v>The proximity to port relative to alternative areas is the primary driving factor.</v>
      </c>
      <c r="D24" s="45">
        <f>INDEX('Dev Likert Scale Single Score'!$E$2:$E$8, MATCH('Admin Single Score'!D26, 'Dev Likert Scale Single Score'!$D$2:$D$8, 0))</f>
        <v>3</v>
      </c>
      <c r="E24" s="45">
        <f>INDEX('Dev Likert Scale Single Score'!$E$2:$E$8, MATCH('Admin Single Score'!E26, 'Dev Likert Scale Single Score'!$D$2:$D$8, 0))</f>
        <v>3</v>
      </c>
      <c r="F24" s="45">
        <f>INDEX('Dev Likert Scale Single Score'!$E$2:$E$8, MATCH('Admin Single Score'!F26, 'Dev Likert Scale Single Score'!$D$2:$D$8, 0))</f>
        <v>2</v>
      </c>
      <c r="G24" s="45">
        <f>INDEX('Dev Likert Scale Single Score'!$E$2:$E$8, MATCH('Admin Single Score'!G26, 'Dev Likert Scale Single Score'!$D$2:$D$8, 0))</f>
        <v>3</v>
      </c>
      <c r="H24" s="45">
        <f>INDEX('Dev Likert Scale Single Score'!$E$2:$E$8, MATCH('Admin Single Score'!H26, 'Dev Likert Scale Single Score'!$D$2:$D$8, 0))</f>
        <v>4</v>
      </c>
      <c r="I24" s="45">
        <f>INDEX('Dev Likert Scale Single Score'!$E$2:$E$8, MATCH('Admin Single Score'!I26, 'Dev Likert Scale Single Score'!$D$2:$D$8, 0))</f>
        <v>1</v>
      </c>
      <c r="J24" s="45">
        <f>INDEX('Dev Likert Scale Single Score'!$E$2:$E$8, MATCH('Admin Single Score'!J26, 'Dev Likert Scale Single Score'!$D$2:$D$8, 0))</f>
        <v>1</v>
      </c>
      <c r="K24" s="45">
        <f>INDEX('Dev Likert Scale Single Score'!$E$2:$E$8, MATCH('Admin Single Score'!K26, 'Dev Likert Scale Single Score'!$D$2:$D$8, 0))</f>
        <v>5</v>
      </c>
      <c r="L24" s="45">
        <f>INDEX('Dev Likert Scale Single Score'!$E$2:$E$8, MATCH('Admin Single Score'!L26, 'Dev Likert Scale Single Score'!$D$2:$D$8, 0))</f>
        <v>5</v>
      </c>
      <c r="M24" s="45">
        <f>INDEX('Dev Likert Scale Single Score'!$E$2:$E$8, MATCH('Admin Single Score'!M26, 'Dev Likert Scale Single Score'!$D$2:$D$8, 0))</f>
        <v>2</v>
      </c>
      <c r="N24" s="45">
        <f>INDEX('Dev Likert Scale Single Score'!$E$2:$E$8, MATCH('Admin Single Score'!N26, 'Dev Likert Scale Single Score'!$D$2:$D$8, 0))</f>
        <v>4</v>
      </c>
      <c r="O24" s="45">
        <f>INDEX('Dev Likert Scale Single Score'!$E$2:$E$8, MATCH('Admin Single Score'!O26, 'Dev Likert Scale Single Score'!$D$2:$D$8, 0))</f>
        <v>1</v>
      </c>
      <c r="P24" s="45">
        <f>INDEX('Dev Likert Scale Single Score'!$E$2:$E$8, MATCH('Admin Single Score'!P26, 'Dev Likert Scale Single Score'!$D$2:$D$8, 0))</f>
        <v>2</v>
      </c>
      <c r="Q24" s="45">
        <f>INDEX('Dev Likert Scale Single Score'!$E$2:$E$8, MATCH('Admin Single Score'!Q26, 'Dev Likert Scale Single Score'!$D$2:$D$8, 0))</f>
        <v>3</v>
      </c>
      <c r="R24" s="45" t="e">
        <f>INDEX('Dev Likert Scale Single Score'!$E$2:$E$8, MATCH('Admin Single Score'!R26, 'Dev Likert Scale Single Score'!$D$2:$D$8, 0))</f>
        <v>#N/A</v>
      </c>
      <c r="S24" s="45" t="e">
        <f>INDEX('Dev Likert Scale Single Score'!$E$2:$E$8, MATCH('Admin Single Score'!S26, 'Dev Likert Scale Single Score'!$D$2:$D$8, 0))</f>
        <v>#N/A</v>
      </c>
      <c r="T24" s="45" t="e">
        <f>INDEX('Dev Likert Scale Single Score'!$E$2:$E$8, MATCH('Admin Single Score'!T26, 'Dev Likert Scale Single Score'!$D$2:$D$8, 0))</f>
        <v>#N/A</v>
      </c>
      <c r="U24" s="45" t="e">
        <f>INDEX('Dev Likert Scale Single Score'!$E$2:$E$8, MATCH('Admin Single Score'!U26, 'Dev Likert Scale Single Score'!$D$2:$D$8, 0))</f>
        <v>#N/A</v>
      </c>
      <c r="V24" s="45" t="e">
        <f>INDEX('Dev Likert Scale Single Score'!$E$2:$E$8, MATCH('Admin Single Score'!V26, 'Dev Likert Scale Single Score'!$D$2:$D$8, 0))</f>
        <v>#N/A</v>
      </c>
      <c r="W24" s="45" t="e">
        <f>INDEX('Dev Likert Scale Single Score'!$E$2:$E$8, MATCH('Admin Single Score'!W26, 'Dev Likert Scale Single Score'!$D$2:$D$8, 0))</f>
        <v>#N/A</v>
      </c>
      <c r="X24" s="45" t="e">
        <f>INDEX('Dev Likert Scale Single Score'!$E$2:$E$8, MATCH('Admin Single Score'!X26, 'Dev Likert Scale Single Score'!$D$2:$D$8, 0))</f>
        <v>#N/A</v>
      </c>
      <c r="Y24" s="45" t="e">
        <f>INDEX('Dev Likert Scale Single Score'!$E$2:$E$8, MATCH('Admin Single Score'!Y26, 'Dev Likert Scale Single Score'!$D$2:$D$8, 0))</f>
        <v>#N/A</v>
      </c>
      <c r="Z24" s="45" t="e">
        <f>INDEX('Dev Likert Scale Single Score'!$E$2:$E$8, MATCH('Admin Single Score'!Z26, 'Dev Likert Scale Single Score'!$D$2:$D$8, 0))</f>
        <v>#N/A</v>
      </c>
      <c r="AA24" s="45" t="e">
        <f>INDEX('Dev Likert Scale Single Score'!$E$2:$E$8, MATCH('Admin Single Score'!AA26, 'Dev Likert Scale Single Score'!$D$2:$D$8, 0))</f>
        <v>#N/A</v>
      </c>
      <c r="AB24" s="45" t="e">
        <f>INDEX('Dev Likert Scale Single Score'!$E$2:$E$8, MATCH('Admin Single Score'!AB26, 'Dev Likert Scale Single Score'!$D$2:$D$8, 0))</f>
        <v>#N/A</v>
      </c>
      <c r="AC24" s="45" t="e">
        <f>INDEX('Dev Likert Scale Single Score'!$E$2:$E$8, MATCH('Admin Single Score'!AC26, 'Dev Likert Scale Single Score'!$D$2:$D$8, 0))</f>
        <v>#N/A</v>
      </c>
      <c r="AD24" s="45" t="e">
        <f>INDEX('Dev Likert Scale Single Score'!$E$2:$E$8, MATCH('Admin Single Score'!AD26, 'Dev Likert Scale Single Score'!$D$2:$D$8, 0))</f>
        <v>#N/A</v>
      </c>
      <c r="AE24" s="45" t="e">
        <f>INDEX('Dev Likert Scale Single Score'!$E$2:$E$8, MATCH('Admin Single Score'!AE26, 'Dev Likert Scale Single Score'!$D$2:$D$8, 0))</f>
        <v>#N/A</v>
      </c>
      <c r="AF24" s="45" t="e">
        <f>INDEX('Dev Likert Scale Single Score'!$E$2:$E$8, MATCH('Admin Single Score'!AF26, 'Dev Likert Scale Single Score'!$D$2:$D$8, 0))</f>
        <v>#N/A</v>
      </c>
      <c r="AG24" s="45" t="e">
        <f>INDEX('Dev Likert Scale Single Score'!$E$2:$E$8, MATCH('Admin Single Score'!AG26, 'Dev Likert Scale Single Score'!$D$2:$D$8, 0))</f>
        <v>#N/A</v>
      </c>
      <c r="AH24" s="45" t="e">
        <f>INDEX('Dev Likert Scale Single Score'!$E$2:$E$8, MATCH('Admin Single Score'!AH26, 'Dev Likert Scale Single Score'!$D$2:$D$8, 0))</f>
        <v>#N/A</v>
      </c>
      <c r="AI24" s="45" t="e">
        <f>INDEX('Dev Likert Scale Single Score'!$E$2:$E$8, MATCH('Admin Single Score'!AI26, 'Dev Likert Scale Single Score'!$D$2:$D$8, 0))</f>
        <v>#N/A</v>
      </c>
      <c r="AJ24" s="45" t="e">
        <f>INDEX('Dev Likert Scale Single Score'!$E$2:$E$8, MATCH('Admin Single Score'!AJ26, 'Dev Likert Scale Single Score'!$D$2:$D$8, 0))</f>
        <v>#N/A</v>
      </c>
      <c r="AK24" s="45" t="e">
        <f>INDEX('Dev Likert Scale Single Score'!$E$2:$E$8, MATCH('Admin Single Score'!AK26, 'Dev Likert Scale Single Score'!$D$2:$D$8, 0))</f>
        <v>#N/A</v>
      </c>
      <c r="AL24" s="45" t="e">
        <f>INDEX('Dev Likert Scale Single Score'!$E$2:$E$8, MATCH('Admin Single Score'!AL26, 'Dev Likert Scale Single Score'!$D$2:$D$8, 0))</f>
        <v>#N/A</v>
      </c>
      <c r="AM24" s="45" t="e">
        <f>INDEX('Dev Likert Scale Single Score'!$E$2:$E$8, MATCH('Admin Single Score'!AM26, 'Dev Likert Scale Single Score'!$D$2:$D$8, 0))</f>
        <v>#N/A</v>
      </c>
      <c r="AN24" s="45" t="e">
        <f>INDEX('Dev Likert Scale Single Score'!$E$2:$E$8, MATCH('Admin Single Score'!AN26, 'Dev Likert Scale Single Score'!$D$2:$D$8, 0))</f>
        <v>#N/A</v>
      </c>
      <c r="AO24" s="45" t="e">
        <f>INDEX('Dev Likert Scale Single Score'!$E$2:$E$8, MATCH('Admin Single Score'!AO26, 'Dev Likert Scale Single Score'!$D$2:$D$8, 0))</f>
        <v>#N/A</v>
      </c>
      <c r="AP24" s="45" t="e">
        <f>INDEX('Dev Likert Scale Single Score'!$E$2:$E$8, MATCH('Admin Single Score'!AP26, 'Dev Likert Scale Single Score'!$D$2:$D$8, 0))</f>
        <v>#N/A</v>
      </c>
      <c r="AQ24" s="45" t="e">
        <f>INDEX('Dev Likert Scale Single Score'!$E$2:$E$8, MATCH('Admin Single Score'!AQ26, 'Dev Likert Scale Single Score'!$D$2:$D$8, 0))</f>
        <v>#N/A</v>
      </c>
    </row>
    <row r="25" spans="1:43" ht="76.5" thickTop="1" thickBot="1" x14ac:dyDescent="0.3">
      <c r="A25" s="92" t="str">
        <f>'Admin Single Score'!A27</f>
        <v>Question_5</v>
      </c>
      <c r="B25" s="13" t="str">
        <f>'Admin Single Score'!B27</f>
        <v>Which of the following most strongly drives the current fishing activities in the area to be designated as an MPA?</v>
      </c>
      <c r="C25" s="59" t="str">
        <f>'Admin Single Score'!C27</f>
        <v>This is unknown and/or uncertain (Q5).</v>
      </c>
      <c r="D25" s="45" t="str">
        <f>INDEX('Dev Likert Scale Single Score'!$E$2:$E$8, MATCH('Admin Single Score'!D27, 'Dev Likert Scale Single Score'!$D$2:$D$8, 0))</f>
        <v>u</v>
      </c>
      <c r="E25" s="45" t="str">
        <f>INDEX('Dev Likert Scale Single Score'!$E$2:$E$8, MATCH('Admin Single Score'!E27, 'Dev Likert Scale Single Score'!$D$2:$D$8, 0))</f>
        <v>u</v>
      </c>
      <c r="F25" s="45" t="str">
        <f>INDEX('Dev Likert Scale Single Score'!$E$2:$E$8, MATCH('Admin Single Score'!F27, 'Dev Likert Scale Single Score'!$D$2:$D$8, 0))</f>
        <v>u</v>
      </c>
      <c r="G25" s="45" t="str">
        <f>INDEX('Dev Likert Scale Single Score'!$E$2:$E$8, MATCH('Admin Single Score'!G27, 'Dev Likert Scale Single Score'!$D$2:$D$8, 0))</f>
        <v>u</v>
      </c>
      <c r="H25" s="45" t="str">
        <f>INDEX('Dev Likert Scale Single Score'!$E$2:$E$8, MATCH('Admin Single Score'!H27, 'Dev Likert Scale Single Score'!$D$2:$D$8, 0))</f>
        <v>u</v>
      </c>
      <c r="I25" s="45" t="str">
        <f>INDEX('Dev Likert Scale Single Score'!$E$2:$E$8, MATCH('Admin Single Score'!I27, 'Dev Likert Scale Single Score'!$D$2:$D$8, 0))</f>
        <v>u</v>
      </c>
      <c r="J25" s="45" t="str">
        <f>INDEX('Dev Likert Scale Single Score'!$E$2:$E$8, MATCH('Admin Single Score'!J27, 'Dev Likert Scale Single Score'!$D$2:$D$8, 0))</f>
        <v>u</v>
      </c>
      <c r="K25" s="45" t="str">
        <f>INDEX('Dev Likert Scale Single Score'!$E$2:$E$8, MATCH('Admin Single Score'!K27, 'Dev Likert Scale Single Score'!$D$2:$D$8, 0))</f>
        <v>u</v>
      </c>
      <c r="L25" s="45" t="str">
        <f>INDEX('Dev Likert Scale Single Score'!$E$2:$E$8, MATCH('Admin Single Score'!L27, 'Dev Likert Scale Single Score'!$D$2:$D$8, 0))</f>
        <v>u</v>
      </c>
      <c r="M25" s="45" t="str">
        <f>INDEX('Dev Likert Scale Single Score'!$E$2:$E$8, MATCH('Admin Single Score'!M27, 'Dev Likert Scale Single Score'!$D$2:$D$8, 0))</f>
        <v>u</v>
      </c>
      <c r="N25" s="45" t="str">
        <f>INDEX('Dev Likert Scale Single Score'!$E$2:$E$8, MATCH('Admin Single Score'!N27, 'Dev Likert Scale Single Score'!$D$2:$D$8, 0))</f>
        <v>u</v>
      </c>
      <c r="O25" s="45" t="str">
        <f>INDEX('Dev Likert Scale Single Score'!$E$2:$E$8, MATCH('Admin Single Score'!O27, 'Dev Likert Scale Single Score'!$D$2:$D$8, 0))</f>
        <v>u</v>
      </c>
      <c r="P25" s="45" t="str">
        <f>INDEX('Dev Likert Scale Single Score'!$E$2:$E$8, MATCH('Admin Single Score'!P27, 'Dev Likert Scale Single Score'!$D$2:$D$8, 0))</f>
        <v>u</v>
      </c>
      <c r="Q25" s="45" t="str">
        <f>INDEX('Dev Likert Scale Single Score'!$E$2:$E$8, MATCH('Admin Single Score'!Q27, 'Dev Likert Scale Single Score'!$D$2:$D$8, 0))</f>
        <v>u</v>
      </c>
      <c r="R25" s="45" t="e">
        <f>INDEX('Dev Likert Scale Single Score'!$E$2:$E$8, MATCH('Admin Single Score'!R27, 'Dev Likert Scale Single Score'!$D$2:$D$8, 0))</f>
        <v>#N/A</v>
      </c>
      <c r="S25" s="45" t="e">
        <f>INDEX('Dev Likert Scale Single Score'!$E$2:$E$8, MATCH('Admin Single Score'!S27, 'Dev Likert Scale Single Score'!$D$2:$D$8, 0))</f>
        <v>#N/A</v>
      </c>
      <c r="T25" s="45" t="e">
        <f>INDEX('Dev Likert Scale Single Score'!$E$2:$E$8, MATCH('Admin Single Score'!T27, 'Dev Likert Scale Single Score'!$D$2:$D$8, 0))</f>
        <v>#N/A</v>
      </c>
      <c r="U25" s="45" t="e">
        <f>INDEX('Dev Likert Scale Single Score'!$E$2:$E$8, MATCH('Admin Single Score'!U27, 'Dev Likert Scale Single Score'!$D$2:$D$8, 0))</f>
        <v>#N/A</v>
      </c>
      <c r="V25" s="45" t="e">
        <f>INDEX('Dev Likert Scale Single Score'!$E$2:$E$8, MATCH('Admin Single Score'!V27, 'Dev Likert Scale Single Score'!$D$2:$D$8, 0))</f>
        <v>#N/A</v>
      </c>
      <c r="W25" s="45" t="e">
        <f>INDEX('Dev Likert Scale Single Score'!$E$2:$E$8, MATCH('Admin Single Score'!W27, 'Dev Likert Scale Single Score'!$D$2:$D$8, 0))</f>
        <v>#N/A</v>
      </c>
      <c r="X25" s="45" t="e">
        <f>INDEX('Dev Likert Scale Single Score'!$E$2:$E$8, MATCH('Admin Single Score'!X27, 'Dev Likert Scale Single Score'!$D$2:$D$8, 0))</f>
        <v>#N/A</v>
      </c>
      <c r="Y25" s="45" t="e">
        <f>INDEX('Dev Likert Scale Single Score'!$E$2:$E$8, MATCH('Admin Single Score'!Y27, 'Dev Likert Scale Single Score'!$D$2:$D$8, 0))</f>
        <v>#N/A</v>
      </c>
      <c r="Z25" s="45" t="e">
        <f>INDEX('Dev Likert Scale Single Score'!$E$2:$E$8, MATCH('Admin Single Score'!Z27, 'Dev Likert Scale Single Score'!$D$2:$D$8, 0))</f>
        <v>#N/A</v>
      </c>
      <c r="AA25" s="45" t="e">
        <f>INDEX('Dev Likert Scale Single Score'!$E$2:$E$8, MATCH('Admin Single Score'!AA27, 'Dev Likert Scale Single Score'!$D$2:$D$8, 0))</f>
        <v>#N/A</v>
      </c>
      <c r="AB25" s="45" t="e">
        <f>INDEX('Dev Likert Scale Single Score'!$E$2:$E$8, MATCH('Admin Single Score'!AB27, 'Dev Likert Scale Single Score'!$D$2:$D$8, 0))</f>
        <v>#N/A</v>
      </c>
      <c r="AC25" s="45" t="e">
        <f>INDEX('Dev Likert Scale Single Score'!$E$2:$E$8, MATCH('Admin Single Score'!AC27, 'Dev Likert Scale Single Score'!$D$2:$D$8, 0))</f>
        <v>#N/A</v>
      </c>
      <c r="AD25" s="45" t="e">
        <f>INDEX('Dev Likert Scale Single Score'!$E$2:$E$8, MATCH('Admin Single Score'!AD27, 'Dev Likert Scale Single Score'!$D$2:$D$8, 0))</f>
        <v>#N/A</v>
      </c>
      <c r="AE25" s="45" t="e">
        <f>INDEX('Dev Likert Scale Single Score'!$E$2:$E$8, MATCH('Admin Single Score'!AE27, 'Dev Likert Scale Single Score'!$D$2:$D$8, 0))</f>
        <v>#N/A</v>
      </c>
      <c r="AF25" s="45" t="e">
        <f>INDEX('Dev Likert Scale Single Score'!$E$2:$E$8, MATCH('Admin Single Score'!AF27, 'Dev Likert Scale Single Score'!$D$2:$D$8, 0))</f>
        <v>#N/A</v>
      </c>
      <c r="AG25" s="45" t="e">
        <f>INDEX('Dev Likert Scale Single Score'!$E$2:$E$8, MATCH('Admin Single Score'!AG27, 'Dev Likert Scale Single Score'!$D$2:$D$8, 0))</f>
        <v>#N/A</v>
      </c>
      <c r="AH25" s="45" t="e">
        <f>INDEX('Dev Likert Scale Single Score'!$E$2:$E$8, MATCH('Admin Single Score'!AH27, 'Dev Likert Scale Single Score'!$D$2:$D$8, 0))</f>
        <v>#N/A</v>
      </c>
      <c r="AI25" s="45" t="e">
        <f>INDEX('Dev Likert Scale Single Score'!$E$2:$E$8, MATCH('Admin Single Score'!AI27, 'Dev Likert Scale Single Score'!$D$2:$D$8, 0))</f>
        <v>#N/A</v>
      </c>
      <c r="AJ25" s="45" t="e">
        <f>INDEX('Dev Likert Scale Single Score'!$E$2:$E$8, MATCH('Admin Single Score'!AJ27, 'Dev Likert Scale Single Score'!$D$2:$D$8, 0))</f>
        <v>#N/A</v>
      </c>
      <c r="AK25" s="45" t="e">
        <f>INDEX('Dev Likert Scale Single Score'!$E$2:$E$8, MATCH('Admin Single Score'!AK27, 'Dev Likert Scale Single Score'!$D$2:$D$8, 0))</f>
        <v>#N/A</v>
      </c>
      <c r="AL25" s="45" t="e">
        <f>INDEX('Dev Likert Scale Single Score'!$E$2:$E$8, MATCH('Admin Single Score'!AL27, 'Dev Likert Scale Single Score'!$D$2:$D$8, 0))</f>
        <v>#N/A</v>
      </c>
      <c r="AM25" s="45" t="e">
        <f>INDEX('Dev Likert Scale Single Score'!$E$2:$E$8, MATCH('Admin Single Score'!AM27, 'Dev Likert Scale Single Score'!$D$2:$D$8, 0))</f>
        <v>#N/A</v>
      </c>
      <c r="AN25" s="45" t="e">
        <f>INDEX('Dev Likert Scale Single Score'!$E$2:$E$8, MATCH('Admin Single Score'!AN27, 'Dev Likert Scale Single Score'!$D$2:$D$8, 0))</f>
        <v>#N/A</v>
      </c>
      <c r="AO25" s="45" t="e">
        <f>INDEX('Dev Likert Scale Single Score'!$E$2:$E$8, MATCH('Admin Single Score'!AO27, 'Dev Likert Scale Single Score'!$D$2:$D$8, 0))</f>
        <v>#N/A</v>
      </c>
      <c r="AP25" s="45" t="e">
        <f>INDEX('Dev Likert Scale Single Score'!$E$2:$E$8, MATCH('Admin Single Score'!AP27, 'Dev Likert Scale Single Score'!$D$2:$D$8, 0))</f>
        <v>#N/A</v>
      </c>
      <c r="AQ25" s="45" t="e">
        <f>INDEX('Dev Likert Scale Single Score'!$E$2:$E$8, MATCH('Admin Single Score'!AQ27, 'Dev Likert Scale Single Score'!$D$2:$D$8, 0))</f>
        <v>#N/A</v>
      </c>
    </row>
    <row r="26" spans="1:43" ht="76.5" thickTop="1" thickBot="1" x14ac:dyDescent="0.3">
      <c r="A26" s="92" t="str">
        <f>'Admin Single Score'!A28</f>
        <v>Question_5</v>
      </c>
      <c r="B26" s="13" t="str">
        <f>'Admin Single Score'!B28</f>
        <v>Which of the following most strongly drives the current fishing activities in the area to be designated as an MPA?</v>
      </c>
      <c r="C26" s="59">
        <f>'Admin Single Score'!C28</f>
        <v>0</v>
      </c>
      <c r="D26" s="45" t="e">
        <f>INDEX('Dev Likert Scale Single Score'!$E$2:$E$8, MATCH('Admin Single Score'!D28, 'Dev Likert Scale Single Score'!$D$2:$D$8, 0))</f>
        <v>#N/A</v>
      </c>
      <c r="E26" s="45" t="e">
        <f>INDEX('Dev Likert Scale Single Score'!$E$2:$E$8, MATCH('Admin Single Score'!E28, 'Dev Likert Scale Single Score'!$D$2:$D$8, 0))</f>
        <v>#N/A</v>
      </c>
      <c r="F26" s="45" t="e">
        <f>INDEX('Dev Likert Scale Single Score'!$E$2:$E$8, MATCH('Admin Single Score'!F28, 'Dev Likert Scale Single Score'!$D$2:$D$8, 0))</f>
        <v>#N/A</v>
      </c>
      <c r="G26" s="45" t="e">
        <f>INDEX('Dev Likert Scale Single Score'!$E$2:$E$8, MATCH('Admin Single Score'!G28, 'Dev Likert Scale Single Score'!$D$2:$D$8, 0))</f>
        <v>#N/A</v>
      </c>
      <c r="H26" s="45" t="e">
        <f>INDEX('Dev Likert Scale Single Score'!$E$2:$E$8, MATCH('Admin Single Score'!H28, 'Dev Likert Scale Single Score'!$D$2:$D$8, 0))</f>
        <v>#N/A</v>
      </c>
      <c r="I26" s="45" t="e">
        <f>INDEX('Dev Likert Scale Single Score'!$E$2:$E$8, MATCH('Admin Single Score'!I28, 'Dev Likert Scale Single Score'!$D$2:$D$8, 0))</f>
        <v>#N/A</v>
      </c>
      <c r="J26" s="45" t="e">
        <f>INDEX('Dev Likert Scale Single Score'!$E$2:$E$8, MATCH('Admin Single Score'!J28, 'Dev Likert Scale Single Score'!$D$2:$D$8, 0))</f>
        <v>#N/A</v>
      </c>
      <c r="K26" s="45" t="e">
        <f>INDEX('Dev Likert Scale Single Score'!$E$2:$E$8, MATCH('Admin Single Score'!K28, 'Dev Likert Scale Single Score'!$D$2:$D$8, 0))</f>
        <v>#N/A</v>
      </c>
      <c r="L26" s="45" t="e">
        <f>INDEX('Dev Likert Scale Single Score'!$E$2:$E$8, MATCH('Admin Single Score'!L28, 'Dev Likert Scale Single Score'!$D$2:$D$8, 0))</f>
        <v>#N/A</v>
      </c>
      <c r="M26" s="45" t="e">
        <f>INDEX('Dev Likert Scale Single Score'!$E$2:$E$8, MATCH('Admin Single Score'!M28, 'Dev Likert Scale Single Score'!$D$2:$D$8, 0))</f>
        <v>#N/A</v>
      </c>
      <c r="N26" s="45" t="e">
        <f>INDEX('Dev Likert Scale Single Score'!$E$2:$E$8, MATCH('Admin Single Score'!N28, 'Dev Likert Scale Single Score'!$D$2:$D$8, 0))</f>
        <v>#N/A</v>
      </c>
      <c r="O26" s="45" t="e">
        <f>INDEX('Dev Likert Scale Single Score'!$E$2:$E$8, MATCH('Admin Single Score'!O28, 'Dev Likert Scale Single Score'!$D$2:$D$8, 0))</f>
        <v>#N/A</v>
      </c>
      <c r="P26" s="45" t="e">
        <f>INDEX('Dev Likert Scale Single Score'!$E$2:$E$8, MATCH('Admin Single Score'!P28, 'Dev Likert Scale Single Score'!$D$2:$D$8, 0))</f>
        <v>#N/A</v>
      </c>
      <c r="Q26" s="45" t="e">
        <f>INDEX('Dev Likert Scale Single Score'!$E$2:$E$8, MATCH('Admin Single Score'!Q28, 'Dev Likert Scale Single Score'!$D$2:$D$8, 0))</f>
        <v>#N/A</v>
      </c>
      <c r="R26" s="45" t="e">
        <f>INDEX('Dev Likert Scale Single Score'!$E$2:$E$8, MATCH('Admin Single Score'!R28, 'Dev Likert Scale Single Score'!$D$2:$D$8, 0))</f>
        <v>#N/A</v>
      </c>
      <c r="S26" s="45" t="e">
        <f>INDEX('Dev Likert Scale Single Score'!$E$2:$E$8, MATCH('Admin Single Score'!S28, 'Dev Likert Scale Single Score'!$D$2:$D$8, 0))</f>
        <v>#N/A</v>
      </c>
      <c r="T26" s="45" t="e">
        <f>INDEX('Dev Likert Scale Single Score'!$E$2:$E$8, MATCH('Admin Single Score'!T28, 'Dev Likert Scale Single Score'!$D$2:$D$8, 0))</f>
        <v>#N/A</v>
      </c>
      <c r="U26" s="45" t="e">
        <f>INDEX('Dev Likert Scale Single Score'!$E$2:$E$8, MATCH('Admin Single Score'!U28, 'Dev Likert Scale Single Score'!$D$2:$D$8, 0))</f>
        <v>#N/A</v>
      </c>
      <c r="V26" s="45" t="e">
        <f>INDEX('Dev Likert Scale Single Score'!$E$2:$E$8, MATCH('Admin Single Score'!V28, 'Dev Likert Scale Single Score'!$D$2:$D$8, 0))</f>
        <v>#N/A</v>
      </c>
      <c r="W26" s="45" t="e">
        <f>INDEX('Dev Likert Scale Single Score'!$E$2:$E$8, MATCH('Admin Single Score'!W28, 'Dev Likert Scale Single Score'!$D$2:$D$8, 0))</f>
        <v>#N/A</v>
      </c>
      <c r="X26" s="45" t="e">
        <f>INDEX('Dev Likert Scale Single Score'!$E$2:$E$8, MATCH('Admin Single Score'!X28, 'Dev Likert Scale Single Score'!$D$2:$D$8, 0))</f>
        <v>#N/A</v>
      </c>
      <c r="Y26" s="45" t="e">
        <f>INDEX('Dev Likert Scale Single Score'!$E$2:$E$8, MATCH('Admin Single Score'!Y28, 'Dev Likert Scale Single Score'!$D$2:$D$8, 0))</f>
        <v>#N/A</v>
      </c>
      <c r="Z26" s="45" t="e">
        <f>INDEX('Dev Likert Scale Single Score'!$E$2:$E$8, MATCH('Admin Single Score'!Z28, 'Dev Likert Scale Single Score'!$D$2:$D$8, 0))</f>
        <v>#N/A</v>
      </c>
      <c r="AA26" s="45" t="e">
        <f>INDEX('Dev Likert Scale Single Score'!$E$2:$E$8, MATCH('Admin Single Score'!AA28, 'Dev Likert Scale Single Score'!$D$2:$D$8, 0))</f>
        <v>#N/A</v>
      </c>
      <c r="AB26" s="45" t="e">
        <f>INDEX('Dev Likert Scale Single Score'!$E$2:$E$8, MATCH('Admin Single Score'!AB28, 'Dev Likert Scale Single Score'!$D$2:$D$8, 0))</f>
        <v>#N/A</v>
      </c>
      <c r="AC26" s="45" t="e">
        <f>INDEX('Dev Likert Scale Single Score'!$E$2:$E$8, MATCH('Admin Single Score'!AC28, 'Dev Likert Scale Single Score'!$D$2:$D$8, 0))</f>
        <v>#N/A</v>
      </c>
      <c r="AD26" s="45" t="e">
        <f>INDEX('Dev Likert Scale Single Score'!$E$2:$E$8, MATCH('Admin Single Score'!AD28, 'Dev Likert Scale Single Score'!$D$2:$D$8, 0))</f>
        <v>#N/A</v>
      </c>
      <c r="AE26" s="45" t="e">
        <f>INDEX('Dev Likert Scale Single Score'!$E$2:$E$8, MATCH('Admin Single Score'!AE28, 'Dev Likert Scale Single Score'!$D$2:$D$8, 0))</f>
        <v>#N/A</v>
      </c>
      <c r="AF26" s="45" t="e">
        <f>INDEX('Dev Likert Scale Single Score'!$E$2:$E$8, MATCH('Admin Single Score'!AF28, 'Dev Likert Scale Single Score'!$D$2:$D$8, 0))</f>
        <v>#N/A</v>
      </c>
      <c r="AG26" s="45" t="e">
        <f>INDEX('Dev Likert Scale Single Score'!$E$2:$E$8, MATCH('Admin Single Score'!AG28, 'Dev Likert Scale Single Score'!$D$2:$D$8, 0))</f>
        <v>#N/A</v>
      </c>
      <c r="AH26" s="45" t="e">
        <f>INDEX('Dev Likert Scale Single Score'!$E$2:$E$8, MATCH('Admin Single Score'!AH28, 'Dev Likert Scale Single Score'!$D$2:$D$8, 0))</f>
        <v>#N/A</v>
      </c>
      <c r="AI26" s="45" t="e">
        <f>INDEX('Dev Likert Scale Single Score'!$E$2:$E$8, MATCH('Admin Single Score'!AI28, 'Dev Likert Scale Single Score'!$D$2:$D$8, 0))</f>
        <v>#N/A</v>
      </c>
      <c r="AJ26" s="45" t="e">
        <f>INDEX('Dev Likert Scale Single Score'!$E$2:$E$8, MATCH('Admin Single Score'!AJ28, 'Dev Likert Scale Single Score'!$D$2:$D$8, 0))</f>
        <v>#N/A</v>
      </c>
      <c r="AK26" s="45" t="e">
        <f>INDEX('Dev Likert Scale Single Score'!$E$2:$E$8, MATCH('Admin Single Score'!AK28, 'Dev Likert Scale Single Score'!$D$2:$D$8, 0))</f>
        <v>#N/A</v>
      </c>
      <c r="AL26" s="45" t="e">
        <f>INDEX('Dev Likert Scale Single Score'!$E$2:$E$8, MATCH('Admin Single Score'!AL28, 'Dev Likert Scale Single Score'!$D$2:$D$8, 0))</f>
        <v>#N/A</v>
      </c>
      <c r="AM26" s="45" t="e">
        <f>INDEX('Dev Likert Scale Single Score'!$E$2:$E$8, MATCH('Admin Single Score'!AM28, 'Dev Likert Scale Single Score'!$D$2:$D$8, 0))</f>
        <v>#N/A</v>
      </c>
      <c r="AN26" s="45" t="e">
        <f>INDEX('Dev Likert Scale Single Score'!$E$2:$E$8, MATCH('Admin Single Score'!AN28, 'Dev Likert Scale Single Score'!$D$2:$D$8, 0))</f>
        <v>#N/A</v>
      </c>
      <c r="AO26" s="45" t="e">
        <f>INDEX('Dev Likert Scale Single Score'!$E$2:$E$8, MATCH('Admin Single Score'!AO28, 'Dev Likert Scale Single Score'!$D$2:$D$8, 0))</f>
        <v>#N/A</v>
      </c>
      <c r="AP26" s="45" t="e">
        <f>INDEX('Dev Likert Scale Single Score'!$E$2:$E$8, MATCH('Admin Single Score'!AP28, 'Dev Likert Scale Single Score'!$D$2:$D$8, 0))</f>
        <v>#N/A</v>
      </c>
      <c r="AQ26" s="45" t="e">
        <f>INDEX('Dev Likert Scale Single Score'!$E$2:$E$8, MATCH('Admin Single Score'!AQ28, 'Dev Likert Scale Single Score'!$D$2:$D$8, 0))</f>
        <v>#N/A</v>
      </c>
    </row>
    <row r="27" spans="1:43" ht="76.5" thickTop="1" thickBot="1" x14ac:dyDescent="0.3">
      <c r="A27" s="92" t="str">
        <f>'Admin Single Score'!A29</f>
        <v>Question_6</v>
      </c>
      <c r="B27" s="13" t="str">
        <f>'Admin Single Score'!B29</f>
        <v>Compared to other areas where the majority of fishers operate, how close is the MPA to the home port(s) of the fishers?</v>
      </c>
      <c r="C27" s="59" t="str">
        <f ca="1">'Admin Single Score'!C29</f>
        <v>The MPA is close to the home port(s) of the fishers in comparison to other areas where they operate.</v>
      </c>
      <c r="D27" s="45">
        <f>INDEX('Dev Likert Scale Single Score'!$E$2:$E$8, MATCH('Admin Single Score'!D29, 'Dev Likert Scale Single Score'!$D$2:$D$8, 0))</f>
        <v>1</v>
      </c>
      <c r="E27" s="45">
        <f>INDEX('Dev Likert Scale Single Score'!$E$2:$E$8, MATCH('Admin Single Score'!E29, 'Dev Likert Scale Single Score'!$D$2:$D$8, 0))</f>
        <v>1</v>
      </c>
      <c r="F27" s="45">
        <f>INDEX('Dev Likert Scale Single Score'!$E$2:$E$8, MATCH('Admin Single Score'!F29, 'Dev Likert Scale Single Score'!$D$2:$D$8, 0))</f>
        <v>3</v>
      </c>
      <c r="G27" s="45">
        <f>INDEX('Dev Likert Scale Single Score'!$E$2:$E$8, MATCH('Admin Single Score'!G29, 'Dev Likert Scale Single Score'!$D$2:$D$8, 0))</f>
        <v>3</v>
      </c>
      <c r="H27" s="45">
        <f>INDEX('Dev Likert Scale Single Score'!$E$2:$E$8, MATCH('Admin Single Score'!H29, 'Dev Likert Scale Single Score'!$D$2:$D$8, 0))</f>
        <v>3</v>
      </c>
      <c r="I27" s="45">
        <f>INDEX('Dev Likert Scale Single Score'!$E$2:$E$8, MATCH('Admin Single Score'!I29, 'Dev Likert Scale Single Score'!$D$2:$D$8, 0))</f>
        <v>1</v>
      </c>
      <c r="J27" s="45">
        <f>INDEX('Dev Likert Scale Single Score'!$E$2:$E$8, MATCH('Admin Single Score'!J29, 'Dev Likert Scale Single Score'!$D$2:$D$8, 0))</f>
        <v>1</v>
      </c>
      <c r="K27" s="45">
        <f>INDEX('Dev Likert Scale Single Score'!$E$2:$E$8, MATCH('Admin Single Score'!K29, 'Dev Likert Scale Single Score'!$D$2:$D$8, 0))</f>
        <v>5</v>
      </c>
      <c r="L27" s="45">
        <f>INDEX('Dev Likert Scale Single Score'!$E$2:$E$8, MATCH('Admin Single Score'!L29, 'Dev Likert Scale Single Score'!$D$2:$D$8, 0))</f>
        <v>1</v>
      </c>
      <c r="M27" s="45">
        <f>INDEX('Dev Likert Scale Single Score'!$E$2:$E$8, MATCH('Admin Single Score'!M29, 'Dev Likert Scale Single Score'!$D$2:$D$8, 0))</f>
        <v>1</v>
      </c>
      <c r="N27" s="45">
        <f>INDEX('Dev Likert Scale Single Score'!$E$2:$E$8, MATCH('Admin Single Score'!N29, 'Dev Likert Scale Single Score'!$D$2:$D$8, 0))</f>
        <v>1</v>
      </c>
      <c r="O27" s="45">
        <f>INDEX('Dev Likert Scale Single Score'!$E$2:$E$8, MATCH('Admin Single Score'!O29, 'Dev Likert Scale Single Score'!$D$2:$D$8, 0))</f>
        <v>1</v>
      </c>
      <c r="P27" s="45">
        <f>INDEX('Dev Likert Scale Single Score'!$E$2:$E$8, MATCH('Admin Single Score'!P29, 'Dev Likert Scale Single Score'!$D$2:$D$8, 0))</f>
        <v>1</v>
      </c>
      <c r="Q27" s="45">
        <f>INDEX('Dev Likert Scale Single Score'!$E$2:$E$8, MATCH('Admin Single Score'!Q29, 'Dev Likert Scale Single Score'!$D$2:$D$8, 0))</f>
        <v>1</v>
      </c>
      <c r="R27" s="45" t="e">
        <f>INDEX('Dev Likert Scale Single Score'!$E$2:$E$8, MATCH('Admin Single Score'!R29, 'Dev Likert Scale Single Score'!$D$2:$D$8, 0))</f>
        <v>#N/A</v>
      </c>
      <c r="S27" s="45" t="e">
        <f>INDEX('Dev Likert Scale Single Score'!$E$2:$E$8, MATCH('Admin Single Score'!S29, 'Dev Likert Scale Single Score'!$D$2:$D$8, 0))</f>
        <v>#N/A</v>
      </c>
      <c r="T27" s="45" t="e">
        <f>INDEX('Dev Likert Scale Single Score'!$E$2:$E$8, MATCH('Admin Single Score'!T29, 'Dev Likert Scale Single Score'!$D$2:$D$8, 0))</f>
        <v>#N/A</v>
      </c>
      <c r="U27" s="45" t="e">
        <f>INDEX('Dev Likert Scale Single Score'!$E$2:$E$8, MATCH('Admin Single Score'!U29, 'Dev Likert Scale Single Score'!$D$2:$D$8, 0))</f>
        <v>#N/A</v>
      </c>
      <c r="V27" s="45" t="e">
        <f>INDEX('Dev Likert Scale Single Score'!$E$2:$E$8, MATCH('Admin Single Score'!V29, 'Dev Likert Scale Single Score'!$D$2:$D$8, 0))</f>
        <v>#N/A</v>
      </c>
      <c r="W27" s="45" t="e">
        <f>INDEX('Dev Likert Scale Single Score'!$E$2:$E$8, MATCH('Admin Single Score'!W29, 'Dev Likert Scale Single Score'!$D$2:$D$8, 0))</f>
        <v>#N/A</v>
      </c>
      <c r="X27" s="45" t="e">
        <f>INDEX('Dev Likert Scale Single Score'!$E$2:$E$8, MATCH('Admin Single Score'!X29, 'Dev Likert Scale Single Score'!$D$2:$D$8, 0))</f>
        <v>#N/A</v>
      </c>
      <c r="Y27" s="45" t="e">
        <f>INDEX('Dev Likert Scale Single Score'!$E$2:$E$8, MATCH('Admin Single Score'!Y29, 'Dev Likert Scale Single Score'!$D$2:$D$8, 0))</f>
        <v>#N/A</v>
      </c>
      <c r="Z27" s="45" t="e">
        <f>INDEX('Dev Likert Scale Single Score'!$E$2:$E$8, MATCH('Admin Single Score'!Z29, 'Dev Likert Scale Single Score'!$D$2:$D$8, 0))</f>
        <v>#N/A</v>
      </c>
      <c r="AA27" s="45" t="e">
        <f>INDEX('Dev Likert Scale Single Score'!$E$2:$E$8, MATCH('Admin Single Score'!AA29, 'Dev Likert Scale Single Score'!$D$2:$D$8, 0))</f>
        <v>#N/A</v>
      </c>
      <c r="AB27" s="45" t="e">
        <f>INDEX('Dev Likert Scale Single Score'!$E$2:$E$8, MATCH('Admin Single Score'!AB29, 'Dev Likert Scale Single Score'!$D$2:$D$8, 0))</f>
        <v>#N/A</v>
      </c>
      <c r="AC27" s="45" t="e">
        <f>INDEX('Dev Likert Scale Single Score'!$E$2:$E$8, MATCH('Admin Single Score'!AC29, 'Dev Likert Scale Single Score'!$D$2:$D$8, 0))</f>
        <v>#N/A</v>
      </c>
      <c r="AD27" s="45" t="e">
        <f>INDEX('Dev Likert Scale Single Score'!$E$2:$E$8, MATCH('Admin Single Score'!AD29, 'Dev Likert Scale Single Score'!$D$2:$D$8, 0))</f>
        <v>#N/A</v>
      </c>
      <c r="AE27" s="45" t="e">
        <f>INDEX('Dev Likert Scale Single Score'!$E$2:$E$8, MATCH('Admin Single Score'!AE29, 'Dev Likert Scale Single Score'!$D$2:$D$8, 0))</f>
        <v>#N/A</v>
      </c>
      <c r="AF27" s="45" t="e">
        <f>INDEX('Dev Likert Scale Single Score'!$E$2:$E$8, MATCH('Admin Single Score'!AF29, 'Dev Likert Scale Single Score'!$D$2:$D$8, 0))</f>
        <v>#N/A</v>
      </c>
      <c r="AG27" s="45" t="e">
        <f>INDEX('Dev Likert Scale Single Score'!$E$2:$E$8, MATCH('Admin Single Score'!AG29, 'Dev Likert Scale Single Score'!$D$2:$D$8, 0))</f>
        <v>#N/A</v>
      </c>
      <c r="AH27" s="45" t="e">
        <f>INDEX('Dev Likert Scale Single Score'!$E$2:$E$8, MATCH('Admin Single Score'!AH29, 'Dev Likert Scale Single Score'!$D$2:$D$8, 0))</f>
        <v>#N/A</v>
      </c>
      <c r="AI27" s="45" t="e">
        <f>INDEX('Dev Likert Scale Single Score'!$E$2:$E$8, MATCH('Admin Single Score'!AI29, 'Dev Likert Scale Single Score'!$D$2:$D$8, 0))</f>
        <v>#N/A</v>
      </c>
      <c r="AJ27" s="45" t="e">
        <f>INDEX('Dev Likert Scale Single Score'!$E$2:$E$8, MATCH('Admin Single Score'!AJ29, 'Dev Likert Scale Single Score'!$D$2:$D$8, 0))</f>
        <v>#N/A</v>
      </c>
      <c r="AK27" s="45" t="e">
        <f>INDEX('Dev Likert Scale Single Score'!$E$2:$E$8, MATCH('Admin Single Score'!AK29, 'Dev Likert Scale Single Score'!$D$2:$D$8, 0))</f>
        <v>#N/A</v>
      </c>
      <c r="AL27" s="45" t="e">
        <f>INDEX('Dev Likert Scale Single Score'!$E$2:$E$8, MATCH('Admin Single Score'!AL29, 'Dev Likert Scale Single Score'!$D$2:$D$8, 0))</f>
        <v>#N/A</v>
      </c>
      <c r="AM27" s="45" t="e">
        <f>INDEX('Dev Likert Scale Single Score'!$E$2:$E$8, MATCH('Admin Single Score'!AM29, 'Dev Likert Scale Single Score'!$D$2:$D$8, 0))</f>
        <v>#N/A</v>
      </c>
      <c r="AN27" s="45" t="e">
        <f>INDEX('Dev Likert Scale Single Score'!$E$2:$E$8, MATCH('Admin Single Score'!AN29, 'Dev Likert Scale Single Score'!$D$2:$D$8, 0))</f>
        <v>#N/A</v>
      </c>
      <c r="AO27" s="45" t="e">
        <f>INDEX('Dev Likert Scale Single Score'!$E$2:$E$8, MATCH('Admin Single Score'!AO29, 'Dev Likert Scale Single Score'!$D$2:$D$8, 0))</f>
        <v>#N/A</v>
      </c>
      <c r="AP27" s="45" t="e">
        <f>INDEX('Dev Likert Scale Single Score'!$E$2:$E$8, MATCH('Admin Single Score'!AP29, 'Dev Likert Scale Single Score'!$D$2:$D$8, 0))</f>
        <v>#N/A</v>
      </c>
      <c r="AQ27" s="45" t="e">
        <f>INDEX('Dev Likert Scale Single Score'!$E$2:$E$8, MATCH('Admin Single Score'!AQ29, 'Dev Likert Scale Single Score'!$D$2:$D$8, 0))</f>
        <v>#N/A</v>
      </c>
    </row>
    <row r="28" spans="1:43" ht="76.5" thickTop="1" thickBot="1" x14ac:dyDescent="0.3">
      <c r="A28" s="92" t="str">
        <f>'Admin Single Score'!A30</f>
        <v>Question_6</v>
      </c>
      <c r="B28" s="13" t="str">
        <f>'Admin Single Score'!B30</f>
        <v>Compared to other areas where the majority of fishers operate, how close is the MPA to the home port(s) of the fishers?</v>
      </c>
      <c r="C28" s="59" t="str">
        <f ca="1">'Admin Single Score'!C30</f>
        <v>The MPA is at an average distance from the home port(s) of the fishers in comparison to other areas where they operate.</v>
      </c>
      <c r="D28" s="45">
        <f>INDEX('Dev Likert Scale Single Score'!$E$2:$E$8, MATCH('Admin Single Score'!D30, 'Dev Likert Scale Single Score'!$D$2:$D$8, 0))</f>
        <v>1</v>
      </c>
      <c r="E28" s="45">
        <f>INDEX('Dev Likert Scale Single Score'!$E$2:$E$8, MATCH('Admin Single Score'!E30, 'Dev Likert Scale Single Score'!$D$2:$D$8, 0))</f>
        <v>1</v>
      </c>
      <c r="F28" s="45">
        <f>INDEX('Dev Likert Scale Single Score'!$E$2:$E$8, MATCH('Admin Single Score'!F30, 'Dev Likert Scale Single Score'!$D$2:$D$8, 0))</f>
        <v>1</v>
      </c>
      <c r="G28" s="45">
        <f>INDEX('Dev Likert Scale Single Score'!$E$2:$E$8, MATCH('Admin Single Score'!G30, 'Dev Likert Scale Single Score'!$D$2:$D$8, 0))</f>
        <v>1</v>
      </c>
      <c r="H28" s="45">
        <f>INDEX('Dev Likert Scale Single Score'!$E$2:$E$8, MATCH('Admin Single Score'!H30, 'Dev Likert Scale Single Score'!$D$2:$D$8, 0))</f>
        <v>1</v>
      </c>
      <c r="I28" s="45">
        <f>INDEX('Dev Likert Scale Single Score'!$E$2:$E$8, MATCH('Admin Single Score'!I30, 'Dev Likert Scale Single Score'!$D$2:$D$8, 0))</f>
        <v>1</v>
      </c>
      <c r="J28" s="45">
        <f>INDEX('Dev Likert Scale Single Score'!$E$2:$E$8, MATCH('Admin Single Score'!J30, 'Dev Likert Scale Single Score'!$D$2:$D$8, 0))</f>
        <v>1</v>
      </c>
      <c r="K28" s="45">
        <f>INDEX('Dev Likert Scale Single Score'!$E$2:$E$8, MATCH('Admin Single Score'!K30, 'Dev Likert Scale Single Score'!$D$2:$D$8, 0))</f>
        <v>3</v>
      </c>
      <c r="L28" s="45">
        <f>INDEX('Dev Likert Scale Single Score'!$E$2:$E$8, MATCH('Admin Single Score'!L30, 'Dev Likert Scale Single Score'!$D$2:$D$8, 0))</f>
        <v>1</v>
      </c>
      <c r="M28" s="45">
        <f>INDEX('Dev Likert Scale Single Score'!$E$2:$E$8, MATCH('Admin Single Score'!M30, 'Dev Likert Scale Single Score'!$D$2:$D$8, 0))</f>
        <v>1</v>
      </c>
      <c r="N28" s="45">
        <f>INDEX('Dev Likert Scale Single Score'!$E$2:$E$8, MATCH('Admin Single Score'!N30, 'Dev Likert Scale Single Score'!$D$2:$D$8, 0))</f>
        <v>1</v>
      </c>
      <c r="O28" s="45">
        <f>INDEX('Dev Likert Scale Single Score'!$E$2:$E$8, MATCH('Admin Single Score'!O30, 'Dev Likert Scale Single Score'!$D$2:$D$8, 0))</f>
        <v>1</v>
      </c>
      <c r="P28" s="45">
        <f>INDEX('Dev Likert Scale Single Score'!$E$2:$E$8, MATCH('Admin Single Score'!P30, 'Dev Likert Scale Single Score'!$D$2:$D$8, 0))</f>
        <v>1</v>
      </c>
      <c r="Q28" s="45">
        <f>INDEX('Dev Likert Scale Single Score'!$E$2:$E$8, MATCH('Admin Single Score'!Q30, 'Dev Likert Scale Single Score'!$D$2:$D$8, 0))</f>
        <v>1</v>
      </c>
      <c r="R28" s="45" t="e">
        <f>INDEX('Dev Likert Scale Single Score'!$E$2:$E$8, MATCH('Admin Single Score'!R30, 'Dev Likert Scale Single Score'!$D$2:$D$8, 0))</f>
        <v>#N/A</v>
      </c>
      <c r="S28" s="45" t="e">
        <f>INDEX('Dev Likert Scale Single Score'!$E$2:$E$8, MATCH('Admin Single Score'!S30, 'Dev Likert Scale Single Score'!$D$2:$D$8, 0))</f>
        <v>#N/A</v>
      </c>
      <c r="T28" s="45" t="e">
        <f>INDEX('Dev Likert Scale Single Score'!$E$2:$E$8, MATCH('Admin Single Score'!T30, 'Dev Likert Scale Single Score'!$D$2:$D$8, 0))</f>
        <v>#N/A</v>
      </c>
      <c r="U28" s="45" t="e">
        <f>INDEX('Dev Likert Scale Single Score'!$E$2:$E$8, MATCH('Admin Single Score'!U30, 'Dev Likert Scale Single Score'!$D$2:$D$8, 0))</f>
        <v>#N/A</v>
      </c>
      <c r="V28" s="45" t="e">
        <f>INDEX('Dev Likert Scale Single Score'!$E$2:$E$8, MATCH('Admin Single Score'!V30, 'Dev Likert Scale Single Score'!$D$2:$D$8, 0))</f>
        <v>#N/A</v>
      </c>
      <c r="W28" s="45" t="e">
        <f>INDEX('Dev Likert Scale Single Score'!$E$2:$E$8, MATCH('Admin Single Score'!W30, 'Dev Likert Scale Single Score'!$D$2:$D$8, 0))</f>
        <v>#N/A</v>
      </c>
      <c r="X28" s="45" t="e">
        <f>INDEX('Dev Likert Scale Single Score'!$E$2:$E$8, MATCH('Admin Single Score'!X30, 'Dev Likert Scale Single Score'!$D$2:$D$8, 0))</f>
        <v>#N/A</v>
      </c>
      <c r="Y28" s="45" t="e">
        <f>INDEX('Dev Likert Scale Single Score'!$E$2:$E$8, MATCH('Admin Single Score'!Y30, 'Dev Likert Scale Single Score'!$D$2:$D$8, 0))</f>
        <v>#N/A</v>
      </c>
      <c r="Z28" s="45" t="e">
        <f>INDEX('Dev Likert Scale Single Score'!$E$2:$E$8, MATCH('Admin Single Score'!Z30, 'Dev Likert Scale Single Score'!$D$2:$D$8, 0))</f>
        <v>#N/A</v>
      </c>
      <c r="AA28" s="45" t="e">
        <f>INDEX('Dev Likert Scale Single Score'!$E$2:$E$8, MATCH('Admin Single Score'!AA30, 'Dev Likert Scale Single Score'!$D$2:$D$8, 0))</f>
        <v>#N/A</v>
      </c>
      <c r="AB28" s="45" t="e">
        <f>INDEX('Dev Likert Scale Single Score'!$E$2:$E$8, MATCH('Admin Single Score'!AB30, 'Dev Likert Scale Single Score'!$D$2:$D$8, 0))</f>
        <v>#N/A</v>
      </c>
      <c r="AC28" s="45" t="e">
        <f>INDEX('Dev Likert Scale Single Score'!$E$2:$E$8, MATCH('Admin Single Score'!AC30, 'Dev Likert Scale Single Score'!$D$2:$D$8, 0))</f>
        <v>#N/A</v>
      </c>
      <c r="AD28" s="45" t="e">
        <f>INDEX('Dev Likert Scale Single Score'!$E$2:$E$8, MATCH('Admin Single Score'!AD30, 'Dev Likert Scale Single Score'!$D$2:$D$8, 0))</f>
        <v>#N/A</v>
      </c>
      <c r="AE28" s="45" t="e">
        <f>INDEX('Dev Likert Scale Single Score'!$E$2:$E$8, MATCH('Admin Single Score'!AE30, 'Dev Likert Scale Single Score'!$D$2:$D$8, 0))</f>
        <v>#N/A</v>
      </c>
      <c r="AF28" s="45" t="e">
        <f>INDEX('Dev Likert Scale Single Score'!$E$2:$E$8, MATCH('Admin Single Score'!AF30, 'Dev Likert Scale Single Score'!$D$2:$D$8, 0))</f>
        <v>#N/A</v>
      </c>
      <c r="AG28" s="45" t="e">
        <f>INDEX('Dev Likert Scale Single Score'!$E$2:$E$8, MATCH('Admin Single Score'!AG30, 'Dev Likert Scale Single Score'!$D$2:$D$8, 0))</f>
        <v>#N/A</v>
      </c>
      <c r="AH28" s="45" t="e">
        <f>INDEX('Dev Likert Scale Single Score'!$E$2:$E$8, MATCH('Admin Single Score'!AH30, 'Dev Likert Scale Single Score'!$D$2:$D$8, 0))</f>
        <v>#N/A</v>
      </c>
      <c r="AI28" s="45" t="e">
        <f>INDEX('Dev Likert Scale Single Score'!$E$2:$E$8, MATCH('Admin Single Score'!AI30, 'Dev Likert Scale Single Score'!$D$2:$D$8, 0))</f>
        <v>#N/A</v>
      </c>
      <c r="AJ28" s="45" t="e">
        <f>INDEX('Dev Likert Scale Single Score'!$E$2:$E$8, MATCH('Admin Single Score'!AJ30, 'Dev Likert Scale Single Score'!$D$2:$D$8, 0))</f>
        <v>#N/A</v>
      </c>
      <c r="AK28" s="45" t="e">
        <f>INDEX('Dev Likert Scale Single Score'!$E$2:$E$8, MATCH('Admin Single Score'!AK30, 'Dev Likert Scale Single Score'!$D$2:$D$8, 0))</f>
        <v>#N/A</v>
      </c>
      <c r="AL28" s="45" t="e">
        <f>INDEX('Dev Likert Scale Single Score'!$E$2:$E$8, MATCH('Admin Single Score'!AL30, 'Dev Likert Scale Single Score'!$D$2:$D$8, 0))</f>
        <v>#N/A</v>
      </c>
      <c r="AM28" s="45" t="e">
        <f>INDEX('Dev Likert Scale Single Score'!$E$2:$E$8, MATCH('Admin Single Score'!AM30, 'Dev Likert Scale Single Score'!$D$2:$D$8, 0))</f>
        <v>#N/A</v>
      </c>
      <c r="AN28" s="45" t="e">
        <f>INDEX('Dev Likert Scale Single Score'!$E$2:$E$8, MATCH('Admin Single Score'!AN30, 'Dev Likert Scale Single Score'!$D$2:$D$8, 0))</f>
        <v>#N/A</v>
      </c>
      <c r="AO28" s="45" t="e">
        <f>INDEX('Dev Likert Scale Single Score'!$E$2:$E$8, MATCH('Admin Single Score'!AO30, 'Dev Likert Scale Single Score'!$D$2:$D$8, 0))</f>
        <v>#N/A</v>
      </c>
      <c r="AP28" s="45" t="e">
        <f>INDEX('Dev Likert Scale Single Score'!$E$2:$E$8, MATCH('Admin Single Score'!AP30, 'Dev Likert Scale Single Score'!$D$2:$D$8, 0))</f>
        <v>#N/A</v>
      </c>
      <c r="AQ28" s="45" t="e">
        <f>INDEX('Dev Likert Scale Single Score'!$E$2:$E$8, MATCH('Admin Single Score'!AQ30, 'Dev Likert Scale Single Score'!$D$2:$D$8, 0))</f>
        <v>#N/A</v>
      </c>
    </row>
    <row r="29" spans="1:43" ht="76.5" thickTop="1" thickBot="1" x14ac:dyDescent="0.3">
      <c r="A29" s="92" t="str">
        <f>'Admin Single Score'!A31</f>
        <v>Question_6</v>
      </c>
      <c r="B29" s="13" t="str">
        <f>'Admin Single Score'!B31</f>
        <v>Compared to other areas where the majority of fishers operate, how close is the MPA to the home port(s) of the fishers?</v>
      </c>
      <c r="C29" s="59" t="str">
        <f ca="1">'Admin Single Score'!C31</f>
        <v>The MPA is far from the home port(s) of the fishers in comparison to other areas where they operate.</v>
      </c>
      <c r="D29" s="45">
        <f>INDEX('Dev Likert Scale Single Score'!$E$2:$E$8, MATCH('Admin Single Score'!D31, 'Dev Likert Scale Single Score'!$D$2:$D$8, 0))</f>
        <v>1</v>
      </c>
      <c r="E29" s="45">
        <f>INDEX('Dev Likert Scale Single Score'!$E$2:$E$8, MATCH('Admin Single Score'!E31, 'Dev Likert Scale Single Score'!$D$2:$D$8, 0))</f>
        <v>1</v>
      </c>
      <c r="F29" s="45">
        <f>INDEX('Dev Likert Scale Single Score'!$E$2:$E$8, MATCH('Admin Single Score'!F31, 'Dev Likert Scale Single Score'!$D$2:$D$8, 0))</f>
        <v>1</v>
      </c>
      <c r="G29" s="45">
        <f>INDEX('Dev Likert Scale Single Score'!$E$2:$E$8, MATCH('Admin Single Score'!G31, 'Dev Likert Scale Single Score'!$D$2:$D$8, 0))</f>
        <v>1</v>
      </c>
      <c r="H29" s="45">
        <f>INDEX('Dev Likert Scale Single Score'!$E$2:$E$8, MATCH('Admin Single Score'!H31, 'Dev Likert Scale Single Score'!$D$2:$D$8, 0))</f>
        <v>1</v>
      </c>
      <c r="I29" s="45">
        <f>INDEX('Dev Likert Scale Single Score'!$E$2:$E$8, MATCH('Admin Single Score'!I31, 'Dev Likert Scale Single Score'!$D$2:$D$8, 0))</f>
        <v>1</v>
      </c>
      <c r="J29" s="45">
        <f>INDEX('Dev Likert Scale Single Score'!$E$2:$E$8, MATCH('Admin Single Score'!J31, 'Dev Likert Scale Single Score'!$D$2:$D$8, 0))</f>
        <v>1</v>
      </c>
      <c r="K29" s="45">
        <f>INDEX('Dev Likert Scale Single Score'!$E$2:$E$8, MATCH('Admin Single Score'!K31, 'Dev Likert Scale Single Score'!$D$2:$D$8, 0))</f>
        <v>1</v>
      </c>
      <c r="L29" s="45">
        <f>INDEX('Dev Likert Scale Single Score'!$E$2:$E$8, MATCH('Admin Single Score'!L31, 'Dev Likert Scale Single Score'!$D$2:$D$8, 0))</f>
        <v>1</v>
      </c>
      <c r="M29" s="45">
        <f>INDEX('Dev Likert Scale Single Score'!$E$2:$E$8, MATCH('Admin Single Score'!M31, 'Dev Likert Scale Single Score'!$D$2:$D$8, 0))</f>
        <v>1</v>
      </c>
      <c r="N29" s="45">
        <f>INDEX('Dev Likert Scale Single Score'!$E$2:$E$8, MATCH('Admin Single Score'!N31, 'Dev Likert Scale Single Score'!$D$2:$D$8, 0))</f>
        <v>1</v>
      </c>
      <c r="O29" s="45">
        <f>INDEX('Dev Likert Scale Single Score'!$E$2:$E$8, MATCH('Admin Single Score'!O31, 'Dev Likert Scale Single Score'!$D$2:$D$8, 0))</f>
        <v>1</v>
      </c>
      <c r="P29" s="45">
        <f>INDEX('Dev Likert Scale Single Score'!$E$2:$E$8, MATCH('Admin Single Score'!P31, 'Dev Likert Scale Single Score'!$D$2:$D$8, 0))</f>
        <v>1</v>
      </c>
      <c r="Q29" s="45">
        <f>INDEX('Dev Likert Scale Single Score'!$E$2:$E$8, MATCH('Admin Single Score'!Q31, 'Dev Likert Scale Single Score'!$D$2:$D$8, 0))</f>
        <v>1</v>
      </c>
      <c r="R29" s="45" t="e">
        <f>INDEX('Dev Likert Scale Single Score'!$E$2:$E$8, MATCH('Admin Single Score'!R31, 'Dev Likert Scale Single Score'!$D$2:$D$8, 0))</f>
        <v>#N/A</v>
      </c>
      <c r="S29" s="45" t="e">
        <f>INDEX('Dev Likert Scale Single Score'!$E$2:$E$8, MATCH('Admin Single Score'!S31, 'Dev Likert Scale Single Score'!$D$2:$D$8, 0))</f>
        <v>#N/A</v>
      </c>
      <c r="T29" s="45" t="e">
        <f>INDEX('Dev Likert Scale Single Score'!$E$2:$E$8, MATCH('Admin Single Score'!T31, 'Dev Likert Scale Single Score'!$D$2:$D$8, 0))</f>
        <v>#N/A</v>
      </c>
      <c r="U29" s="45" t="e">
        <f>INDEX('Dev Likert Scale Single Score'!$E$2:$E$8, MATCH('Admin Single Score'!U31, 'Dev Likert Scale Single Score'!$D$2:$D$8, 0))</f>
        <v>#N/A</v>
      </c>
      <c r="V29" s="45" t="e">
        <f>INDEX('Dev Likert Scale Single Score'!$E$2:$E$8, MATCH('Admin Single Score'!V31, 'Dev Likert Scale Single Score'!$D$2:$D$8, 0))</f>
        <v>#N/A</v>
      </c>
      <c r="W29" s="45" t="e">
        <f>INDEX('Dev Likert Scale Single Score'!$E$2:$E$8, MATCH('Admin Single Score'!W31, 'Dev Likert Scale Single Score'!$D$2:$D$8, 0))</f>
        <v>#N/A</v>
      </c>
      <c r="X29" s="45" t="e">
        <f>INDEX('Dev Likert Scale Single Score'!$E$2:$E$8, MATCH('Admin Single Score'!X31, 'Dev Likert Scale Single Score'!$D$2:$D$8, 0))</f>
        <v>#N/A</v>
      </c>
      <c r="Y29" s="45" t="e">
        <f>INDEX('Dev Likert Scale Single Score'!$E$2:$E$8, MATCH('Admin Single Score'!Y31, 'Dev Likert Scale Single Score'!$D$2:$D$8, 0))</f>
        <v>#N/A</v>
      </c>
      <c r="Z29" s="45" t="e">
        <f>INDEX('Dev Likert Scale Single Score'!$E$2:$E$8, MATCH('Admin Single Score'!Z31, 'Dev Likert Scale Single Score'!$D$2:$D$8, 0))</f>
        <v>#N/A</v>
      </c>
      <c r="AA29" s="45" t="e">
        <f>INDEX('Dev Likert Scale Single Score'!$E$2:$E$8, MATCH('Admin Single Score'!AA31, 'Dev Likert Scale Single Score'!$D$2:$D$8, 0))</f>
        <v>#N/A</v>
      </c>
      <c r="AB29" s="45" t="e">
        <f>INDEX('Dev Likert Scale Single Score'!$E$2:$E$8, MATCH('Admin Single Score'!AB31, 'Dev Likert Scale Single Score'!$D$2:$D$8, 0))</f>
        <v>#N/A</v>
      </c>
      <c r="AC29" s="45" t="e">
        <f>INDEX('Dev Likert Scale Single Score'!$E$2:$E$8, MATCH('Admin Single Score'!AC31, 'Dev Likert Scale Single Score'!$D$2:$D$8, 0))</f>
        <v>#N/A</v>
      </c>
      <c r="AD29" s="45" t="e">
        <f>INDEX('Dev Likert Scale Single Score'!$E$2:$E$8, MATCH('Admin Single Score'!AD31, 'Dev Likert Scale Single Score'!$D$2:$D$8, 0))</f>
        <v>#N/A</v>
      </c>
      <c r="AE29" s="45" t="e">
        <f>INDEX('Dev Likert Scale Single Score'!$E$2:$E$8, MATCH('Admin Single Score'!AE31, 'Dev Likert Scale Single Score'!$D$2:$D$8, 0))</f>
        <v>#N/A</v>
      </c>
      <c r="AF29" s="45" t="e">
        <f>INDEX('Dev Likert Scale Single Score'!$E$2:$E$8, MATCH('Admin Single Score'!AF31, 'Dev Likert Scale Single Score'!$D$2:$D$8, 0))</f>
        <v>#N/A</v>
      </c>
      <c r="AG29" s="45" t="e">
        <f>INDEX('Dev Likert Scale Single Score'!$E$2:$E$8, MATCH('Admin Single Score'!AG31, 'Dev Likert Scale Single Score'!$D$2:$D$8, 0))</f>
        <v>#N/A</v>
      </c>
      <c r="AH29" s="45" t="e">
        <f>INDEX('Dev Likert Scale Single Score'!$E$2:$E$8, MATCH('Admin Single Score'!AH31, 'Dev Likert Scale Single Score'!$D$2:$D$8, 0))</f>
        <v>#N/A</v>
      </c>
      <c r="AI29" s="45" t="e">
        <f>INDEX('Dev Likert Scale Single Score'!$E$2:$E$8, MATCH('Admin Single Score'!AI31, 'Dev Likert Scale Single Score'!$D$2:$D$8, 0))</f>
        <v>#N/A</v>
      </c>
      <c r="AJ29" s="45" t="e">
        <f>INDEX('Dev Likert Scale Single Score'!$E$2:$E$8, MATCH('Admin Single Score'!AJ31, 'Dev Likert Scale Single Score'!$D$2:$D$8, 0))</f>
        <v>#N/A</v>
      </c>
      <c r="AK29" s="45" t="e">
        <f>INDEX('Dev Likert Scale Single Score'!$E$2:$E$8, MATCH('Admin Single Score'!AK31, 'Dev Likert Scale Single Score'!$D$2:$D$8, 0))</f>
        <v>#N/A</v>
      </c>
      <c r="AL29" s="45" t="e">
        <f>INDEX('Dev Likert Scale Single Score'!$E$2:$E$8, MATCH('Admin Single Score'!AL31, 'Dev Likert Scale Single Score'!$D$2:$D$8, 0))</f>
        <v>#N/A</v>
      </c>
      <c r="AM29" s="45" t="e">
        <f>INDEX('Dev Likert Scale Single Score'!$E$2:$E$8, MATCH('Admin Single Score'!AM31, 'Dev Likert Scale Single Score'!$D$2:$D$8, 0))</f>
        <v>#N/A</v>
      </c>
      <c r="AN29" s="45" t="e">
        <f>INDEX('Dev Likert Scale Single Score'!$E$2:$E$8, MATCH('Admin Single Score'!AN31, 'Dev Likert Scale Single Score'!$D$2:$D$8, 0))</f>
        <v>#N/A</v>
      </c>
      <c r="AO29" s="45" t="e">
        <f>INDEX('Dev Likert Scale Single Score'!$E$2:$E$8, MATCH('Admin Single Score'!AO31, 'Dev Likert Scale Single Score'!$D$2:$D$8, 0))</f>
        <v>#N/A</v>
      </c>
      <c r="AP29" s="45" t="e">
        <f>INDEX('Dev Likert Scale Single Score'!$E$2:$E$8, MATCH('Admin Single Score'!AP31, 'Dev Likert Scale Single Score'!$D$2:$D$8, 0))</f>
        <v>#N/A</v>
      </c>
      <c r="AQ29" s="45" t="e">
        <f>INDEX('Dev Likert Scale Single Score'!$E$2:$E$8, MATCH('Admin Single Score'!AQ31, 'Dev Likert Scale Single Score'!$D$2:$D$8, 0))</f>
        <v>#N/A</v>
      </c>
    </row>
    <row r="30" spans="1:43" ht="76.5" thickTop="1" thickBot="1" x14ac:dyDescent="0.3">
      <c r="A30" s="92" t="str">
        <f>'Admin Single Score'!A32</f>
        <v>Question_6</v>
      </c>
      <c r="B30" s="13" t="str">
        <f>'Admin Single Score'!B32</f>
        <v>Compared to other areas where the majority of fishers operate, how close is the MPA to the home port(s) of the fishers?</v>
      </c>
      <c r="C30" s="59">
        <f ca="1">'Admin Single Score'!C32</f>
        <v>0</v>
      </c>
      <c r="D30" s="45" t="e">
        <f>INDEX('Dev Likert Scale Single Score'!$E$2:$E$8, MATCH('Admin Single Score'!D32, 'Dev Likert Scale Single Score'!$D$2:$D$8, 0))</f>
        <v>#N/A</v>
      </c>
      <c r="E30" s="45" t="e">
        <f>INDEX('Dev Likert Scale Single Score'!$E$2:$E$8, MATCH('Admin Single Score'!E32, 'Dev Likert Scale Single Score'!$D$2:$D$8, 0))</f>
        <v>#N/A</v>
      </c>
      <c r="F30" s="45" t="e">
        <f>INDEX('Dev Likert Scale Single Score'!$E$2:$E$8, MATCH('Admin Single Score'!F32, 'Dev Likert Scale Single Score'!$D$2:$D$8, 0))</f>
        <v>#N/A</v>
      </c>
      <c r="G30" s="45" t="e">
        <f>INDEX('Dev Likert Scale Single Score'!$E$2:$E$8, MATCH('Admin Single Score'!G32, 'Dev Likert Scale Single Score'!$D$2:$D$8, 0))</f>
        <v>#N/A</v>
      </c>
      <c r="H30" s="45" t="e">
        <f>INDEX('Dev Likert Scale Single Score'!$E$2:$E$8, MATCH('Admin Single Score'!H32, 'Dev Likert Scale Single Score'!$D$2:$D$8, 0))</f>
        <v>#N/A</v>
      </c>
      <c r="I30" s="45" t="e">
        <f>INDEX('Dev Likert Scale Single Score'!$E$2:$E$8, MATCH('Admin Single Score'!I32, 'Dev Likert Scale Single Score'!$D$2:$D$8, 0))</f>
        <v>#N/A</v>
      </c>
      <c r="J30" s="45" t="e">
        <f>INDEX('Dev Likert Scale Single Score'!$E$2:$E$8, MATCH('Admin Single Score'!J32, 'Dev Likert Scale Single Score'!$D$2:$D$8, 0))</f>
        <v>#N/A</v>
      </c>
      <c r="K30" s="45" t="e">
        <f>INDEX('Dev Likert Scale Single Score'!$E$2:$E$8, MATCH('Admin Single Score'!K32, 'Dev Likert Scale Single Score'!$D$2:$D$8, 0))</f>
        <v>#N/A</v>
      </c>
      <c r="L30" s="45" t="e">
        <f>INDEX('Dev Likert Scale Single Score'!$E$2:$E$8, MATCH('Admin Single Score'!L32, 'Dev Likert Scale Single Score'!$D$2:$D$8, 0))</f>
        <v>#N/A</v>
      </c>
      <c r="M30" s="45" t="e">
        <f>INDEX('Dev Likert Scale Single Score'!$E$2:$E$8, MATCH('Admin Single Score'!M32, 'Dev Likert Scale Single Score'!$D$2:$D$8, 0))</f>
        <v>#N/A</v>
      </c>
      <c r="N30" s="45" t="e">
        <f>INDEX('Dev Likert Scale Single Score'!$E$2:$E$8, MATCH('Admin Single Score'!N32, 'Dev Likert Scale Single Score'!$D$2:$D$8, 0))</f>
        <v>#N/A</v>
      </c>
      <c r="O30" s="45" t="e">
        <f>INDEX('Dev Likert Scale Single Score'!$E$2:$E$8, MATCH('Admin Single Score'!O32, 'Dev Likert Scale Single Score'!$D$2:$D$8, 0))</f>
        <v>#N/A</v>
      </c>
      <c r="P30" s="45" t="e">
        <f>INDEX('Dev Likert Scale Single Score'!$E$2:$E$8, MATCH('Admin Single Score'!P32, 'Dev Likert Scale Single Score'!$D$2:$D$8, 0))</f>
        <v>#N/A</v>
      </c>
      <c r="Q30" s="45" t="e">
        <f>INDEX('Dev Likert Scale Single Score'!$E$2:$E$8, MATCH('Admin Single Score'!Q32, 'Dev Likert Scale Single Score'!$D$2:$D$8, 0))</f>
        <v>#N/A</v>
      </c>
      <c r="R30" s="45" t="e">
        <f>INDEX('Dev Likert Scale Single Score'!$E$2:$E$8, MATCH('Admin Single Score'!R32, 'Dev Likert Scale Single Score'!$D$2:$D$8, 0))</f>
        <v>#N/A</v>
      </c>
      <c r="S30" s="45" t="e">
        <f>INDEX('Dev Likert Scale Single Score'!$E$2:$E$8, MATCH('Admin Single Score'!S32, 'Dev Likert Scale Single Score'!$D$2:$D$8, 0))</f>
        <v>#N/A</v>
      </c>
      <c r="T30" s="45" t="e">
        <f>INDEX('Dev Likert Scale Single Score'!$E$2:$E$8, MATCH('Admin Single Score'!T32, 'Dev Likert Scale Single Score'!$D$2:$D$8, 0))</f>
        <v>#N/A</v>
      </c>
      <c r="U30" s="45" t="e">
        <f>INDEX('Dev Likert Scale Single Score'!$E$2:$E$8, MATCH('Admin Single Score'!U32, 'Dev Likert Scale Single Score'!$D$2:$D$8, 0))</f>
        <v>#N/A</v>
      </c>
      <c r="V30" s="45" t="e">
        <f>INDEX('Dev Likert Scale Single Score'!$E$2:$E$8, MATCH('Admin Single Score'!V32, 'Dev Likert Scale Single Score'!$D$2:$D$8, 0))</f>
        <v>#N/A</v>
      </c>
      <c r="W30" s="45" t="e">
        <f>INDEX('Dev Likert Scale Single Score'!$E$2:$E$8, MATCH('Admin Single Score'!W32, 'Dev Likert Scale Single Score'!$D$2:$D$8, 0))</f>
        <v>#N/A</v>
      </c>
      <c r="X30" s="45" t="e">
        <f>INDEX('Dev Likert Scale Single Score'!$E$2:$E$8, MATCH('Admin Single Score'!X32, 'Dev Likert Scale Single Score'!$D$2:$D$8, 0))</f>
        <v>#N/A</v>
      </c>
      <c r="Y30" s="45" t="e">
        <f>INDEX('Dev Likert Scale Single Score'!$E$2:$E$8, MATCH('Admin Single Score'!Y32, 'Dev Likert Scale Single Score'!$D$2:$D$8, 0))</f>
        <v>#N/A</v>
      </c>
      <c r="Z30" s="45" t="e">
        <f>INDEX('Dev Likert Scale Single Score'!$E$2:$E$8, MATCH('Admin Single Score'!Z32, 'Dev Likert Scale Single Score'!$D$2:$D$8, 0))</f>
        <v>#N/A</v>
      </c>
      <c r="AA30" s="45" t="e">
        <f>INDEX('Dev Likert Scale Single Score'!$E$2:$E$8, MATCH('Admin Single Score'!AA32, 'Dev Likert Scale Single Score'!$D$2:$D$8, 0))</f>
        <v>#N/A</v>
      </c>
      <c r="AB30" s="45" t="e">
        <f>INDEX('Dev Likert Scale Single Score'!$E$2:$E$8, MATCH('Admin Single Score'!AB32, 'Dev Likert Scale Single Score'!$D$2:$D$8, 0))</f>
        <v>#N/A</v>
      </c>
      <c r="AC30" s="45" t="e">
        <f>INDEX('Dev Likert Scale Single Score'!$E$2:$E$8, MATCH('Admin Single Score'!AC32, 'Dev Likert Scale Single Score'!$D$2:$D$8, 0))</f>
        <v>#N/A</v>
      </c>
      <c r="AD30" s="45" t="e">
        <f>INDEX('Dev Likert Scale Single Score'!$E$2:$E$8, MATCH('Admin Single Score'!AD32, 'Dev Likert Scale Single Score'!$D$2:$D$8, 0))</f>
        <v>#N/A</v>
      </c>
      <c r="AE30" s="45" t="e">
        <f>INDEX('Dev Likert Scale Single Score'!$E$2:$E$8, MATCH('Admin Single Score'!AE32, 'Dev Likert Scale Single Score'!$D$2:$D$8, 0))</f>
        <v>#N/A</v>
      </c>
      <c r="AF30" s="45" t="e">
        <f>INDEX('Dev Likert Scale Single Score'!$E$2:$E$8, MATCH('Admin Single Score'!AF32, 'Dev Likert Scale Single Score'!$D$2:$D$8, 0))</f>
        <v>#N/A</v>
      </c>
      <c r="AG30" s="45" t="e">
        <f>INDEX('Dev Likert Scale Single Score'!$E$2:$E$8, MATCH('Admin Single Score'!AG32, 'Dev Likert Scale Single Score'!$D$2:$D$8, 0))</f>
        <v>#N/A</v>
      </c>
      <c r="AH30" s="45" t="e">
        <f>INDEX('Dev Likert Scale Single Score'!$E$2:$E$8, MATCH('Admin Single Score'!AH32, 'Dev Likert Scale Single Score'!$D$2:$D$8, 0))</f>
        <v>#N/A</v>
      </c>
      <c r="AI30" s="45" t="e">
        <f>INDEX('Dev Likert Scale Single Score'!$E$2:$E$8, MATCH('Admin Single Score'!AI32, 'Dev Likert Scale Single Score'!$D$2:$D$8, 0))</f>
        <v>#N/A</v>
      </c>
      <c r="AJ30" s="45" t="e">
        <f>INDEX('Dev Likert Scale Single Score'!$E$2:$E$8, MATCH('Admin Single Score'!AJ32, 'Dev Likert Scale Single Score'!$D$2:$D$8, 0))</f>
        <v>#N/A</v>
      </c>
      <c r="AK30" s="45" t="e">
        <f>INDEX('Dev Likert Scale Single Score'!$E$2:$E$8, MATCH('Admin Single Score'!AK32, 'Dev Likert Scale Single Score'!$D$2:$D$8, 0))</f>
        <v>#N/A</v>
      </c>
      <c r="AL30" s="45" t="e">
        <f>INDEX('Dev Likert Scale Single Score'!$E$2:$E$8, MATCH('Admin Single Score'!AL32, 'Dev Likert Scale Single Score'!$D$2:$D$8, 0))</f>
        <v>#N/A</v>
      </c>
      <c r="AM30" s="45" t="e">
        <f>INDEX('Dev Likert Scale Single Score'!$E$2:$E$8, MATCH('Admin Single Score'!AM32, 'Dev Likert Scale Single Score'!$D$2:$D$8, 0))</f>
        <v>#N/A</v>
      </c>
      <c r="AN30" s="45" t="e">
        <f>INDEX('Dev Likert Scale Single Score'!$E$2:$E$8, MATCH('Admin Single Score'!AN32, 'Dev Likert Scale Single Score'!$D$2:$D$8, 0))</f>
        <v>#N/A</v>
      </c>
      <c r="AO30" s="45" t="e">
        <f>INDEX('Dev Likert Scale Single Score'!$E$2:$E$8, MATCH('Admin Single Score'!AO32, 'Dev Likert Scale Single Score'!$D$2:$D$8, 0))</f>
        <v>#N/A</v>
      </c>
      <c r="AP30" s="45" t="e">
        <f>INDEX('Dev Likert Scale Single Score'!$E$2:$E$8, MATCH('Admin Single Score'!AP32, 'Dev Likert Scale Single Score'!$D$2:$D$8, 0))</f>
        <v>#N/A</v>
      </c>
      <c r="AQ30" s="45" t="e">
        <f>INDEX('Dev Likert Scale Single Score'!$E$2:$E$8, MATCH('Admin Single Score'!AQ32, 'Dev Likert Scale Single Score'!$D$2:$D$8, 0))</f>
        <v>#N/A</v>
      </c>
    </row>
    <row r="31" spans="1:43" ht="76.5" thickTop="1" thickBot="1" x14ac:dyDescent="0.3">
      <c r="A31" s="92" t="str">
        <f>'Admin Single Score'!A33</f>
        <v>Question_6</v>
      </c>
      <c r="B31" s="13" t="str">
        <f>'Admin Single Score'!B33</f>
        <v>Compared to other areas where the majority of fishers operate, how close is the MPA to the home port(s) of the fishers?</v>
      </c>
      <c r="C31" s="59">
        <f ca="1">'Admin Single Score'!C33</f>
        <v>0</v>
      </c>
      <c r="D31" s="45" t="e">
        <f>INDEX('Dev Likert Scale Single Score'!$E$2:$E$8, MATCH('Admin Single Score'!D33, 'Dev Likert Scale Single Score'!$D$2:$D$8, 0))</f>
        <v>#N/A</v>
      </c>
      <c r="E31" s="45" t="e">
        <f>INDEX('Dev Likert Scale Single Score'!$E$2:$E$8, MATCH('Admin Single Score'!E33, 'Dev Likert Scale Single Score'!$D$2:$D$8, 0))</f>
        <v>#N/A</v>
      </c>
      <c r="F31" s="45" t="e">
        <f>INDEX('Dev Likert Scale Single Score'!$E$2:$E$8, MATCH('Admin Single Score'!F33, 'Dev Likert Scale Single Score'!$D$2:$D$8, 0))</f>
        <v>#N/A</v>
      </c>
      <c r="G31" s="45" t="e">
        <f>INDEX('Dev Likert Scale Single Score'!$E$2:$E$8, MATCH('Admin Single Score'!G33, 'Dev Likert Scale Single Score'!$D$2:$D$8, 0))</f>
        <v>#N/A</v>
      </c>
      <c r="H31" s="45" t="e">
        <f>INDEX('Dev Likert Scale Single Score'!$E$2:$E$8, MATCH('Admin Single Score'!H33, 'Dev Likert Scale Single Score'!$D$2:$D$8, 0))</f>
        <v>#N/A</v>
      </c>
      <c r="I31" s="45" t="e">
        <f>INDEX('Dev Likert Scale Single Score'!$E$2:$E$8, MATCH('Admin Single Score'!I33, 'Dev Likert Scale Single Score'!$D$2:$D$8, 0))</f>
        <v>#N/A</v>
      </c>
      <c r="J31" s="45" t="e">
        <f>INDEX('Dev Likert Scale Single Score'!$E$2:$E$8, MATCH('Admin Single Score'!J33, 'Dev Likert Scale Single Score'!$D$2:$D$8, 0))</f>
        <v>#N/A</v>
      </c>
      <c r="K31" s="45" t="e">
        <f>INDEX('Dev Likert Scale Single Score'!$E$2:$E$8, MATCH('Admin Single Score'!K33, 'Dev Likert Scale Single Score'!$D$2:$D$8, 0))</f>
        <v>#N/A</v>
      </c>
      <c r="L31" s="45" t="e">
        <f>INDEX('Dev Likert Scale Single Score'!$E$2:$E$8, MATCH('Admin Single Score'!L33, 'Dev Likert Scale Single Score'!$D$2:$D$8, 0))</f>
        <v>#N/A</v>
      </c>
      <c r="M31" s="45" t="e">
        <f>INDEX('Dev Likert Scale Single Score'!$E$2:$E$8, MATCH('Admin Single Score'!M33, 'Dev Likert Scale Single Score'!$D$2:$D$8, 0))</f>
        <v>#N/A</v>
      </c>
      <c r="N31" s="45" t="e">
        <f>INDEX('Dev Likert Scale Single Score'!$E$2:$E$8, MATCH('Admin Single Score'!N33, 'Dev Likert Scale Single Score'!$D$2:$D$8, 0))</f>
        <v>#N/A</v>
      </c>
      <c r="O31" s="45" t="e">
        <f>INDEX('Dev Likert Scale Single Score'!$E$2:$E$8, MATCH('Admin Single Score'!O33, 'Dev Likert Scale Single Score'!$D$2:$D$8, 0))</f>
        <v>#N/A</v>
      </c>
      <c r="P31" s="45" t="e">
        <f>INDEX('Dev Likert Scale Single Score'!$E$2:$E$8, MATCH('Admin Single Score'!P33, 'Dev Likert Scale Single Score'!$D$2:$D$8, 0))</f>
        <v>#N/A</v>
      </c>
      <c r="Q31" s="45" t="e">
        <f>INDEX('Dev Likert Scale Single Score'!$E$2:$E$8, MATCH('Admin Single Score'!Q33, 'Dev Likert Scale Single Score'!$D$2:$D$8, 0))</f>
        <v>#N/A</v>
      </c>
      <c r="R31" s="45" t="e">
        <f>INDEX('Dev Likert Scale Single Score'!$E$2:$E$8, MATCH('Admin Single Score'!R33, 'Dev Likert Scale Single Score'!$D$2:$D$8, 0))</f>
        <v>#N/A</v>
      </c>
      <c r="S31" s="45" t="e">
        <f>INDEX('Dev Likert Scale Single Score'!$E$2:$E$8, MATCH('Admin Single Score'!S33, 'Dev Likert Scale Single Score'!$D$2:$D$8, 0))</f>
        <v>#N/A</v>
      </c>
      <c r="T31" s="45" t="e">
        <f>INDEX('Dev Likert Scale Single Score'!$E$2:$E$8, MATCH('Admin Single Score'!T33, 'Dev Likert Scale Single Score'!$D$2:$D$8, 0))</f>
        <v>#N/A</v>
      </c>
      <c r="U31" s="45" t="e">
        <f>INDEX('Dev Likert Scale Single Score'!$E$2:$E$8, MATCH('Admin Single Score'!U33, 'Dev Likert Scale Single Score'!$D$2:$D$8, 0))</f>
        <v>#N/A</v>
      </c>
      <c r="V31" s="45" t="e">
        <f>INDEX('Dev Likert Scale Single Score'!$E$2:$E$8, MATCH('Admin Single Score'!V33, 'Dev Likert Scale Single Score'!$D$2:$D$8, 0))</f>
        <v>#N/A</v>
      </c>
      <c r="W31" s="45" t="e">
        <f>INDEX('Dev Likert Scale Single Score'!$E$2:$E$8, MATCH('Admin Single Score'!W33, 'Dev Likert Scale Single Score'!$D$2:$D$8, 0))</f>
        <v>#N/A</v>
      </c>
      <c r="X31" s="45" t="e">
        <f>INDEX('Dev Likert Scale Single Score'!$E$2:$E$8, MATCH('Admin Single Score'!X33, 'Dev Likert Scale Single Score'!$D$2:$D$8, 0))</f>
        <v>#N/A</v>
      </c>
      <c r="Y31" s="45" t="e">
        <f>INDEX('Dev Likert Scale Single Score'!$E$2:$E$8, MATCH('Admin Single Score'!Y33, 'Dev Likert Scale Single Score'!$D$2:$D$8, 0))</f>
        <v>#N/A</v>
      </c>
      <c r="Z31" s="45" t="e">
        <f>INDEX('Dev Likert Scale Single Score'!$E$2:$E$8, MATCH('Admin Single Score'!Z33, 'Dev Likert Scale Single Score'!$D$2:$D$8, 0))</f>
        <v>#N/A</v>
      </c>
      <c r="AA31" s="45" t="e">
        <f>INDEX('Dev Likert Scale Single Score'!$E$2:$E$8, MATCH('Admin Single Score'!AA33, 'Dev Likert Scale Single Score'!$D$2:$D$8, 0))</f>
        <v>#N/A</v>
      </c>
      <c r="AB31" s="45" t="e">
        <f>INDEX('Dev Likert Scale Single Score'!$E$2:$E$8, MATCH('Admin Single Score'!AB33, 'Dev Likert Scale Single Score'!$D$2:$D$8, 0))</f>
        <v>#N/A</v>
      </c>
      <c r="AC31" s="45" t="e">
        <f>INDEX('Dev Likert Scale Single Score'!$E$2:$E$8, MATCH('Admin Single Score'!AC33, 'Dev Likert Scale Single Score'!$D$2:$D$8, 0))</f>
        <v>#N/A</v>
      </c>
      <c r="AD31" s="45" t="e">
        <f>INDEX('Dev Likert Scale Single Score'!$E$2:$E$8, MATCH('Admin Single Score'!AD33, 'Dev Likert Scale Single Score'!$D$2:$D$8, 0))</f>
        <v>#N/A</v>
      </c>
      <c r="AE31" s="45" t="e">
        <f>INDEX('Dev Likert Scale Single Score'!$E$2:$E$8, MATCH('Admin Single Score'!AE33, 'Dev Likert Scale Single Score'!$D$2:$D$8, 0))</f>
        <v>#N/A</v>
      </c>
      <c r="AF31" s="45" t="e">
        <f>INDEX('Dev Likert Scale Single Score'!$E$2:$E$8, MATCH('Admin Single Score'!AF33, 'Dev Likert Scale Single Score'!$D$2:$D$8, 0))</f>
        <v>#N/A</v>
      </c>
      <c r="AG31" s="45" t="e">
        <f>INDEX('Dev Likert Scale Single Score'!$E$2:$E$8, MATCH('Admin Single Score'!AG33, 'Dev Likert Scale Single Score'!$D$2:$D$8, 0))</f>
        <v>#N/A</v>
      </c>
      <c r="AH31" s="45" t="e">
        <f>INDEX('Dev Likert Scale Single Score'!$E$2:$E$8, MATCH('Admin Single Score'!AH33, 'Dev Likert Scale Single Score'!$D$2:$D$8, 0))</f>
        <v>#N/A</v>
      </c>
      <c r="AI31" s="45" t="e">
        <f>INDEX('Dev Likert Scale Single Score'!$E$2:$E$8, MATCH('Admin Single Score'!AI33, 'Dev Likert Scale Single Score'!$D$2:$D$8, 0))</f>
        <v>#N/A</v>
      </c>
      <c r="AJ31" s="45" t="e">
        <f>INDEX('Dev Likert Scale Single Score'!$E$2:$E$8, MATCH('Admin Single Score'!AJ33, 'Dev Likert Scale Single Score'!$D$2:$D$8, 0))</f>
        <v>#N/A</v>
      </c>
      <c r="AK31" s="45" t="e">
        <f>INDEX('Dev Likert Scale Single Score'!$E$2:$E$8, MATCH('Admin Single Score'!AK33, 'Dev Likert Scale Single Score'!$D$2:$D$8, 0))</f>
        <v>#N/A</v>
      </c>
      <c r="AL31" s="45" t="e">
        <f>INDEX('Dev Likert Scale Single Score'!$E$2:$E$8, MATCH('Admin Single Score'!AL33, 'Dev Likert Scale Single Score'!$D$2:$D$8, 0))</f>
        <v>#N/A</v>
      </c>
      <c r="AM31" s="45" t="e">
        <f>INDEX('Dev Likert Scale Single Score'!$E$2:$E$8, MATCH('Admin Single Score'!AM33, 'Dev Likert Scale Single Score'!$D$2:$D$8, 0))</f>
        <v>#N/A</v>
      </c>
      <c r="AN31" s="45" t="e">
        <f>INDEX('Dev Likert Scale Single Score'!$E$2:$E$8, MATCH('Admin Single Score'!AN33, 'Dev Likert Scale Single Score'!$D$2:$D$8, 0))</f>
        <v>#N/A</v>
      </c>
      <c r="AO31" s="45" t="e">
        <f>INDEX('Dev Likert Scale Single Score'!$E$2:$E$8, MATCH('Admin Single Score'!AO33, 'Dev Likert Scale Single Score'!$D$2:$D$8, 0))</f>
        <v>#N/A</v>
      </c>
      <c r="AP31" s="45" t="e">
        <f>INDEX('Dev Likert Scale Single Score'!$E$2:$E$8, MATCH('Admin Single Score'!AP33, 'Dev Likert Scale Single Score'!$D$2:$D$8, 0))</f>
        <v>#N/A</v>
      </c>
      <c r="AQ31" s="45" t="e">
        <f>INDEX('Dev Likert Scale Single Score'!$E$2:$E$8, MATCH('Admin Single Score'!AQ33, 'Dev Likert Scale Single Score'!$D$2:$D$8, 0))</f>
        <v>#N/A</v>
      </c>
    </row>
    <row r="32" spans="1:43" ht="106.5" thickTop="1" thickBot="1" x14ac:dyDescent="0.3">
      <c r="A32" s="92" t="str">
        <f>'Admin Single Score'!A34</f>
        <v>Question_7</v>
      </c>
      <c r="B32" s="13" t="str">
        <f>'Admin Single Score'!B34</f>
        <v>Compared to other areas that the fishers use to steam between their home port and fishing grounds, what is the density of seabirds in the MPA and the routes towards it?</v>
      </c>
      <c r="C32" s="59" t="str">
        <f ca="1">'Admin Single Score'!C34</f>
        <v>The density of seabirds in the MPA and the routes towards it is low compared to other areas used by the fishers for transit.</v>
      </c>
      <c r="D32" s="45">
        <f>INDEX('Dev Likert Scale Single Score'!$E$2:$E$8, MATCH('Admin Single Score'!D34, 'Dev Likert Scale Single Score'!$D$2:$D$8, 0))</f>
        <v>4</v>
      </c>
      <c r="E32" s="45">
        <f>INDEX('Dev Likert Scale Single Score'!$E$2:$E$8, MATCH('Admin Single Score'!E34, 'Dev Likert Scale Single Score'!$D$2:$D$8, 0))</f>
        <v>3</v>
      </c>
      <c r="F32" s="45">
        <f>INDEX('Dev Likert Scale Single Score'!$E$2:$E$8, MATCH('Admin Single Score'!F34, 'Dev Likert Scale Single Score'!$D$2:$D$8, 0))</f>
        <v>0</v>
      </c>
      <c r="G32" s="45">
        <f>INDEX('Dev Likert Scale Single Score'!$E$2:$E$8, MATCH('Admin Single Score'!G34, 'Dev Likert Scale Single Score'!$D$2:$D$8, 0))</f>
        <v>0</v>
      </c>
      <c r="H32" s="45">
        <f>INDEX('Dev Likert Scale Single Score'!$E$2:$E$8, MATCH('Admin Single Score'!H34, 'Dev Likert Scale Single Score'!$D$2:$D$8, 0))</f>
        <v>0</v>
      </c>
      <c r="I32" s="45">
        <f>INDEX('Dev Likert Scale Single Score'!$E$2:$E$8, MATCH('Admin Single Score'!I34, 'Dev Likert Scale Single Score'!$D$2:$D$8, 0))</f>
        <v>0</v>
      </c>
      <c r="J32" s="45">
        <f>INDEX('Dev Likert Scale Single Score'!$E$2:$E$8, MATCH('Admin Single Score'!J34, 'Dev Likert Scale Single Score'!$D$2:$D$8, 0))</f>
        <v>0</v>
      </c>
      <c r="K32" s="45">
        <f>INDEX('Dev Likert Scale Single Score'!$E$2:$E$8, MATCH('Admin Single Score'!K34, 'Dev Likert Scale Single Score'!$D$2:$D$8, 0))</f>
        <v>0</v>
      </c>
      <c r="L32" s="45">
        <f>INDEX('Dev Likert Scale Single Score'!$E$2:$E$8, MATCH('Admin Single Score'!L34, 'Dev Likert Scale Single Score'!$D$2:$D$8, 0))</f>
        <v>0</v>
      </c>
      <c r="M32" s="45">
        <f>INDEX('Dev Likert Scale Single Score'!$E$2:$E$8, MATCH('Admin Single Score'!M34, 'Dev Likert Scale Single Score'!$D$2:$D$8, 0))</f>
        <v>0</v>
      </c>
      <c r="N32" s="45">
        <f>INDEX('Dev Likert Scale Single Score'!$E$2:$E$8, MATCH('Admin Single Score'!N34, 'Dev Likert Scale Single Score'!$D$2:$D$8, 0))</f>
        <v>0</v>
      </c>
      <c r="O32" s="45">
        <f>INDEX('Dev Likert Scale Single Score'!$E$2:$E$8, MATCH('Admin Single Score'!O34, 'Dev Likert Scale Single Score'!$D$2:$D$8, 0))</f>
        <v>0</v>
      </c>
      <c r="P32" s="45">
        <f>INDEX('Dev Likert Scale Single Score'!$E$2:$E$8, MATCH('Admin Single Score'!P34, 'Dev Likert Scale Single Score'!$D$2:$D$8, 0))</f>
        <v>0</v>
      </c>
      <c r="Q32" s="45">
        <f>INDEX('Dev Likert Scale Single Score'!$E$2:$E$8, MATCH('Admin Single Score'!Q34, 'Dev Likert Scale Single Score'!$D$2:$D$8, 0))</f>
        <v>0</v>
      </c>
      <c r="R32" s="45" t="e">
        <f>INDEX('Dev Likert Scale Single Score'!$E$2:$E$8, MATCH('Admin Single Score'!R34, 'Dev Likert Scale Single Score'!$D$2:$D$8, 0))</f>
        <v>#N/A</v>
      </c>
      <c r="S32" s="45" t="e">
        <f>INDEX('Dev Likert Scale Single Score'!$E$2:$E$8, MATCH('Admin Single Score'!S34, 'Dev Likert Scale Single Score'!$D$2:$D$8, 0))</f>
        <v>#N/A</v>
      </c>
      <c r="T32" s="45" t="e">
        <f>INDEX('Dev Likert Scale Single Score'!$E$2:$E$8, MATCH('Admin Single Score'!T34, 'Dev Likert Scale Single Score'!$D$2:$D$8, 0))</f>
        <v>#N/A</v>
      </c>
      <c r="U32" s="45" t="e">
        <f>INDEX('Dev Likert Scale Single Score'!$E$2:$E$8, MATCH('Admin Single Score'!U34, 'Dev Likert Scale Single Score'!$D$2:$D$8, 0))</f>
        <v>#N/A</v>
      </c>
      <c r="V32" s="45" t="e">
        <f>INDEX('Dev Likert Scale Single Score'!$E$2:$E$8, MATCH('Admin Single Score'!V34, 'Dev Likert Scale Single Score'!$D$2:$D$8, 0))</f>
        <v>#N/A</v>
      </c>
      <c r="W32" s="45" t="e">
        <f>INDEX('Dev Likert Scale Single Score'!$E$2:$E$8, MATCH('Admin Single Score'!W34, 'Dev Likert Scale Single Score'!$D$2:$D$8, 0))</f>
        <v>#N/A</v>
      </c>
      <c r="X32" s="45" t="e">
        <f>INDEX('Dev Likert Scale Single Score'!$E$2:$E$8, MATCH('Admin Single Score'!X34, 'Dev Likert Scale Single Score'!$D$2:$D$8, 0))</f>
        <v>#N/A</v>
      </c>
      <c r="Y32" s="45" t="e">
        <f>INDEX('Dev Likert Scale Single Score'!$E$2:$E$8, MATCH('Admin Single Score'!Y34, 'Dev Likert Scale Single Score'!$D$2:$D$8, 0))</f>
        <v>#N/A</v>
      </c>
      <c r="Z32" s="45" t="e">
        <f>INDEX('Dev Likert Scale Single Score'!$E$2:$E$8, MATCH('Admin Single Score'!Z34, 'Dev Likert Scale Single Score'!$D$2:$D$8, 0))</f>
        <v>#N/A</v>
      </c>
      <c r="AA32" s="45" t="e">
        <f>INDEX('Dev Likert Scale Single Score'!$E$2:$E$8, MATCH('Admin Single Score'!AA34, 'Dev Likert Scale Single Score'!$D$2:$D$8, 0))</f>
        <v>#N/A</v>
      </c>
      <c r="AB32" s="45" t="e">
        <f>INDEX('Dev Likert Scale Single Score'!$E$2:$E$8, MATCH('Admin Single Score'!AB34, 'Dev Likert Scale Single Score'!$D$2:$D$8, 0))</f>
        <v>#N/A</v>
      </c>
      <c r="AC32" s="45" t="e">
        <f>INDEX('Dev Likert Scale Single Score'!$E$2:$E$8, MATCH('Admin Single Score'!AC34, 'Dev Likert Scale Single Score'!$D$2:$D$8, 0))</f>
        <v>#N/A</v>
      </c>
      <c r="AD32" s="45" t="e">
        <f>INDEX('Dev Likert Scale Single Score'!$E$2:$E$8, MATCH('Admin Single Score'!AD34, 'Dev Likert Scale Single Score'!$D$2:$D$8, 0))</f>
        <v>#N/A</v>
      </c>
      <c r="AE32" s="45" t="e">
        <f>INDEX('Dev Likert Scale Single Score'!$E$2:$E$8, MATCH('Admin Single Score'!AE34, 'Dev Likert Scale Single Score'!$D$2:$D$8, 0))</f>
        <v>#N/A</v>
      </c>
      <c r="AF32" s="45" t="e">
        <f>INDEX('Dev Likert Scale Single Score'!$E$2:$E$8, MATCH('Admin Single Score'!AF34, 'Dev Likert Scale Single Score'!$D$2:$D$8, 0))</f>
        <v>#N/A</v>
      </c>
      <c r="AG32" s="45" t="e">
        <f>INDEX('Dev Likert Scale Single Score'!$E$2:$E$8, MATCH('Admin Single Score'!AG34, 'Dev Likert Scale Single Score'!$D$2:$D$8, 0))</f>
        <v>#N/A</v>
      </c>
      <c r="AH32" s="45" t="e">
        <f>INDEX('Dev Likert Scale Single Score'!$E$2:$E$8, MATCH('Admin Single Score'!AH34, 'Dev Likert Scale Single Score'!$D$2:$D$8, 0))</f>
        <v>#N/A</v>
      </c>
      <c r="AI32" s="45" t="e">
        <f>INDEX('Dev Likert Scale Single Score'!$E$2:$E$8, MATCH('Admin Single Score'!AI34, 'Dev Likert Scale Single Score'!$D$2:$D$8, 0))</f>
        <v>#N/A</v>
      </c>
      <c r="AJ32" s="45" t="e">
        <f>INDEX('Dev Likert Scale Single Score'!$E$2:$E$8, MATCH('Admin Single Score'!AJ34, 'Dev Likert Scale Single Score'!$D$2:$D$8, 0))</f>
        <v>#N/A</v>
      </c>
      <c r="AK32" s="45" t="e">
        <f>INDEX('Dev Likert Scale Single Score'!$E$2:$E$8, MATCH('Admin Single Score'!AK34, 'Dev Likert Scale Single Score'!$D$2:$D$8, 0))</f>
        <v>#N/A</v>
      </c>
      <c r="AL32" s="45" t="e">
        <f>INDEX('Dev Likert Scale Single Score'!$E$2:$E$8, MATCH('Admin Single Score'!AL34, 'Dev Likert Scale Single Score'!$D$2:$D$8, 0))</f>
        <v>#N/A</v>
      </c>
      <c r="AM32" s="45" t="e">
        <f>INDEX('Dev Likert Scale Single Score'!$E$2:$E$8, MATCH('Admin Single Score'!AM34, 'Dev Likert Scale Single Score'!$D$2:$D$8, 0))</f>
        <v>#N/A</v>
      </c>
      <c r="AN32" s="45" t="e">
        <f>INDEX('Dev Likert Scale Single Score'!$E$2:$E$8, MATCH('Admin Single Score'!AN34, 'Dev Likert Scale Single Score'!$D$2:$D$8, 0))</f>
        <v>#N/A</v>
      </c>
      <c r="AO32" s="45" t="e">
        <f>INDEX('Dev Likert Scale Single Score'!$E$2:$E$8, MATCH('Admin Single Score'!AO34, 'Dev Likert Scale Single Score'!$D$2:$D$8, 0))</f>
        <v>#N/A</v>
      </c>
      <c r="AP32" s="45" t="e">
        <f>INDEX('Dev Likert Scale Single Score'!$E$2:$E$8, MATCH('Admin Single Score'!AP34, 'Dev Likert Scale Single Score'!$D$2:$D$8, 0))</f>
        <v>#N/A</v>
      </c>
      <c r="AQ32" s="45" t="e">
        <f>INDEX('Dev Likert Scale Single Score'!$E$2:$E$8, MATCH('Admin Single Score'!AQ34, 'Dev Likert Scale Single Score'!$D$2:$D$8, 0))</f>
        <v>#N/A</v>
      </c>
    </row>
    <row r="33" spans="1:43" ht="106.5" thickTop="1" thickBot="1" x14ac:dyDescent="0.3">
      <c r="A33" s="92" t="str">
        <f>'Admin Single Score'!A35</f>
        <v>Question_7</v>
      </c>
      <c r="B33" s="13" t="str">
        <f>'Admin Single Score'!B35</f>
        <v>Compared to other areas that the fishers use to steam between their home port and fishing grounds, what is the density of seabirds in the MPA and the routes towards it?</v>
      </c>
      <c r="C33" s="59" t="str">
        <f ca="1">'Admin Single Score'!C35</f>
        <v>The density of seabirds in the MPA and the routes towards it is average compared to other areas used by the fishers for transit.</v>
      </c>
      <c r="D33" s="45">
        <f>INDEX('Dev Likert Scale Single Score'!$E$2:$E$8, MATCH('Admin Single Score'!D35, 'Dev Likert Scale Single Score'!$D$2:$D$8, 0))</f>
        <v>2</v>
      </c>
      <c r="E33" s="45">
        <f>INDEX('Dev Likert Scale Single Score'!$E$2:$E$8, MATCH('Admin Single Score'!E35, 'Dev Likert Scale Single Score'!$D$2:$D$8, 0))</f>
        <v>2</v>
      </c>
      <c r="F33" s="45">
        <f>INDEX('Dev Likert Scale Single Score'!$E$2:$E$8, MATCH('Admin Single Score'!F35, 'Dev Likert Scale Single Score'!$D$2:$D$8, 0))</f>
        <v>0</v>
      </c>
      <c r="G33" s="45">
        <f>INDEX('Dev Likert Scale Single Score'!$E$2:$E$8, MATCH('Admin Single Score'!G35, 'Dev Likert Scale Single Score'!$D$2:$D$8, 0))</f>
        <v>0</v>
      </c>
      <c r="H33" s="45">
        <f>INDEX('Dev Likert Scale Single Score'!$E$2:$E$8, MATCH('Admin Single Score'!H35, 'Dev Likert Scale Single Score'!$D$2:$D$8, 0))</f>
        <v>0</v>
      </c>
      <c r="I33" s="45">
        <f>INDEX('Dev Likert Scale Single Score'!$E$2:$E$8, MATCH('Admin Single Score'!I35, 'Dev Likert Scale Single Score'!$D$2:$D$8, 0))</f>
        <v>0</v>
      </c>
      <c r="J33" s="45">
        <f>INDEX('Dev Likert Scale Single Score'!$E$2:$E$8, MATCH('Admin Single Score'!J35, 'Dev Likert Scale Single Score'!$D$2:$D$8, 0))</f>
        <v>0</v>
      </c>
      <c r="K33" s="45">
        <f>INDEX('Dev Likert Scale Single Score'!$E$2:$E$8, MATCH('Admin Single Score'!K35, 'Dev Likert Scale Single Score'!$D$2:$D$8, 0))</f>
        <v>0</v>
      </c>
      <c r="L33" s="45">
        <f>INDEX('Dev Likert Scale Single Score'!$E$2:$E$8, MATCH('Admin Single Score'!L35, 'Dev Likert Scale Single Score'!$D$2:$D$8, 0))</f>
        <v>0</v>
      </c>
      <c r="M33" s="45">
        <f>INDEX('Dev Likert Scale Single Score'!$E$2:$E$8, MATCH('Admin Single Score'!M35, 'Dev Likert Scale Single Score'!$D$2:$D$8, 0))</f>
        <v>0</v>
      </c>
      <c r="N33" s="45">
        <f>INDEX('Dev Likert Scale Single Score'!$E$2:$E$8, MATCH('Admin Single Score'!N35, 'Dev Likert Scale Single Score'!$D$2:$D$8, 0))</f>
        <v>0</v>
      </c>
      <c r="O33" s="45">
        <f>INDEX('Dev Likert Scale Single Score'!$E$2:$E$8, MATCH('Admin Single Score'!O35, 'Dev Likert Scale Single Score'!$D$2:$D$8, 0))</f>
        <v>0</v>
      </c>
      <c r="P33" s="45">
        <f>INDEX('Dev Likert Scale Single Score'!$E$2:$E$8, MATCH('Admin Single Score'!P35, 'Dev Likert Scale Single Score'!$D$2:$D$8, 0))</f>
        <v>0</v>
      </c>
      <c r="Q33" s="45">
        <f>INDEX('Dev Likert Scale Single Score'!$E$2:$E$8, MATCH('Admin Single Score'!Q35, 'Dev Likert Scale Single Score'!$D$2:$D$8, 0))</f>
        <v>0</v>
      </c>
      <c r="R33" s="45" t="e">
        <f>INDEX('Dev Likert Scale Single Score'!$E$2:$E$8, MATCH('Admin Single Score'!R35, 'Dev Likert Scale Single Score'!$D$2:$D$8, 0))</f>
        <v>#N/A</v>
      </c>
      <c r="S33" s="45" t="e">
        <f>INDEX('Dev Likert Scale Single Score'!$E$2:$E$8, MATCH('Admin Single Score'!S35, 'Dev Likert Scale Single Score'!$D$2:$D$8, 0))</f>
        <v>#N/A</v>
      </c>
      <c r="T33" s="45" t="e">
        <f>INDEX('Dev Likert Scale Single Score'!$E$2:$E$8, MATCH('Admin Single Score'!T35, 'Dev Likert Scale Single Score'!$D$2:$D$8, 0))</f>
        <v>#N/A</v>
      </c>
      <c r="U33" s="45" t="e">
        <f>INDEX('Dev Likert Scale Single Score'!$E$2:$E$8, MATCH('Admin Single Score'!U35, 'Dev Likert Scale Single Score'!$D$2:$D$8, 0))</f>
        <v>#N/A</v>
      </c>
      <c r="V33" s="45" t="e">
        <f>INDEX('Dev Likert Scale Single Score'!$E$2:$E$8, MATCH('Admin Single Score'!V35, 'Dev Likert Scale Single Score'!$D$2:$D$8, 0))</f>
        <v>#N/A</v>
      </c>
      <c r="W33" s="45" t="e">
        <f>INDEX('Dev Likert Scale Single Score'!$E$2:$E$8, MATCH('Admin Single Score'!W35, 'Dev Likert Scale Single Score'!$D$2:$D$8, 0))</f>
        <v>#N/A</v>
      </c>
      <c r="X33" s="45" t="e">
        <f>INDEX('Dev Likert Scale Single Score'!$E$2:$E$8, MATCH('Admin Single Score'!X35, 'Dev Likert Scale Single Score'!$D$2:$D$8, 0))</f>
        <v>#N/A</v>
      </c>
      <c r="Y33" s="45" t="e">
        <f>INDEX('Dev Likert Scale Single Score'!$E$2:$E$8, MATCH('Admin Single Score'!Y35, 'Dev Likert Scale Single Score'!$D$2:$D$8, 0))</f>
        <v>#N/A</v>
      </c>
      <c r="Z33" s="45" t="e">
        <f>INDEX('Dev Likert Scale Single Score'!$E$2:$E$8, MATCH('Admin Single Score'!Z35, 'Dev Likert Scale Single Score'!$D$2:$D$8, 0))</f>
        <v>#N/A</v>
      </c>
      <c r="AA33" s="45" t="e">
        <f>INDEX('Dev Likert Scale Single Score'!$E$2:$E$8, MATCH('Admin Single Score'!AA35, 'Dev Likert Scale Single Score'!$D$2:$D$8, 0))</f>
        <v>#N/A</v>
      </c>
      <c r="AB33" s="45" t="e">
        <f>INDEX('Dev Likert Scale Single Score'!$E$2:$E$8, MATCH('Admin Single Score'!AB35, 'Dev Likert Scale Single Score'!$D$2:$D$8, 0))</f>
        <v>#N/A</v>
      </c>
      <c r="AC33" s="45" t="e">
        <f>INDEX('Dev Likert Scale Single Score'!$E$2:$E$8, MATCH('Admin Single Score'!AC35, 'Dev Likert Scale Single Score'!$D$2:$D$8, 0))</f>
        <v>#N/A</v>
      </c>
      <c r="AD33" s="45" t="e">
        <f>INDEX('Dev Likert Scale Single Score'!$E$2:$E$8, MATCH('Admin Single Score'!AD35, 'Dev Likert Scale Single Score'!$D$2:$D$8, 0))</f>
        <v>#N/A</v>
      </c>
      <c r="AE33" s="45" t="e">
        <f>INDEX('Dev Likert Scale Single Score'!$E$2:$E$8, MATCH('Admin Single Score'!AE35, 'Dev Likert Scale Single Score'!$D$2:$D$8, 0))</f>
        <v>#N/A</v>
      </c>
      <c r="AF33" s="45" t="e">
        <f>INDEX('Dev Likert Scale Single Score'!$E$2:$E$8, MATCH('Admin Single Score'!AF35, 'Dev Likert Scale Single Score'!$D$2:$D$8, 0))</f>
        <v>#N/A</v>
      </c>
      <c r="AG33" s="45" t="e">
        <f>INDEX('Dev Likert Scale Single Score'!$E$2:$E$8, MATCH('Admin Single Score'!AG35, 'Dev Likert Scale Single Score'!$D$2:$D$8, 0))</f>
        <v>#N/A</v>
      </c>
      <c r="AH33" s="45" t="e">
        <f>INDEX('Dev Likert Scale Single Score'!$E$2:$E$8, MATCH('Admin Single Score'!AH35, 'Dev Likert Scale Single Score'!$D$2:$D$8, 0))</f>
        <v>#N/A</v>
      </c>
      <c r="AI33" s="45" t="e">
        <f>INDEX('Dev Likert Scale Single Score'!$E$2:$E$8, MATCH('Admin Single Score'!AI35, 'Dev Likert Scale Single Score'!$D$2:$D$8, 0))</f>
        <v>#N/A</v>
      </c>
      <c r="AJ33" s="45" t="e">
        <f>INDEX('Dev Likert Scale Single Score'!$E$2:$E$8, MATCH('Admin Single Score'!AJ35, 'Dev Likert Scale Single Score'!$D$2:$D$8, 0))</f>
        <v>#N/A</v>
      </c>
      <c r="AK33" s="45" t="e">
        <f>INDEX('Dev Likert Scale Single Score'!$E$2:$E$8, MATCH('Admin Single Score'!AK35, 'Dev Likert Scale Single Score'!$D$2:$D$8, 0))</f>
        <v>#N/A</v>
      </c>
      <c r="AL33" s="45" t="e">
        <f>INDEX('Dev Likert Scale Single Score'!$E$2:$E$8, MATCH('Admin Single Score'!AL35, 'Dev Likert Scale Single Score'!$D$2:$D$8, 0))</f>
        <v>#N/A</v>
      </c>
      <c r="AM33" s="45" t="e">
        <f>INDEX('Dev Likert Scale Single Score'!$E$2:$E$8, MATCH('Admin Single Score'!AM35, 'Dev Likert Scale Single Score'!$D$2:$D$8, 0))</f>
        <v>#N/A</v>
      </c>
      <c r="AN33" s="45" t="e">
        <f>INDEX('Dev Likert Scale Single Score'!$E$2:$E$8, MATCH('Admin Single Score'!AN35, 'Dev Likert Scale Single Score'!$D$2:$D$8, 0))</f>
        <v>#N/A</v>
      </c>
      <c r="AO33" s="45" t="e">
        <f>INDEX('Dev Likert Scale Single Score'!$E$2:$E$8, MATCH('Admin Single Score'!AO35, 'Dev Likert Scale Single Score'!$D$2:$D$8, 0))</f>
        <v>#N/A</v>
      </c>
      <c r="AP33" s="45" t="e">
        <f>INDEX('Dev Likert Scale Single Score'!$E$2:$E$8, MATCH('Admin Single Score'!AP35, 'Dev Likert Scale Single Score'!$D$2:$D$8, 0))</f>
        <v>#N/A</v>
      </c>
      <c r="AQ33" s="45" t="e">
        <f>INDEX('Dev Likert Scale Single Score'!$E$2:$E$8, MATCH('Admin Single Score'!AQ35, 'Dev Likert Scale Single Score'!$D$2:$D$8, 0))</f>
        <v>#N/A</v>
      </c>
    </row>
    <row r="34" spans="1:43" ht="106.5" thickTop="1" thickBot="1" x14ac:dyDescent="0.3">
      <c r="A34" s="92" t="str">
        <f>'Admin Single Score'!A36</f>
        <v>Question_7</v>
      </c>
      <c r="B34" s="13" t="str">
        <f>'Admin Single Score'!B36</f>
        <v>Compared to other areas that the fishers use to steam between their home port and fishing grounds, what is the density of seabirds in the MPA and the routes towards it?</v>
      </c>
      <c r="C34" s="59" t="str">
        <f ca="1">'Admin Single Score'!C36</f>
        <v>The density of seabirds in the MPA and the routes towards it is high compared to other areas used by the fishers for transit.</v>
      </c>
      <c r="D34" s="45">
        <f>INDEX('Dev Likert Scale Single Score'!$E$2:$E$8, MATCH('Admin Single Score'!D36, 'Dev Likert Scale Single Score'!$D$2:$D$8, 0))</f>
        <v>1</v>
      </c>
      <c r="E34" s="45">
        <f>INDEX('Dev Likert Scale Single Score'!$E$2:$E$8, MATCH('Admin Single Score'!E36, 'Dev Likert Scale Single Score'!$D$2:$D$8, 0))</f>
        <v>1</v>
      </c>
      <c r="F34" s="45">
        <f>INDEX('Dev Likert Scale Single Score'!$E$2:$E$8, MATCH('Admin Single Score'!F36, 'Dev Likert Scale Single Score'!$D$2:$D$8, 0))</f>
        <v>0</v>
      </c>
      <c r="G34" s="45">
        <f>INDEX('Dev Likert Scale Single Score'!$E$2:$E$8, MATCH('Admin Single Score'!G36, 'Dev Likert Scale Single Score'!$D$2:$D$8, 0))</f>
        <v>0</v>
      </c>
      <c r="H34" s="45">
        <f>INDEX('Dev Likert Scale Single Score'!$E$2:$E$8, MATCH('Admin Single Score'!H36, 'Dev Likert Scale Single Score'!$D$2:$D$8, 0))</f>
        <v>0</v>
      </c>
      <c r="I34" s="45">
        <f>INDEX('Dev Likert Scale Single Score'!$E$2:$E$8, MATCH('Admin Single Score'!I36, 'Dev Likert Scale Single Score'!$D$2:$D$8, 0))</f>
        <v>0</v>
      </c>
      <c r="J34" s="45">
        <f>INDEX('Dev Likert Scale Single Score'!$E$2:$E$8, MATCH('Admin Single Score'!J36, 'Dev Likert Scale Single Score'!$D$2:$D$8, 0))</f>
        <v>0</v>
      </c>
      <c r="K34" s="45">
        <f>INDEX('Dev Likert Scale Single Score'!$E$2:$E$8, MATCH('Admin Single Score'!K36, 'Dev Likert Scale Single Score'!$D$2:$D$8, 0))</f>
        <v>0</v>
      </c>
      <c r="L34" s="45">
        <f>INDEX('Dev Likert Scale Single Score'!$E$2:$E$8, MATCH('Admin Single Score'!L36, 'Dev Likert Scale Single Score'!$D$2:$D$8, 0))</f>
        <v>0</v>
      </c>
      <c r="M34" s="45">
        <f>INDEX('Dev Likert Scale Single Score'!$E$2:$E$8, MATCH('Admin Single Score'!M36, 'Dev Likert Scale Single Score'!$D$2:$D$8, 0))</f>
        <v>0</v>
      </c>
      <c r="N34" s="45">
        <f>INDEX('Dev Likert Scale Single Score'!$E$2:$E$8, MATCH('Admin Single Score'!N36, 'Dev Likert Scale Single Score'!$D$2:$D$8, 0))</f>
        <v>0</v>
      </c>
      <c r="O34" s="45">
        <f>INDEX('Dev Likert Scale Single Score'!$E$2:$E$8, MATCH('Admin Single Score'!O36, 'Dev Likert Scale Single Score'!$D$2:$D$8, 0))</f>
        <v>0</v>
      </c>
      <c r="P34" s="45">
        <f>INDEX('Dev Likert Scale Single Score'!$E$2:$E$8, MATCH('Admin Single Score'!P36, 'Dev Likert Scale Single Score'!$D$2:$D$8, 0))</f>
        <v>0</v>
      </c>
      <c r="Q34" s="45">
        <f>INDEX('Dev Likert Scale Single Score'!$E$2:$E$8, MATCH('Admin Single Score'!Q36, 'Dev Likert Scale Single Score'!$D$2:$D$8, 0))</f>
        <v>0</v>
      </c>
      <c r="R34" s="45" t="e">
        <f>INDEX('Dev Likert Scale Single Score'!$E$2:$E$8, MATCH('Admin Single Score'!R36, 'Dev Likert Scale Single Score'!$D$2:$D$8, 0))</f>
        <v>#N/A</v>
      </c>
      <c r="S34" s="45" t="e">
        <f>INDEX('Dev Likert Scale Single Score'!$E$2:$E$8, MATCH('Admin Single Score'!S36, 'Dev Likert Scale Single Score'!$D$2:$D$8, 0))</f>
        <v>#N/A</v>
      </c>
      <c r="T34" s="45" t="e">
        <f>INDEX('Dev Likert Scale Single Score'!$E$2:$E$8, MATCH('Admin Single Score'!T36, 'Dev Likert Scale Single Score'!$D$2:$D$8, 0))</f>
        <v>#N/A</v>
      </c>
      <c r="U34" s="45" t="e">
        <f>INDEX('Dev Likert Scale Single Score'!$E$2:$E$8, MATCH('Admin Single Score'!U36, 'Dev Likert Scale Single Score'!$D$2:$D$8, 0))</f>
        <v>#N/A</v>
      </c>
      <c r="V34" s="45" t="e">
        <f>INDEX('Dev Likert Scale Single Score'!$E$2:$E$8, MATCH('Admin Single Score'!V36, 'Dev Likert Scale Single Score'!$D$2:$D$8, 0))</f>
        <v>#N/A</v>
      </c>
      <c r="W34" s="45" t="e">
        <f>INDEX('Dev Likert Scale Single Score'!$E$2:$E$8, MATCH('Admin Single Score'!W36, 'Dev Likert Scale Single Score'!$D$2:$D$8, 0))</f>
        <v>#N/A</v>
      </c>
      <c r="X34" s="45" t="e">
        <f>INDEX('Dev Likert Scale Single Score'!$E$2:$E$8, MATCH('Admin Single Score'!X36, 'Dev Likert Scale Single Score'!$D$2:$D$8, 0))</f>
        <v>#N/A</v>
      </c>
      <c r="Y34" s="45" t="e">
        <f>INDEX('Dev Likert Scale Single Score'!$E$2:$E$8, MATCH('Admin Single Score'!Y36, 'Dev Likert Scale Single Score'!$D$2:$D$8, 0))</f>
        <v>#N/A</v>
      </c>
      <c r="Z34" s="45" t="e">
        <f>INDEX('Dev Likert Scale Single Score'!$E$2:$E$8, MATCH('Admin Single Score'!Z36, 'Dev Likert Scale Single Score'!$D$2:$D$8, 0))</f>
        <v>#N/A</v>
      </c>
      <c r="AA34" s="45" t="e">
        <f>INDEX('Dev Likert Scale Single Score'!$E$2:$E$8, MATCH('Admin Single Score'!AA36, 'Dev Likert Scale Single Score'!$D$2:$D$8, 0))</f>
        <v>#N/A</v>
      </c>
      <c r="AB34" s="45" t="e">
        <f>INDEX('Dev Likert Scale Single Score'!$E$2:$E$8, MATCH('Admin Single Score'!AB36, 'Dev Likert Scale Single Score'!$D$2:$D$8, 0))</f>
        <v>#N/A</v>
      </c>
      <c r="AC34" s="45" t="e">
        <f>INDEX('Dev Likert Scale Single Score'!$E$2:$E$8, MATCH('Admin Single Score'!AC36, 'Dev Likert Scale Single Score'!$D$2:$D$8, 0))</f>
        <v>#N/A</v>
      </c>
      <c r="AD34" s="45" t="e">
        <f>INDEX('Dev Likert Scale Single Score'!$E$2:$E$8, MATCH('Admin Single Score'!AD36, 'Dev Likert Scale Single Score'!$D$2:$D$8, 0))</f>
        <v>#N/A</v>
      </c>
      <c r="AE34" s="45" t="e">
        <f>INDEX('Dev Likert Scale Single Score'!$E$2:$E$8, MATCH('Admin Single Score'!AE36, 'Dev Likert Scale Single Score'!$D$2:$D$8, 0))</f>
        <v>#N/A</v>
      </c>
      <c r="AF34" s="45" t="e">
        <f>INDEX('Dev Likert Scale Single Score'!$E$2:$E$8, MATCH('Admin Single Score'!AF36, 'Dev Likert Scale Single Score'!$D$2:$D$8, 0))</f>
        <v>#N/A</v>
      </c>
      <c r="AG34" s="45" t="e">
        <f>INDEX('Dev Likert Scale Single Score'!$E$2:$E$8, MATCH('Admin Single Score'!AG36, 'Dev Likert Scale Single Score'!$D$2:$D$8, 0))</f>
        <v>#N/A</v>
      </c>
      <c r="AH34" s="45" t="e">
        <f>INDEX('Dev Likert Scale Single Score'!$E$2:$E$8, MATCH('Admin Single Score'!AH36, 'Dev Likert Scale Single Score'!$D$2:$D$8, 0))</f>
        <v>#N/A</v>
      </c>
      <c r="AI34" s="45" t="e">
        <f>INDEX('Dev Likert Scale Single Score'!$E$2:$E$8, MATCH('Admin Single Score'!AI36, 'Dev Likert Scale Single Score'!$D$2:$D$8, 0))</f>
        <v>#N/A</v>
      </c>
      <c r="AJ34" s="45" t="e">
        <f>INDEX('Dev Likert Scale Single Score'!$E$2:$E$8, MATCH('Admin Single Score'!AJ36, 'Dev Likert Scale Single Score'!$D$2:$D$8, 0))</f>
        <v>#N/A</v>
      </c>
      <c r="AK34" s="45" t="e">
        <f>INDEX('Dev Likert Scale Single Score'!$E$2:$E$8, MATCH('Admin Single Score'!AK36, 'Dev Likert Scale Single Score'!$D$2:$D$8, 0))</f>
        <v>#N/A</v>
      </c>
      <c r="AL34" s="45" t="e">
        <f>INDEX('Dev Likert Scale Single Score'!$E$2:$E$8, MATCH('Admin Single Score'!AL36, 'Dev Likert Scale Single Score'!$D$2:$D$8, 0))</f>
        <v>#N/A</v>
      </c>
      <c r="AM34" s="45" t="e">
        <f>INDEX('Dev Likert Scale Single Score'!$E$2:$E$8, MATCH('Admin Single Score'!AM36, 'Dev Likert Scale Single Score'!$D$2:$D$8, 0))</f>
        <v>#N/A</v>
      </c>
      <c r="AN34" s="45" t="e">
        <f>INDEX('Dev Likert Scale Single Score'!$E$2:$E$8, MATCH('Admin Single Score'!AN36, 'Dev Likert Scale Single Score'!$D$2:$D$8, 0))</f>
        <v>#N/A</v>
      </c>
      <c r="AO34" s="45" t="e">
        <f>INDEX('Dev Likert Scale Single Score'!$E$2:$E$8, MATCH('Admin Single Score'!AO36, 'Dev Likert Scale Single Score'!$D$2:$D$8, 0))</f>
        <v>#N/A</v>
      </c>
      <c r="AP34" s="45" t="e">
        <f>INDEX('Dev Likert Scale Single Score'!$E$2:$E$8, MATCH('Admin Single Score'!AP36, 'Dev Likert Scale Single Score'!$D$2:$D$8, 0))</f>
        <v>#N/A</v>
      </c>
      <c r="AQ34" s="45" t="e">
        <f>INDEX('Dev Likert Scale Single Score'!$E$2:$E$8, MATCH('Admin Single Score'!AQ36, 'Dev Likert Scale Single Score'!$D$2:$D$8, 0))</f>
        <v>#N/A</v>
      </c>
    </row>
    <row r="35" spans="1:43" ht="106.5" thickTop="1" thickBot="1" x14ac:dyDescent="0.3">
      <c r="A35" s="92" t="str">
        <f>'Admin Single Score'!A37</f>
        <v>Question_7</v>
      </c>
      <c r="B35" s="13" t="str">
        <f>'Admin Single Score'!B37</f>
        <v>Compared to other areas that the fishers use to steam between their home port and fishing grounds, what is the density of seabirds in the MPA and the routes towards it?</v>
      </c>
      <c r="C35" s="59" t="str">
        <f ca="1">'Admin Single Score'!C37</f>
        <v>This is unknown and/or uncertain (Q7).</v>
      </c>
      <c r="D35" s="45" t="str">
        <f>INDEX('Dev Likert Scale Single Score'!$E$2:$E$8, MATCH('Admin Single Score'!D37, 'Dev Likert Scale Single Score'!$D$2:$D$8, 0))</f>
        <v>u</v>
      </c>
      <c r="E35" s="45" t="str">
        <f>INDEX('Dev Likert Scale Single Score'!$E$2:$E$8, MATCH('Admin Single Score'!E37, 'Dev Likert Scale Single Score'!$D$2:$D$8, 0))</f>
        <v>u</v>
      </c>
      <c r="F35" s="45">
        <f>INDEX('Dev Likert Scale Single Score'!$E$2:$E$8, MATCH('Admin Single Score'!F37, 'Dev Likert Scale Single Score'!$D$2:$D$8, 0))</f>
        <v>0</v>
      </c>
      <c r="G35" s="45">
        <f>INDEX('Dev Likert Scale Single Score'!$E$2:$E$8, MATCH('Admin Single Score'!G37, 'Dev Likert Scale Single Score'!$D$2:$D$8, 0))</f>
        <v>0</v>
      </c>
      <c r="H35" s="45">
        <f>INDEX('Dev Likert Scale Single Score'!$E$2:$E$8, MATCH('Admin Single Score'!H37, 'Dev Likert Scale Single Score'!$D$2:$D$8, 0))</f>
        <v>0</v>
      </c>
      <c r="I35" s="45">
        <f>INDEX('Dev Likert Scale Single Score'!$E$2:$E$8, MATCH('Admin Single Score'!I37, 'Dev Likert Scale Single Score'!$D$2:$D$8, 0))</f>
        <v>0</v>
      </c>
      <c r="J35" s="45">
        <f>INDEX('Dev Likert Scale Single Score'!$E$2:$E$8, MATCH('Admin Single Score'!J37, 'Dev Likert Scale Single Score'!$D$2:$D$8, 0))</f>
        <v>0</v>
      </c>
      <c r="K35" s="45">
        <f>INDEX('Dev Likert Scale Single Score'!$E$2:$E$8, MATCH('Admin Single Score'!K37, 'Dev Likert Scale Single Score'!$D$2:$D$8, 0))</f>
        <v>0</v>
      </c>
      <c r="L35" s="45">
        <f>INDEX('Dev Likert Scale Single Score'!$E$2:$E$8, MATCH('Admin Single Score'!L37, 'Dev Likert Scale Single Score'!$D$2:$D$8, 0))</f>
        <v>0</v>
      </c>
      <c r="M35" s="45">
        <f>INDEX('Dev Likert Scale Single Score'!$E$2:$E$8, MATCH('Admin Single Score'!M37, 'Dev Likert Scale Single Score'!$D$2:$D$8, 0))</f>
        <v>0</v>
      </c>
      <c r="N35" s="45">
        <f>INDEX('Dev Likert Scale Single Score'!$E$2:$E$8, MATCH('Admin Single Score'!N37, 'Dev Likert Scale Single Score'!$D$2:$D$8, 0))</f>
        <v>0</v>
      </c>
      <c r="O35" s="45">
        <f>INDEX('Dev Likert Scale Single Score'!$E$2:$E$8, MATCH('Admin Single Score'!O37, 'Dev Likert Scale Single Score'!$D$2:$D$8, 0))</f>
        <v>0</v>
      </c>
      <c r="P35" s="45">
        <f>INDEX('Dev Likert Scale Single Score'!$E$2:$E$8, MATCH('Admin Single Score'!P37, 'Dev Likert Scale Single Score'!$D$2:$D$8, 0))</f>
        <v>0</v>
      </c>
      <c r="Q35" s="45">
        <f>INDEX('Dev Likert Scale Single Score'!$E$2:$E$8, MATCH('Admin Single Score'!Q37, 'Dev Likert Scale Single Score'!$D$2:$D$8, 0))</f>
        <v>0</v>
      </c>
      <c r="R35" s="45" t="e">
        <f>INDEX('Dev Likert Scale Single Score'!$E$2:$E$8, MATCH('Admin Single Score'!R37, 'Dev Likert Scale Single Score'!$D$2:$D$8, 0))</f>
        <v>#N/A</v>
      </c>
      <c r="S35" s="45" t="e">
        <f>INDEX('Dev Likert Scale Single Score'!$E$2:$E$8, MATCH('Admin Single Score'!S37, 'Dev Likert Scale Single Score'!$D$2:$D$8, 0))</f>
        <v>#N/A</v>
      </c>
      <c r="T35" s="45" t="e">
        <f>INDEX('Dev Likert Scale Single Score'!$E$2:$E$8, MATCH('Admin Single Score'!T37, 'Dev Likert Scale Single Score'!$D$2:$D$8, 0))</f>
        <v>#N/A</v>
      </c>
      <c r="U35" s="45" t="e">
        <f>INDEX('Dev Likert Scale Single Score'!$E$2:$E$8, MATCH('Admin Single Score'!U37, 'Dev Likert Scale Single Score'!$D$2:$D$8, 0))</f>
        <v>#N/A</v>
      </c>
      <c r="V35" s="45" t="e">
        <f>INDEX('Dev Likert Scale Single Score'!$E$2:$E$8, MATCH('Admin Single Score'!V37, 'Dev Likert Scale Single Score'!$D$2:$D$8, 0))</f>
        <v>#N/A</v>
      </c>
      <c r="W35" s="45" t="e">
        <f>INDEX('Dev Likert Scale Single Score'!$E$2:$E$8, MATCH('Admin Single Score'!W37, 'Dev Likert Scale Single Score'!$D$2:$D$8, 0))</f>
        <v>#N/A</v>
      </c>
      <c r="X35" s="45" t="e">
        <f>INDEX('Dev Likert Scale Single Score'!$E$2:$E$8, MATCH('Admin Single Score'!X37, 'Dev Likert Scale Single Score'!$D$2:$D$8, 0))</f>
        <v>#N/A</v>
      </c>
      <c r="Y35" s="45" t="e">
        <f>INDEX('Dev Likert Scale Single Score'!$E$2:$E$8, MATCH('Admin Single Score'!Y37, 'Dev Likert Scale Single Score'!$D$2:$D$8, 0))</f>
        <v>#N/A</v>
      </c>
      <c r="Z35" s="45" t="e">
        <f>INDEX('Dev Likert Scale Single Score'!$E$2:$E$8, MATCH('Admin Single Score'!Z37, 'Dev Likert Scale Single Score'!$D$2:$D$8, 0))</f>
        <v>#N/A</v>
      </c>
      <c r="AA35" s="45" t="e">
        <f>INDEX('Dev Likert Scale Single Score'!$E$2:$E$8, MATCH('Admin Single Score'!AA37, 'Dev Likert Scale Single Score'!$D$2:$D$8, 0))</f>
        <v>#N/A</v>
      </c>
      <c r="AB35" s="45" t="e">
        <f>INDEX('Dev Likert Scale Single Score'!$E$2:$E$8, MATCH('Admin Single Score'!AB37, 'Dev Likert Scale Single Score'!$D$2:$D$8, 0))</f>
        <v>#N/A</v>
      </c>
      <c r="AC35" s="45" t="e">
        <f>INDEX('Dev Likert Scale Single Score'!$E$2:$E$8, MATCH('Admin Single Score'!AC37, 'Dev Likert Scale Single Score'!$D$2:$D$8, 0))</f>
        <v>#N/A</v>
      </c>
      <c r="AD35" s="45" t="e">
        <f>INDEX('Dev Likert Scale Single Score'!$E$2:$E$8, MATCH('Admin Single Score'!AD37, 'Dev Likert Scale Single Score'!$D$2:$D$8, 0))</f>
        <v>#N/A</v>
      </c>
      <c r="AE35" s="45" t="e">
        <f>INDEX('Dev Likert Scale Single Score'!$E$2:$E$8, MATCH('Admin Single Score'!AE37, 'Dev Likert Scale Single Score'!$D$2:$D$8, 0))</f>
        <v>#N/A</v>
      </c>
      <c r="AF35" s="45" t="e">
        <f>INDEX('Dev Likert Scale Single Score'!$E$2:$E$8, MATCH('Admin Single Score'!AF37, 'Dev Likert Scale Single Score'!$D$2:$D$8, 0))</f>
        <v>#N/A</v>
      </c>
      <c r="AG35" s="45" t="e">
        <f>INDEX('Dev Likert Scale Single Score'!$E$2:$E$8, MATCH('Admin Single Score'!AG37, 'Dev Likert Scale Single Score'!$D$2:$D$8, 0))</f>
        <v>#N/A</v>
      </c>
      <c r="AH35" s="45" t="e">
        <f>INDEX('Dev Likert Scale Single Score'!$E$2:$E$8, MATCH('Admin Single Score'!AH37, 'Dev Likert Scale Single Score'!$D$2:$D$8, 0))</f>
        <v>#N/A</v>
      </c>
      <c r="AI35" s="45" t="e">
        <f>INDEX('Dev Likert Scale Single Score'!$E$2:$E$8, MATCH('Admin Single Score'!AI37, 'Dev Likert Scale Single Score'!$D$2:$D$8, 0))</f>
        <v>#N/A</v>
      </c>
      <c r="AJ35" s="45" t="e">
        <f>INDEX('Dev Likert Scale Single Score'!$E$2:$E$8, MATCH('Admin Single Score'!AJ37, 'Dev Likert Scale Single Score'!$D$2:$D$8, 0))</f>
        <v>#N/A</v>
      </c>
      <c r="AK35" s="45" t="e">
        <f>INDEX('Dev Likert Scale Single Score'!$E$2:$E$8, MATCH('Admin Single Score'!AK37, 'Dev Likert Scale Single Score'!$D$2:$D$8, 0))</f>
        <v>#N/A</v>
      </c>
      <c r="AL35" s="45" t="e">
        <f>INDEX('Dev Likert Scale Single Score'!$E$2:$E$8, MATCH('Admin Single Score'!AL37, 'Dev Likert Scale Single Score'!$D$2:$D$8, 0))</f>
        <v>#N/A</v>
      </c>
      <c r="AM35" s="45" t="e">
        <f>INDEX('Dev Likert Scale Single Score'!$E$2:$E$8, MATCH('Admin Single Score'!AM37, 'Dev Likert Scale Single Score'!$D$2:$D$8, 0))</f>
        <v>#N/A</v>
      </c>
      <c r="AN35" s="45" t="e">
        <f>INDEX('Dev Likert Scale Single Score'!$E$2:$E$8, MATCH('Admin Single Score'!AN37, 'Dev Likert Scale Single Score'!$D$2:$D$8, 0))</f>
        <v>#N/A</v>
      </c>
      <c r="AO35" s="45" t="e">
        <f>INDEX('Dev Likert Scale Single Score'!$E$2:$E$8, MATCH('Admin Single Score'!AO37, 'Dev Likert Scale Single Score'!$D$2:$D$8, 0))</f>
        <v>#N/A</v>
      </c>
      <c r="AP35" s="45" t="e">
        <f>INDEX('Dev Likert Scale Single Score'!$E$2:$E$8, MATCH('Admin Single Score'!AP37, 'Dev Likert Scale Single Score'!$D$2:$D$8, 0))</f>
        <v>#N/A</v>
      </c>
      <c r="AQ35" s="45" t="e">
        <f>INDEX('Dev Likert Scale Single Score'!$E$2:$E$8, MATCH('Admin Single Score'!AQ37, 'Dev Likert Scale Single Score'!$D$2:$D$8, 0))</f>
        <v>#N/A</v>
      </c>
    </row>
    <row r="36" spans="1:43" ht="106.5" thickTop="1" thickBot="1" x14ac:dyDescent="0.3">
      <c r="A36" s="92" t="str">
        <f>'Admin Single Score'!A38</f>
        <v>Question_7</v>
      </c>
      <c r="B36" s="13" t="str">
        <f>'Admin Single Score'!B38</f>
        <v>Compared to other areas that the fishers use to steam between their home port and fishing grounds, what is the density of seabirds in the MPA and the routes towards it?</v>
      </c>
      <c r="C36" s="59">
        <f ca="1">'Admin Single Score'!C38</f>
        <v>0</v>
      </c>
      <c r="D36" s="45" t="e">
        <f>INDEX('Dev Likert Scale Single Score'!$E$2:$E$8, MATCH('Admin Single Score'!D38, 'Dev Likert Scale Single Score'!$D$2:$D$8, 0))</f>
        <v>#N/A</v>
      </c>
      <c r="E36" s="45" t="e">
        <f>INDEX('Dev Likert Scale Single Score'!$E$2:$E$8, MATCH('Admin Single Score'!E38, 'Dev Likert Scale Single Score'!$D$2:$D$8, 0))</f>
        <v>#N/A</v>
      </c>
      <c r="F36" s="45" t="e">
        <f>INDEX('Dev Likert Scale Single Score'!$E$2:$E$8, MATCH('Admin Single Score'!F38, 'Dev Likert Scale Single Score'!$D$2:$D$8, 0))</f>
        <v>#N/A</v>
      </c>
      <c r="G36" s="45" t="e">
        <f>INDEX('Dev Likert Scale Single Score'!$E$2:$E$8, MATCH('Admin Single Score'!G38, 'Dev Likert Scale Single Score'!$D$2:$D$8, 0))</f>
        <v>#N/A</v>
      </c>
      <c r="H36" s="45" t="e">
        <f>INDEX('Dev Likert Scale Single Score'!$E$2:$E$8, MATCH('Admin Single Score'!H38, 'Dev Likert Scale Single Score'!$D$2:$D$8, 0))</f>
        <v>#N/A</v>
      </c>
      <c r="I36" s="45" t="e">
        <f>INDEX('Dev Likert Scale Single Score'!$E$2:$E$8, MATCH('Admin Single Score'!I38, 'Dev Likert Scale Single Score'!$D$2:$D$8, 0))</f>
        <v>#N/A</v>
      </c>
      <c r="J36" s="45" t="e">
        <f>INDEX('Dev Likert Scale Single Score'!$E$2:$E$8, MATCH('Admin Single Score'!J38, 'Dev Likert Scale Single Score'!$D$2:$D$8, 0))</f>
        <v>#N/A</v>
      </c>
      <c r="K36" s="45" t="e">
        <f>INDEX('Dev Likert Scale Single Score'!$E$2:$E$8, MATCH('Admin Single Score'!K38, 'Dev Likert Scale Single Score'!$D$2:$D$8, 0))</f>
        <v>#N/A</v>
      </c>
      <c r="L36" s="45" t="e">
        <f>INDEX('Dev Likert Scale Single Score'!$E$2:$E$8, MATCH('Admin Single Score'!L38, 'Dev Likert Scale Single Score'!$D$2:$D$8, 0))</f>
        <v>#N/A</v>
      </c>
      <c r="M36" s="45" t="e">
        <f>INDEX('Dev Likert Scale Single Score'!$E$2:$E$8, MATCH('Admin Single Score'!M38, 'Dev Likert Scale Single Score'!$D$2:$D$8, 0))</f>
        <v>#N/A</v>
      </c>
      <c r="N36" s="45" t="e">
        <f>INDEX('Dev Likert Scale Single Score'!$E$2:$E$8, MATCH('Admin Single Score'!N38, 'Dev Likert Scale Single Score'!$D$2:$D$8, 0))</f>
        <v>#N/A</v>
      </c>
      <c r="O36" s="45" t="e">
        <f>INDEX('Dev Likert Scale Single Score'!$E$2:$E$8, MATCH('Admin Single Score'!O38, 'Dev Likert Scale Single Score'!$D$2:$D$8, 0))</f>
        <v>#N/A</v>
      </c>
      <c r="P36" s="45" t="e">
        <f>INDEX('Dev Likert Scale Single Score'!$E$2:$E$8, MATCH('Admin Single Score'!P38, 'Dev Likert Scale Single Score'!$D$2:$D$8, 0))</f>
        <v>#N/A</v>
      </c>
      <c r="Q36" s="45" t="e">
        <f>INDEX('Dev Likert Scale Single Score'!$E$2:$E$8, MATCH('Admin Single Score'!Q38, 'Dev Likert Scale Single Score'!$D$2:$D$8, 0))</f>
        <v>#N/A</v>
      </c>
      <c r="R36" s="45" t="e">
        <f>INDEX('Dev Likert Scale Single Score'!$E$2:$E$8, MATCH('Admin Single Score'!R38, 'Dev Likert Scale Single Score'!$D$2:$D$8, 0))</f>
        <v>#N/A</v>
      </c>
      <c r="S36" s="45" t="e">
        <f>INDEX('Dev Likert Scale Single Score'!$E$2:$E$8, MATCH('Admin Single Score'!S38, 'Dev Likert Scale Single Score'!$D$2:$D$8, 0))</f>
        <v>#N/A</v>
      </c>
      <c r="T36" s="45" t="e">
        <f>INDEX('Dev Likert Scale Single Score'!$E$2:$E$8, MATCH('Admin Single Score'!T38, 'Dev Likert Scale Single Score'!$D$2:$D$8, 0))</f>
        <v>#N/A</v>
      </c>
      <c r="U36" s="45" t="e">
        <f>INDEX('Dev Likert Scale Single Score'!$E$2:$E$8, MATCH('Admin Single Score'!U38, 'Dev Likert Scale Single Score'!$D$2:$D$8, 0))</f>
        <v>#N/A</v>
      </c>
      <c r="V36" s="45" t="e">
        <f>INDEX('Dev Likert Scale Single Score'!$E$2:$E$8, MATCH('Admin Single Score'!V38, 'Dev Likert Scale Single Score'!$D$2:$D$8, 0))</f>
        <v>#N/A</v>
      </c>
      <c r="W36" s="45" t="e">
        <f>INDEX('Dev Likert Scale Single Score'!$E$2:$E$8, MATCH('Admin Single Score'!W38, 'Dev Likert Scale Single Score'!$D$2:$D$8, 0))</f>
        <v>#N/A</v>
      </c>
      <c r="X36" s="45" t="e">
        <f>INDEX('Dev Likert Scale Single Score'!$E$2:$E$8, MATCH('Admin Single Score'!X38, 'Dev Likert Scale Single Score'!$D$2:$D$8, 0))</f>
        <v>#N/A</v>
      </c>
      <c r="Y36" s="45" t="e">
        <f>INDEX('Dev Likert Scale Single Score'!$E$2:$E$8, MATCH('Admin Single Score'!Y38, 'Dev Likert Scale Single Score'!$D$2:$D$8, 0))</f>
        <v>#N/A</v>
      </c>
      <c r="Z36" s="45" t="e">
        <f>INDEX('Dev Likert Scale Single Score'!$E$2:$E$8, MATCH('Admin Single Score'!Z38, 'Dev Likert Scale Single Score'!$D$2:$D$8, 0))</f>
        <v>#N/A</v>
      </c>
      <c r="AA36" s="45" t="e">
        <f>INDEX('Dev Likert Scale Single Score'!$E$2:$E$8, MATCH('Admin Single Score'!AA38, 'Dev Likert Scale Single Score'!$D$2:$D$8, 0))</f>
        <v>#N/A</v>
      </c>
      <c r="AB36" s="45" t="e">
        <f>INDEX('Dev Likert Scale Single Score'!$E$2:$E$8, MATCH('Admin Single Score'!AB38, 'Dev Likert Scale Single Score'!$D$2:$D$8, 0))</f>
        <v>#N/A</v>
      </c>
      <c r="AC36" s="45" t="e">
        <f>INDEX('Dev Likert Scale Single Score'!$E$2:$E$8, MATCH('Admin Single Score'!AC38, 'Dev Likert Scale Single Score'!$D$2:$D$8, 0))</f>
        <v>#N/A</v>
      </c>
      <c r="AD36" s="45" t="e">
        <f>INDEX('Dev Likert Scale Single Score'!$E$2:$E$8, MATCH('Admin Single Score'!AD38, 'Dev Likert Scale Single Score'!$D$2:$D$8, 0))</f>
        <v>#N/A</v>
      </c>
      <c r="AE36" s="45" t="e">
        <f>INDEX('Dev Likert Scale Single Score'!$E$2:$E$8, MATCH('Admin Single Score'!AE38, 'Dev Likert Scale Single Score'!$D$2:$D$8, 0))</f>
        <v>#N/A</v>
      </c>
      <c r="AF36" s="45" t="e">
        <f>INDEX('Dev Likert Scale Single Score'!$E$2:$E$8, MATCH('Admin Single Score'!AF38, 'Dev Likert Scale Single Score'!$D$2:$D$8, 0))</f>
        <v>#N/A</v>
      </c>
      <c r="AG36" s="45" t="e">
        <f>INDEX('Dev Likert Scale Single Score'!$E$2:$E$8, MATCH('Admin Single Score'!AG38, 'Dev Likert Scale Single Score'!$D$2:$D$8, 0))</f>
        <v>#N/A</v>
      </c>
      <c r="AH36" s="45" t="e">
        <f>INDEX('Dev Likert Scale Single Score'!$E$2:$E$8, MATCH('Admin Single Score'!AH38, 'Dev Likert Scale Single Score'!$D$2:$D$8, 0))</f>
        <v>#N/A</v>
      </c>
      <c r="AI36" s="45" t="e">
        <f>INDEX('Dev Likert Scale Single Score'!$E$2:$E$8, MATCH('Admin Single Score'!AI38, 'Dev Likert Scale Single Score'!$D$2:$D$8, 0))</f>
        <v>#N/A</v>
      </c>
      <c r="AJ36" s="45" t="e">
        <f>INDEX('Dev Likert Scale Single Score'!$E$2:$E$8, MATCH('Admin Single Score'!AJ38, 'Dev Likert Scale Single Score'!$D$2:$D$8, 0))</f>
        <v>#N/A</v>
      </c>
      <c r="AK36" s="45" t="e">
        <f>INDEX('Dev Likert Scale Single Score'!$E$2:$E$8, MATCH('Admin Single Score'!AK38, 'Dev Likert Scale Single Score'!$D$2:$D$8, 0))</f>
        <v>#N/A</v>
      </c>
      <c r="AL36" s="45" t="e">
        <f>INDEX('Dev Likert Scale Single Score'!$E$2:$E$8, MATCH('Admin Single Score'!AL38, 'Dev Likert Scale Single Score'!$D$2:$D$8, 0))</f>
        <v>#N/A</v>
      </c>
      <c r="AM36" s="45" t="e">
        <f>INDEX('Dev Likert Scale Single Score'!$E$2:$E$8, MATCH('Admin Single Score'!AM38, 'Dev Likert Scale Single Score'!$D$2:$D$8, 0))</f>
        <v>#N/A</v>
      </c>
      <c r="AN36" s="45" t="e">
        <f>INDEX('Dev Likert Scale Single Score'!$E$2:$E$8, MATCH('Admin Single Score'!AN38, 'Dev Likert Scale Single Score'!$D$2:$D$8, 0))</f>
        <v>#N/A</v>
      </c>
      <c r="AO36" s="45" t="e">
        <f>INDEX('Dev Likert Scale Single Score'!$E$2:$E$8, MATCH('Admin Single Score'!AO38, 'Dev Likert Scale Single Score'!$D$2:$D$8, 0))</f>
        <v>#N/A</v>
      </c>
      <c r="AP36" s="45" t="e">
        <f>INDEX('Dev Likert Scale Single Score'!$E$2:$E$8, MATCH('Admin Single Score'!AP38, 'Dev Likert Scale Single Score'!$D$2:$D$8, 0))</f>
        <v>#N/A</v>
      </c>
      <c r="AQ36" s="45" t="e">
        <f>INDEX('Dev Likert Scale Single Score'!$E$2:$E$8, MATCH('Admin Single Score'!AQ38, 'Dev Likert Scale Single Score'!$D$2:$D$8, 0))</f>
        <v>#N/A</v>
      </c>
    </row>
    <row r="37" spans="1:43" ht="106.5" thickTop="1" thickBot="1" x14ac:dyDescent="0.3">
      <c r="A37" s="92" t="str">
        <f>'Admin Single Score'!A39</f>
        <v>Question_8</v>
      </c>
      <c r="B37" s="13" t="str">
        <f>'Admin Single Score'!B39</f>
        <v>Compared to other areas which the fishers use for fishing and/or steaming, what is the density of marine mammals in the MPA and the routes towards it?</v>
      </c>
      <c r="C37" s="59" t="str">
        <f ca="1">'Admin Single Score'!C39</f>
        <v>The density of marine mammals in the MPA and the routes towards it is low compared to other fishing and steaming areas.</v>
      </c>
      <c r="D37" s="45">
        <f>INDEX('Dev Likert Scale Single Score'!$E$2:$E$8, MATCH('Admin Single Score'!D39, 'Dev Likert Scale Single Score'!$D$2:$D$8, 0))</f>
        <v>4</v>
      </c>
      <c r="E37" s="45">
        <f>INDEX('Dev Likert Scale Single Score'!$E$2:$E$8, MATCH('Admin Single Score'!E39, 'Dev Likert Scale Single Score'!$D$2:$D$8, 0))</f>
        <v>2</v>
      </c>
      <c r="F37" s="45">
        <f>INDEX('Dev Likert Scale Single Score'!$E$2:$E$8, MATCH('Admin Single Score'!F39, 'Dev Likert Scale Single Score'!$D$2:$D$8, 0))</f>
        <v>0</v>
      </c>
      <c r="G37" s="45">
        <f>INDEX('Dev Likert Scale Single Score'!$E$2:$E$8, MATCH('Admin Single Score'!G39, 'Dev Likert Scale Single Score'!$D$2:$D$8, 0))</f>
        <v>0</v>
      </c>
      <c r="H37" s="45">
        <f>INDEX('Dev Likert Scale Single Score'!$E$2:$E$8, MATCH('Admin Single Score'!H39, 'Dev Likert Scale Single Score'!$D$2:$D$8, 0))</f>
        <v>0</v>
      </c>
      <c r="I37" s="45">
        <f>INDEX('Dev Likert Scale Single Score'!$E$2:$E$8, MATCH('Admin Single Score'!I39, 'Dev Likert Scale Single Score'!$D$2:$D$8, 0))</f>
        <v>0</v>
      </c>
      <c r="J37" s="45">
        <f>INDEX('Dev Likert Scale Single Score'!$E$2:$E$8, MATCH('Admin Single Score'!J39, 'Dev Likert Scale Single Score'!$D$2:$D$8, 0))</f>
        <v>0</v>
      </c>
      <c r="K37" s="45">
        <f>INDEX('Dev Likert Scale Single Score'!$E$2:$E$8, MATCH('Admin Single Score'!K39, 'Dev Likert Scale Single Score'!$D$2:$D$8, 0))</f>
        <v>0</v>
      </c>
      <c r="L37" s="45">
        <f>INDEX('Dev Likert Scale Single Score'!$E$2:$E$8, MATCH('Admin Single Score'!L39, 'Dev Likert Scale Single Score'!$D$2:$D$8, 0))</f>
        <v>0</v>
      </c>
      <c r="M37" s="45">
        <f>INDEX('Dev Likert Scale Single Score'!$E$2:$E$8, MATCH('Admin Single Score'!M39, 'Dev Likert Scale Single Score'!$D$2:$D$8, 0))</f>
        <v>0</v>
      </c>
      <c r="N37" s="45">
        <f>INDEX('Dev Likert Scale Single Score'!$E$2:$E$8, MATCH('Admin Single Score'!N39, 'Dev Likert Scale Single Score'!$D$2:$D$8, 0))</f>
        <v>0</v>
      </c>
      <c r="O37" s="45">
        <f>INDEX('Dev Likert Scale Single Score'!$E$2:$E$8, MATCH('Admin Single Score'!O39, 'Dev Likert Scale Single Score'!$D$2:$D$8, 0))</f>
        <v>0</v>
      </c>
      <c r="P37" s="45">
        <f>INDEX('Dev Likert Scale Single Score'!$E$2:$E$8, MATCH('Admin Single Score'!P39, 'Dev Likert Scale Single Score'!$D$2:$D$8, 0))</f>
        <v>0</v>
      </c>
      <c r="Q37" s="45">
        <f>INDEX('Dev Likert Scale Single Score'!$E$2:$E$8, MATCH('Admin Single Score'!Q39, 'Dev Likert Scale Single Score'!$D$2:$D$8, 0))</f>
        <v>0</v>
      </c>
      <c r="R37" s="45" t="e">
        <f>INDEX('Dev Likert Scale Single Score'!$E$2:$E$8, MATCH('Admin Single Score'!R39, 'Dev Likert Scale Single Score'!$D$2:$D$8, 0))</f>
        <v>#N/A</v>
      </c>
      <c r="S37" s="45" t="e">
        <f>INDEX('Dev Likert Scale Single Score'!$E$2:$E$8, MATCH('Admin Single Score'!S39, 'Dev Likert Scale Single Score'!$D$2:$D$8, 0))</f>
        <v>#N/A</v>
      </c>
      <c r="T37" s="45" t="e">
        <f>INDEX('Dev Likert Scale Single Score'!$E$2:$E$8, MATCH('Admin Single Score'!T39, 'Dev Likert Scale Single Score'!$D$2:$D$8, 0))</f>
        <v>#N/A</v>
      </c>
      <c r="U37" s="45" t="e">
        <f>INDEX('Dev Likert Scale Single Score'!$E$2:$E$8, MATCH('Admin Single Score'!U39, 'Dev Likert Scale Single Score'!$D$2:$D$8, 0))</f>
        <v>#N/A</v>
      </c>
      <c r="V37" s="45" t="e">
        <f>INDEX('Dev Likert Scale Single Score'!$E$2:$E$8, MATCH('Admin Single Score'!V39, 'Dev Likert Scale Single Score'!$D$2:$D$8, 0))</f>
        <v>#N/A</v>
      </c>
      <c r="W37" s="45" t="e">
        <f>INDEX('Dev Likert Scale Single Score'!$E$2:$E$8, MATCH('Admin Single Score'!W39, 'Dev Likert Scale Single Score'!$D$2:$D$8, 0))</f>
        <v>#N/A</v>
      </c>
      <c r="X37" s="45" t="e">
        <f>INDEX('Dev Likert Scale Single Score'!$E$2:$E$8, MATCH('Admin Single Score'!X39, 'Dev Likert Scale Single Score'!$D$2:$D$8, 0))</f>
        <v>#N/A</v>
      </c>
      <c r="Y37" s="45" t="e">
        <f>INDEX('Dev Likert Scale Single Score'!$E$2:$E$8, MATCH('Admin Single Score'!Y39, 'Dev Likert Scale Single Score'!$D$2:$D$8, 0))</f>
        <v>#N/A</v>
      </c>
      <c r="Z37" s="45" t="e">
        <f>INDEX('Dev Likert Scale Single Score'!$E$2:$E$8, MATCH('Admin Single Score'!Z39, 'Dev Likert Scale Single Score'!$D$2:$D$8, 0))</f>
        <v>#N/A</v>
      </c>
      <c r="AA37" s="45" t="e">
        <f>INDEX('Dev Likert Scale Single Score'!$E$2:$E$8, MATCH('Admin Single Score'!AA39, 'Dev Likert Scale Single Score'!$D$2:$D$8, 0))</f>
        <v>#N/A</v>
      </c>
      <c r="AB37" s="45" t="e">
        <f>INDEX('Dev Likert Scale Single Score'!$E$2:$E$8, MATCH('Admin Single Score'!AB39, 'Dev Likert Scale Single Score'!$D$2:$D$8, 0))</f>
        <v>#N/A</v>
      </c>
      <c r="AC37" s="45" t="e">
        <f>INDEX('Dev Likert Scale Single Score'!$E$2:$E$8, MATCH('Admin Single Score'!AC39, 'Dev Likert Scale Single Score'!$D$2:$D$8, 0))</f>
        <v>#N/A</v>
      </c>
      <c r="AD37" s="45" t="e">
        <f>INDEX('Dev Likert Scale Single Score'!$E$2:$E$8, MATCH('Admin Single Score'!AD39, 'Dev Likert Scale Single Score'!$D$2:$D$8, 0))</f>
        <v>#N/A</v>
      </c>
      <c r="AE37" s="45" t="e">
        <f>INDEX('Dev Likert Scale Single Score'!$E$2:$E$8, MATCH('Admin Single Score'!AE39, 'Dev Likert Scale Single Score'!$D$2:$D$8, 0))</f>
        <v>#N/A</v>
      </c>
      <c r="AF37" s="45" t="e">
        <f>INDEX('Dev Likert Scale Single Score'!$E$2:$E$8, MATCH('Admin Single Score'!AF39, 'Dev Likert Scale Single Score'!$D$2:$D$8, 0))</f>
        <v>#N/A</v>
      </c>
      <c r="AG37" s="45" t="e">
        <f>INDEX('Dev Likert Scale Single Score'!$E$2:$E$8, MATCH('Admin Single Score'!AG39, 'Dev Likert Scale Single Score'!$D$2:$D$8, 0))</f>
        <v>#N/A</v>
      </c>
      <c r="AH37" s="45" t="e">
        <f>INDEX('Dev Likert Scale Single Score'!$E$2:$E$8, MATCH('Admin Single Score'!AH39, 'Dev Likert Scale Single Score'!$D$2:$D$8, 0))</f>
        <v>#N/A</v>
      </c>
      <c r="AI37" s="45" t="e">
        <f>INDEX('Dev Likert Scale Single Score'!$E$2:$E$8, MATCH('Admin Single Score'!AI39, 'Dev Likert Scale Single Score'!$D$2:$D$8, 0))</f>
        <v>#N/A</v>
      </c>
      <c r="AJ37" s="45" t="e">
        <f>INDEX('Dev Likert Scale Single Score'!$E$2:$E$8, MATCH('Admin Single Score'!AJ39, 'Dev Likert Scale Single Score'!$D$2:$D$8, 0))</f>
        <v>#N/A</v>
      </c>
      <c r="AK37" s="45" t="e">
        <f>INDEX('Dev Likert Scale Single Score'!$E$2:$E$8, MATCH('Admin Single Score'!AK39, 'Dev Likert Scale Single Score'!$D$2:$D$8, 0))</f>
        <v>#N/A</v>
      </c>
      <c r="AL37" s="45" t="e">
        <f>INDEX('Dev Likert Scale Single Score'!$E$2:$E$8, MATCH('Admin Single Score'!AL39, 'Dev Likert Scale Single Score'!$D$2:$D$8, 0))</f>
        <v>#N/A</v>
      </c>
      <c r="AM37" s="45" t="e">
        <f>INDEX('Dev Likert Scale Single Score'!$E$2:$E$8, MATCH('Admin Single Score'!AM39, 'Dev Likert Scale Single Score'!$D$2:$D$8, 0))</f>
        <v>#N/A</v>
      </c>
      <c r="AN37" s="45" t="e">
        <f>INDEX('Dev Likert Scale Single Score'!$E$2:$E$8, MATCH('Admin Single Score'!AN39, 'Dev Likert Scale Single Score'!$D$2:$D$8, 0))</f>
        <v>#N/A</v>
      </c>
      <c r="AO37" s="45" t="e">
        <f>INDEX('Dev Likert Scale Single Score'!$E$2:$E$8, MATCH('Admin Single Score'!AO39, 'Dev Likert Scale Single Score'!$D$2:$D$8, 0))</f>
        <v>#N/A</v>
      </c>
      <c r="AP37" s="45" t="e">
        <f>INDEX('Dev Likert Scale Single Score'!$E$2:$E$8, MATCH('Admin Single Score'!AP39, 'Dev Likert Scale Single Score'!$D$2:$D$8, 0))</f>
        <v>#N/A</v>
      </c>
      <c r="AQ37" s="45" t="e">
        <f>INDEX('Dev Likert Scale Single Score'!$E$2:$E$8, MATCH('Admin Single Score'!AQ39, 'Dev Likert Scale Single Score'!$D$2:$D$8, 0))</f>
        <v>#N/A</v>
      </c>
    </row>
    <row r="38" spans="1:43" ht="106.5" thickTop="1" thickBot="1" x14ac:dyDescent="0.3">
      <c r="A38" s="92" t="str">
        <f>'Admin Single Score'!A40</f>
        <v>Question_8</v>
      </c>
      <c r="B38" s="13" t="str">
        <f>'Admin Single Score'!B40</f>
        <v>Compared to other areas which the fishers use for fishing and/or steaming, what is the density of marine mammals in the MPA and the routes towards it?</v>
      </c>
      <c r="C38" s="59" t="str">
        <f ca="1">'Admin Single Score'!C40</f>
        <v>The density of marine mammals in the MPA and the routes towards it is average compared to other fishing and steaming areas.</v>
      </c>
      <c r="D38" s="45">
        <f>INDEX('Dev Likert Scale Single Score'!$E$2:$E$8, MATCH('Admin Single Score'!D40, 'Dev Likert Scale Single Score'!$D$2:$D$8, 0))</f>
        <v>2</v>
      </c>
      <c r="E38" s="45">
        <f>INDEX('Dev Likert Scale Single Score'!$E$2:$E$8, MATCH('Admin Single Score'!E40, 'Dev Likert Scale Single Score'!$D$2:$D$8, 0))</f>
        <v>1</v>
      </c>
      <c r="F38" s="45">
        <f>INDEX('Dev Likert Scale Single Score'!$E$2:$E$8, MATCH('Admin Single Score'!F40, 'Dev Likert Scale Single Score'!$D$2:$D$8, 0))</f>
        <v>0</v>
      </c>
      <c r="G38" s="45">
        <f>INDEX('Dev Likert Scale Single Score'!$E$2:$E$8, MATCH('Admin Single Score'!G40, 'Dev Likert Scale Single Score'!$D$2:$D$8, 0))</f>
        <v>0</v>
      </c>
      <c r="H38" s="45">
        <f>INDEX('Dev Likert Scale Single Score'!$E$2:$E$8, MATCH('Admin Single Score'!H40, 'Dev Likert Scale Single Score'!$D$2:$D$8, 0))</f>
        <v>0</v>
      </c>
      <c r="I38" s="45">
        <f>INDEX('Dev Likert Scale Single Score'!$E$2:$E$8, MATCH('Admin Single Score'!I40, 'Dev Likert Scale Single Score'!$D$2:$D$8, 0))</f>
        <v>0</v>
      </c>
      <c r="J38" s="45">
        <f>INDEX('Dev Likert Scale Single Score'!$E$2:$E$8, MATCH('Admin Single Score'!J40, 'Dev Likert Scale Single Score'!$D$2:$D$8, 0))</f>
        <v>0</v>
      </c>
      <c r="K38" s="45">
        <f>INDEX('Dev Likert Scale Single Score'!$E$2:$E$8, MATCH('Admin Single Score'!K40, 'Dev Likert Scale Single Score'!$D$2:$D$8, 0))</f>
        <v>0</v>
      </c>
      <c r="L38" s="45">
        <f>INDEX('Dev Likert Scale Single Score'!$E$2:$E$8, MATCH('Admin Single Score'!L40, 'Dev Likert Scale Single Score'!$D$2:$D$8, 0))</f>
        <v>0</v>
      </c>
      <c r="M38" s="45">
        <f>INDEX('Dev Likert Scale Single Score'!$E$2:$E$8, MATCH('Admin Single Score'!M40, 'Dev Likert Scale Single Score'!$D$2:$D$8, 0))</f>
        <v>0</v>
      </c>
      <c r="N38" s="45">
        <f>INDEX('Dev Likert Scale Single Score'!$E$2:$E$8, MATCH('Admin Single Score'!N40, 'Dev Likert Scale Single Score'!$D$2:$D$8, 0))</f>
        <v>0</v>
      </c>
      <c r="O38" s="45">
        <f>INDEX('Dev Likert Scale Single Score'!$E$2:$E$8, MATCH('Admin Single Score'!O40, 'Dev Likert Scale Single Score'!$D$2:$D$8, 0))</f>
        <v>0</v>
      </c>
      <c r="P38" s="45">
        <f>INDEX('Dev Likert Scale Single Score'!$E$2:$E$8, MATCH('Admin Single Score'!P40, 'Dev Likert Scale Single Score'!$D$2:$D$8, 0))</f>
        <v>0</v>
      </c>
      <c r="Q38" s="45">
        <f>INDEX('Dev Likert Scale Single Score'!$E$2:$E$8, MATCH('Admin Single Score'!Q40, 'Dev Likert Scale Single Score'!$D$2:$D$8, 0))</f>
        <v>0</v>
      </c>
      <c r="R38" s="45" t="e">
        <f>INDEX('Dev Likert Scale Single Score'!$E$2:$E$8, MATCH('Admin Single Score'!R40, 'Dev Likert Scale Single Score'!$D$2:$D$8, 0))</f>
        <v>#N/A</v>
      </c>
      <c r="S38" s="45" t="e">
        <f>INDEX('Dev Likert Scale Single Score'!$E$2:$E$8, MATCH('Admin Single Score'!S40, 'Dev Likert Scale Single Score'!$D$2:$D$8, 0))</f>
        <v>#N/A</v>
      </c>
      <c r="T38" s="45" t="e">
        <f>INDEX('Dev Likert Scale Single Score'!$E$2:$E$8, MATCH('Admin Single Score'!T40, 'Dev Likert Scale Single Score'!$D$2:$D$8, 0))</f>
        <v>#N/A</v>
      </c>
      <c r="U38" s="45" t="e">
        <f>INDEX('Dev Likert Scale Single Score'!$E$2:$E$8, MATCH('Admin Single Score'!U40, 'Dev Likert Scale Single Score'!$D$2:$D$8, 0))</f>
        <v>#N/A</v>
      </c>
      <c r="V38" s="45" t="e">
        <f>INDEX('Dev Likert Scale Single Score'!$E$2:$E$8, MATCH('Admin Single Score'!V40, 'Dev Likert Scale Single Score'!$D$2:$D$8, 0))</f>
        <v>#N/A</v>
      </c>
      <c r="W38" s="45" t="e">
        <f>INDEX('Dev Likert Scale Single Score'!$E$2:$E$8, MATCH('Admin Single Score'!W40, 'Dev Likert Scale Single Score'!$D$2:$D$8, 0))</f>
        <v>#N/A</v>
      </c>
      <c r="X38" s="45" t="e">
        <f>INDEX('Dev Likert Scale Single Score'!$E$2:$E$8, MATCH('Admin Single Score'!X40, 'Dev Likert Scale Single Score'!$D$2:$D$8, 0))</f>
        <v>#N/A</v>
      </c>
      <c r="Y38" s="45" t="e">
        <f>INDEX('Dev Likert Scale Single Score'!$E$2:$E$8, MATCH('Admin Single Score'!Y40, 'Dev Likert Scale Single Score'!$D$2:$D$8, 0))</f>
        <v>#N/A</v>
      </c>
      <c r="Z38" s="45" t="e">
        <f>INDEX('Dev Likert Scale Single Score'!$E$2:$E$8, MATCH('Admin Single Score'!Z40, 'Dev Likert Scale Single Score'!$D$2:$D$8, 0))</f>
        <v>#N/A</v>
      </c>
      <c r="AA38" s="45" t="e">
        <f>INDEX('Dev Likert Scale Single Score'!$E$2:$E$8, MATCH('Admin Single Score'!AA40, 'Dev Likert Scale Single Score'!$D$2:$D$8, 0))</f>
        <v>#N/A</v>
      </c>
      <c r="AB38" s="45" t="e">
        <f>INDEX('Dev Likert Scale Single Score'!$E$2:$E$8, MATCH('Admin Single Score'!AB40, 'Dev Likert Scale Single Score'!$D$2:$D$8, 0))</f>
        <v>#N/A</v>
      </c>
      <c r="AC38" s="45" t="e">
        <f>INDEX('Dev Likert Scale Single Score'!$E$2:$E$8, MATCH('Admin Single Score'!AC40, 'Dev Likert Scale Single Score'!$D$2:$D$8, 0))</f>
        <v>#N/A</v>
      </c>
      <c r="AD38" s="45" t="e">
        <f>INDEX('Dev Likert Scale Single Score'!$E$2:$E$8, MATCH('Admin Single Score'!AD40, 'Dev Likert Scale Single Score'!$D$2:$D$8, 0))</f>
        <v>#N/A</v>
      </c>
      <c r="AE38" s="45" t="e">
        <f>INDEX('Dev Likert Scale Single Score'!$E$2:$E$8, MATCH('Admin Single Score'!AE40, 'Dev Likert Scale Single Score'!$D$2:$D$8, 0))</f>
        <v>#N/A</v>
      </c>
      <c r="AF38" s="45" t="e">
        <f>INDEX('Dev Likert Scale Single Score'!$E$2:$E$8, MATCH('Admin Single Score'!AF40, 'Dev Likert Scale Single Score'!$D$2:$D$8, 0))</f>
        <v>#N/A</v>
      </c>
      <c r="AG38" s="45" t="e">
        <f>INDEX('Dev Likert Scale Single Score'!$E$2:$E$8, MATCH('Admin Single Score'!AG40, 'Dev Likert Scale Single Score'!$D$2:$D$8, 0))</f>
        <v>#N/A</v>
      </c>
      <c r="AH38" s="45" t="e">
        <f>INDEX('Dev Likert Scale Single Score'!$E$2:$E$8, MATCH('Admin Single Score'!AH40, 'Dev Likert Scale Single Score'!$D$2:$D$8, 0))</f>
        <v>#N/A</v>
      </c>
      <c r="AI38" s="45" t="e">
        <f>INDEX('Dev Likert Scale Single Score'!$E$2:$E$8, MATCH('Admin Single Score'!AI40, 'Dev Likert Scale Single Score'!$D$2:$D$8, 0))</f>
        <v>#N/A</v>
      </c>
      <c r="AJ38" s="45" t="e">
        <f>INDEX('Dev Likert Scale Single Score'!$E$2:$E$8, MATCH('Admin Single Score'!AJ40, 'Dev Likert Scale Single Score'!$D$2:$D$8, 0))</f>
        <v>#N/A</v>
      </c>
      <c r="AK38" s="45" t="e">
        <f>INDEX('Dev Likert Scale Single Score'!$E$2:$E$8, MATCH('Admin Single Score'!AK40, 'Dev Likert Scale Single Score'!$D$2:$D$8, 0))</f>
        <v>#N/A</v>
      </c>
      <c r="AL38" s="45" t="e">
        <f>INDEX('Dev Likert Scale Single Score'!$E$2:$E$8, MATCH('Admin Single Score'!AL40, 'Dev Likert Scale Single Score'!$D$2:$D$8, 0))</f>
        <v>#N/A</v>
      </c>
      <c r="AM38" s="45" t="e">
        <f>INDEX('Dev Likert Scale Single Score'!$E$2:$E$8, MATCH('Admin Single Score'!AM40, 'Dev Likert Scale Single Score'!$D$2:$D$8, 0))</f>
        <v>#N/A</v>
      </c>
      <c r="AN38" s="45" t="e">
        <f>INDEX('Dev Likert Scale Single Score'!$E$2:$E$8, MATCH('Admin Single Score'!AN40, 'Dev Likert Scale Single Score'!$D$2:$D$8, 0))</f>
        <v>#N/A</v>
      </c>
      <c r="AO38" s="45" t="e">
        <f>INDEX('Dev Likert Scale Single Score'!$E$2:$E$8, MATCH('Admin Single Score'!AO40, 'Dev Likert Scale Single Score'!$D$2:$D$8, 0))</f>
        <v>#N/A</v>
      </c>
      <c r="AP38" s="45" t="e">
        <f>INDEX('Dev Likert Scale Single Score'!$E$2:$E$8, MATCH('Admin Single Score'!AP40, 'Dev Likert Scale Single Score'!$D$2:$D$8, 0))</f>
        <v>#N/A</v>
      </c>
      <c r="AQ38" s="45" t="e">
        <f>INDEX('Dev Likert Scale Single Score'!$E$2:$E$8, MATCH('Admin Single Score'!AQ40, 'Dev Likert Scale Single Score'!$D$2:$D$8, 0))</f>
        <v>#N/A</v>
      </c>
    </row>
    <row r="39" spans="1:43" ht="106.5" thickTop="1" thickBot="1" x14ac:dyDescent="0.3">
      <c r="A39" s="92" t="str">
        <f>'Admin Single Score'!A41</f>
        <v>Question_8</v>
      </c>
      <c r="B39" s="13" t="str">
        <f>'Admin Single Score'!B41</f>
        <v>Compared to other areas which the fishers use for fishing and/or steaming, what is the density of marine mammals in the MPA and the routes towards it?</v>
      </c>
      <c r="C39" s="59" t="str">
        <f ca="1">'Admin Single Score'!C41</f>
        <v>The density of marine mammals in the MPA and the routes towards it is high compared to other fishing and steaming areas.</v>
      </c>
      <c r="D39" s="45">
        <f>INDEX('Dev Likert Scale Single Score'!$E$2:$E$8, MATCH('Admin Single Score'!D41, 'Dev Likert Scale Single Score'!$D$2:$D$8, 0))</f>
        <v>1</v>
      </c>
      <c r="E39" s="45">
        <f>INDEX('Dev Likert Scale Single Score'!$E$2:$E$8, MATCH('Admin Single Score'!E41, 'Dev Likert Scale Single Score'!$D$2:$D$8, 0))</f>
        <v>1</v>
      </c>
      <c r="F39" s="45">
        <f>INDEX('Dev Likert Scale Single Score'!$E$2:$E$8, MATCH('Admin Single Score'!F41, 'Dev Likert Scale Single Score'!$D$2:$D$8, 0))</f>
        <v>0</v>
      </c>
      <c r="G39" s="45">
        <f>INDEX('Dev Likert Scale Single Score'!$E$2:$E$8, MATCH('Admin Single Score'!G41, 'Dev Likert Scale Single Score'!$D$2:$D$8, 0))</f>
        <v>0</v>
      </c>
      <c r="H39" s="45">
        <f>INDEX('Dev Likert Scale Single Score'!$E$2:$E$8, MATCH('Admin Single Score'!H41, 'Dev Likert Scale Single Score'!$D$2:$D$8, 0))</f>
        <v>0</v>
      </c>
      <c r="I39" s="45">
        <f>INDEX('Dev Likert Scale Single Score'!$E$2:$E$8, MATCH('Admin Single Score'!I41, 'Dev Likert Scale Single Score'!$D$2:$D$8, 0))</f>
        <v>0</v>
      </c>
      <c r="J39" s="45">
        <f>INDEX('Dev Likert Scale Single Score'!$E$2:$E$8, MATCH('Admin Single Score'!J41, 'Dev Likert Scale Single Score'!$D$2:$D$8, 0))</f>
        <v>0</v>
      </c>
      <c r="K39" s="45">
        <f>INDEX('Dev Likert Scale Single Score'!$E$2:$E$8, MATCH('Admin Single Score'!K41, 'Dev Likert Scale Single Score'!$D$2:$D$8, 0))</f>
        <v>0</v>
      </c>
      <c r="L39" s="45">
        <f>INDEX('Dev Likert Scale Single Score'!$E$2:$E$8, MATCH('Admin Single Score'!L41, 'Dev Likert Scale Single Score'!$D$2:$D$8, 0))</f>
        <v>0</v>
      </c>
      <c r="M39" s="45">
        <f>INDEX('Dev Likert Scale Single Score'!$E$2:$E$8, MATCH('Admin Single Score'!M41, 'Dev Likert Scale Single Score'!$D$2:$D$8, 0))</f>
        <v>0</v>
      </c>
      <c r="N39" s="45">
        <f>INDEX('Dev Likert Scale Single Score'!$E$2:$E$8, MATCH('Admin Single Score'!N41, 'Dev Likert Scale Single Score'!$D$2:$D$8, 0))</f>
        <v>0</v>
      </c>
      <c r="O39" s="45">
        <f>INDEX('Dev Likert Scale Single Score'!$E$2:$E$8, MATCH('Admin Single Score'!O41, 'Dev Likert Scale Single Score'!$D$2:$D$8, 0))</f>
        <v>0</v>
      </c>
      <c r="P39" s="45">
        <f>INDEX('Dev Likert Scale Single Score'!$E$2:$E$8, MATCH('Admin Single Score'!P41, 'Dev Likert Scale Single Score'!$D$2:$D$8, 0))</f>
        <v>0</v>
      </c>
      <c r="Q39" s="45">
        <f>INDEX('Dev Likert Scale Single Score'!$E$2:$E$8, MATCH('Admin Single Score'!Q41, 'Dev Likert Scale Single Score'!$D$2:$D$8, 0))</f>
        <v>0</v>
      </c>
      <c r="R39" s="45" t="e">
        <f>INDEX('Dev Likert Scale Single Score'!$E$2:$E$8, MATCH('Admin Single Score'!R41, 'Dev Likert Scale Single Score'!$D$2:$D$8, 0))</f>
        <v>#N/A</v>
      </c>
      <c r="S39" s="45" t="e">
        <f>INDEX('Dev Likert Scale Single Score'!$E$2:$E$8, MATCH('Admin Single Score'!S41, 'Dev Likert Scale Single Score'!$D$2:$D$8, 0))</f>
        <v>#N/A</v>
      </c>
      <c r="T39" s="45" t="e">
        <f>INDEX('Dev Likert Scale Single Score'!$E$2:$E$8, MATCH('Admin Single Score'!T41, 'Dev Likert Scale Single Score'!$D$2:$D$8, 0))</f>
        <v>#N/A</v>
      </c>
      <c r="U39" s="45" t="e">
        <f>INDEX('Dev Likert Scale Single Score'!$E$2:$E$8, MATCH('Admin Single Score'!U41, 'Dev Likert Scale Single Score'!$D$2:$D$8, 0))</f>
        <v>#N/A</v>
      </c>
      <c r="V39" s="45" t="e">
        <f>INDEX('Dev Likert Scale Single Score'!$E$2:$E$8, MATCH('Admin Single Score'!V41, 'Dev Likert Scale Single Score'!$D$2:$D$8, 0))</f>
        <v>#N/A</v>
      </c>
      <c r="W39" s="45" t="e">
        <f>INDEX('Dev Likert Scale Single Score'!$E$2:$E$8, MATCH('Admin Single Score'!W41, 'Dev Likert Scale Single Score'!$D$2:$D$8, 0))</f>
        <v>#N/A</v>
      </c>
      <c r="X39" s="45" t="e">
        <f>INDEX('Dev Likert Scale Single Score'!$E$2:$E$8, MATCH('Admin Single Score'!X41, 'Dev Likert Scale Single Score'!$D$2:$D$8, 0))</f>
        <v>#N/A</v>
      </c>
      <c r="Y39" s="45" t="e">
        <f>INDEX('Dev Likert Scale Single Score'!$E$2:$E$8, MATCH('Admin Single Score'!Y41, 'Dev Likert Scale Single Score'!$D$2:$D$8, 0))</f>
        <v>#N/A</v>
      </c>
      <c r="Z39" s="45" t="e">
        <f>INDEX('Dev Likert Scale Single Score'!$E$2:$E$8, MATCH('Admin Single Score'!Z41, 'Dev Likert Scale Single Score'!$D$2:$D$8, 0))</f>
        <v>#N/A</v>
      </c>
      <c r="AA39" s="45" t="e">
        <f>INDEX('Dev Likert Scale Single Score'!$E$2:$E$8, MATCH('Admin Single Score'!AA41, 'Dev Likert Scale Single Score'!$D$2:$D$8, 0))</f>
        <v>#N/A</v>
      </c>
      <c r="AB39" s="45" t="e">
        <f>INDEX('Dev Likert Scale Single Score'!$E$2:$E$8, MATCH('Admin Single Score'!AB41, 'Dev Likert Scale Single Score'!$D$2:$D$8, 0))</f>
        <v>#N/A</v>
      </c>
      <c r="AC39" s="45" t="e">
        <f>INDEX('Dev Likert Scale Single Score'!$E$2:$E$8, MATCH('Admin Single Score'!AC41, 'Dev Likert Scale Single Score'!$D$2:$D$8, 0))</f>
        <v>#N/A</v>
      </c>
      <c r="AD39" s="45" t="e">
        <f>INDEX('Dev Likert Scale Single Score'!$E$2:$E$8, MATCH('Admin Single Score'!AD41, 'Dev Likert Scale Single Score'!$D$2:$D$8, 0))</f>
        <v>#N/A</v>
      </c>
      <c r="AE39" s="45" t="e">
        <f>INDEX('Dev Likert Scale Single Score'!$E$2:$E$8, MATCH('Admin Single Score'!AE41, 'Dev Likert Scale Single Score'!$D$2:$D$8, 0))</f>
        <v>#N/A</v>
      </c>
      <c r="AF39" s="45" t="e">
        <f>INDEX('Dev Likert Scale Single Score'!$E$2:$E$8, MATCH('Admin Single Score'!AF41, 'Dev Likert Scale Single Score'!$D$2:$D$8, 0))</f>
        <v>#N/A</v>
      </c>
      <c r="AG39" s="45" t="e">
        <f>INDEX('Dev Likert Scale Single Score'!$E$2:$E$8, MATCH('Admin Single Score'!AG41, 'Dev Likert Scale Single Score'!$D$2:$D$8, 0))</f>
        <v>#N/A</v>
      </c>
      <c r="AH39" s="45" t="e">
        <f>INDEX('Dev Likert Scale Single Score'!$E$2:$E$8, MATCH('Admin Single Score'!AH41, 'Dev Likert Scale Single Score'!$D$2:$D$8, 0))</f>
        <v>#N/A</v>
      </c>
      <c r="AI39" s="45" t="e">
        <f>INDEX('Dev Likert Scale Single Score'!$E$2:$E$8, MATCH('Admin Single Score'!AI41, 'Dev Likert Scale Single Score'!$D$2:$D$8, 0))</f>
        <v>#N/A</v>
      </c>
      <c r="AJ39" s="45" t="e">
        <f>INDEX('Dev Likert Scale Single Score'!$E$2:$E$8, MATCH('Admin Single Score'!AJ41, 'Dev Likert Scale Single Score'!$D$2:$D$8, 0))</f>
        <v>#N/A</v>
      </c>
      <c r="AK39" s="45" t="e">
        <f>INDEX('Dev Likert Scale Single Score'!$E$2:$E$8, MATCH('Admin Single Score'!AK41, 'Dev Likert Scale Single Score'!$D$2:$D$8, 0))</f>
        <v>#N/A</v>
      </c>
      <c r="AL39" s="45" t="e">
        <f>INDEX('Dev Likert Scale Single Score'!$E$2:$E$8, MATCH('Admin Single Score'!AL41, 'Dev Likert Scale Single Score'!$D$2:$D$8, 0))</f>
        <v>#N/A</v>
      </c>
      <c r="AM39" s="45" t="e">
        <f>INDEX('Dev Likert Scale Single Score'!$E$2:$E$8, MATCH('Admin Single Score'!AM41, 'Dev Likert Scale Single Score'!$D$2:$D$8, 0))</f>
        <v>#N/A</v>
      </c>
      <c r="AN39" s="45" t="e">
        <f>INDEX('Dev Likert Scale Single Score'!$E$2:$E$8, MATCH('Admin Single Score'!AN41, 'Dev Likert Scale Single Score'!$D$2:$D$8, 0))</f>
        <v>#N/A</v>
      </c>
      <c r="AO39" s="45" t="e">
        <f>INDEX('Dev Likert Scale Single Score'!$E$2:$E$8, MATCH('Admin Single Score'!AO41, 'Dev Likert Scale Single Score'!$D$2:$D$8, 0))</f>
        <v>#N/A</v>
      </c>
      <c r="AP39" s="45" t="e">
        <f>INDEX('Dev Likert Scale Single Score'!$E$2:$E$8, MATCH('Admin Single Score'!AP41, 'Dev Likert Scale Single Score'!$D$2:$D$8, 0))</f>
        <v>#N/A</v>
      </c>
      <c r="AQ39" s="45" t="e">
        <f>INDEX('Dev Likert Scale Single Score'!$E$2:$E$8, MATCH('Admin Single Score'!AQ41, 'Dev Likert Scale Single Score'!$D$2:$D$8, 0))</f>
        <v>#N/A</v>
      </c>
    </row>
    <row r="40" spans="1:43" ht="106.5" thickTop="1" thickBot="1" x14ac:dyDescent="0.3">
      <c r="A40" s="92" t="str">
        <f>'Admin Single Score'!A42</f>
        <v>Question_8</v>
      </c>
      <c r="B40" s="13" t="str">
        <f>'Admin Single Score'!B42</f>
        <v>Compared to other areas which the fishers use for fishing and/or steaming, what is the density of marine mammals in the MPA and the routes towards it?</v>
      </c>
      <c r="C40" s="59" t="str">
        <f ca="1">'Admin Single Score'!C42</f>
        <v>This is unknown and/or uncertain (Q8).</v>
      </c>
      <c r="D40" s="45" t="str">
        <f>INDEX('Dev Likert Scale Single Score'!$E$2:$E$8, MATCH('Admin Single Score'!D42, 'Dev Likert Scale Single Score'!$D$2:$D$8, 0))</f>
        <v>u</v>
      </c>
      <c r="E40" s="45" t="str">
        <f>INDEX('Dev Likert Scale Single Score'!$E$2:$E$8, MATCH('Admin Single Score'!E42, 'Dev Likert Scale Single Score'!$D$2:$D$8, 0))</f>
        <v>u</v>
      </c>
      <c r="F40" s="45">
        <f>INDEX('Dev Likert Scale Single Score'!$E$2:$E$8, MATCH('Admin Single Score'!F42, 'Dev Likert Scale Single Score'!$D$2:$D$8, 0))</f>
        <v>0</v>
      </c>
      <c r="G40" s="45">
        <f>INDEX('Dev Likert Scale Single Score'!$E$2:$E$8, MATCH('Admin Single Score'!G42, 'Dev Likert Scale Single Score'!$D$2:$D$8, 0))</f>
        <v>0</v>
      </c>
      <c r="H40" s="45">
        <f>INDEX('Dev Likert Scale Single Score'!$E$2:$E$8, MATCH('Admin Single Score'!H42, 'Dev Likert Scale Single Score'!$D$2:$D$8, 0))</f>
        <v>0</v>
      </c>
      <c r="I40" s="45">
        <f>INDEX('Dev Likert Scale Single Score'!$E$2:$E$8, MATCH('Admin Single Score'!I42, 'Dev Likert Scale Single Score'!$D$2:$D$8, 0))</f>
        <v>0</v>
      </c>
      <c r="J40" s="45">
        <f>INDEX('Dev Likert Scale Single Score'!$E$2:$E$8, MATCH('Admin Single Score'!J42, 'Dev Likert Scale Single Score'!$D$2:$D$8, 0))</f>
        <v>0</v>
      </c>
      <c r="K40" s="45">
        <f>INDEX('Dev Likert Scale Single Score'!$E$2:$E$8, MATCH('Admin Single Score'!K42, 'Dev Likert Scale Single Score'!$D$2:$D$8, 0))</f>
        <v>0</v>
      </c>
      <c r="L40" s="45">
        <f>INDEX('Dev Likert Scale Single Score'!$E$2:$E$8, MATCH('Admin Single Score'!L42, 'Dev Likert Scale Single Score'!$D$2:$D$8, 0))</f>
        <v>0</v>
      </c>
      <c r="M40" s="45">
        <f>INDEX('Dev Likert Scale Single Score'!$E$2:$E$8, MATCH('Admin Single Score'!M42, 'Dev Likert Scale Single Score'!$D$2:$D$8, 0))</f>
        <v>0</v>
      </c>
      <c r="N40" s="45">
        <f>INDEX('Dev Likert Scale Single Score'!$E$2:$E$8, MATCH('Admin Single Score'!N42, 'Dev Likert Scale Single Score'!$D$2:$D$8, 0))</f>
        <v>0</v>
      </c>
      <c r="O40" s="45">
        <f>INDEX('Dev Likert Scale Single Score'!$E$2:$E$8, MATCH('Admin Single Score'!O42, 'Dev Likert Scale Single Score'!$D$2:$D$8, 0))</f>
        <v>0</v>
      </c>
      <c r="P40" s="45">
        <f>INDEX('Dev Likert Scale Single Score'!$E$2:$E$8, MATCH('Admin Single Score'!P42, 'Dev Likert Scale Single Score'!$D$2:$D$8, 0))</f>
        <v>0</v>
      </c>
      <c r="Q40" s="45">
        <f>INDEX('Dev Likert Scale Single Score'!$E$2:$E$8, MATCH('Admin Single Score'!Q42, 'Dev Likert Scale Single Score'!$D$2:$D$8, 0))</f>
        <v>0</v>
      </c>
      <c r="R40" s="45" t="e">
        <f>INDEX('Dev Likert Scale Single Score'!$E$2:$E$8, MATCH('Admin Single Score'!R42, 'Dev Likert Scale Single Score'!$D$2:$D$8, 0))</f>
        <v>#N/A</v>
      </c>
      <c r="S40" s="45" t="e">
        <f>INDEX('Dev Likert Scale Single Score'!$E$2:$E$8, MATCH('Admin Single Score'!S42, 'Dev Likert Scale Single Score'!$D$2:$D$8, 0))</f>
        <v>#N/A</v>
      </c>
      <c r="T40" s="45" t="e">
        <f>INDEX('Dev Likert Scale Single Score'!$E$2:$E$8, MATCH('Admin Single Score'!T42, 'Dev Likert Scale Single Score'!$D$2:$D$8, 0))</f>
        <v>#N/A</v>
      </c>
      <c r="U40" s="45" t="e">
        <f>INDEX('Dev Likert Scale Single Score'!$E$2:$E$8, MATCH('Admin Single Score'!U42, 'Dev Likert Scale Single Score'!$D$2:$D$8, 0))</f>
        <v>#N/A</v>
      </c>
      <c r="V40" s="45" t="e">
        <f>INDEX('Dev Likert Scale Single Score'!$E$2:$E$8, MATCH('Admin Single Score'!V42, 'Dev Likert Scale Single Score'!$D$2:$D$8, 0))</f>
        <v>#N/A</v>
      </c>
      <c r="W40" s="45" t="e">
        <f>INDEX('Dev Likert Scale Single Score'!$E$2:$E$8, MATCH('Admin Single Score'!W42, 'Dev Likert Scale Single Score'!$D$2:$D$8, 0))</f>
        <v>#N/A</v>
      </c>
      <c r="X40" s="45" t="e">
        <f>INDEX('Dev Likert Scale Single Score'!$E$2:$E$8, MATCH('Admin Single Score'!X42, 'Dev Likert Scale Single Score'!$D$2:$D$8, 0))</f>
        <v>#N/A</v>
      </c>
      <c r="Y40" s="45" t="e">
        <f>INDEX('Dev Likert Scale Single Score'!$E$2:$E$8, MATCH('Admin Single Score'!Y42, 'Dev Likert Scale Single Score'!$D$2:$D$8, 0))</f>
        <v>#N/A</v>
      </c>
      <c r="Z40" s="45" t="e">
        <f>INDEX('Dev Likert Scale Single Score'!$E$2:$E$8, MATCH('Admin Single Score'!Z42, 'Dev Likert Scale Single Score'!$D$2:$D$8, 0))</f>
        <v>#N/A</v>
      </c>
      <c r="AA40" s="45" t="e">
        <f>INDEX('Dev Likert Scale Single Score'!$E$2:$E$8, MATCH('Admin Single Score'!AA42, 'Dev Likert Scale Single Score'!$D$2:$D$8, 0))</f>
        <v>#N/A</v>
      </c>
      <c r="AB40" s="45" t="e">
        <f>INDEX('Dev Likert Scale Single Score'!$E$2:$E$8, MATCH('Admin Single Score'!AB42, 'Dev Likert Scale Single Score'!$D$2:$D$8, 0))</f>
        <v>#N/A</v>
      </c>
      <c r="AC40" s="45" t="e">
        <f>INDEX('Dev Likert Scale Single Score'!$E$2:$E$8, MATCH('Admin Single Score'!AC42, 'Dev Likert Scale Single Score'!$D$2:$D$8, 0))</f>
        <v>#N/A</v>
      </c>
      <c r="AD40" s="45" t="e">
        <f>INDEX('Dev Likert Scale Single Score'!$E$2:$E$8, MATCH('Admin Single Score'!AD42, 'Dev Likert Scale Single Score'!$D$2:$D$8, 0))</f>
        <v>#N/A</v>
      </c>
      <c r="AE40" s="45" t="e">
        <f>INDEX('Dev Likert Scale Single Score'!$E$2:$E$8, MATCH('Admin Single Score'!AE42, 'Dev Likert Scale Single Score'!$D$2:$D$8, 0))</f>
        <v>#N/A</v>
      </c>
      <c r="AF40" s="45" t="e">
        <f>INDEX('Dev Likert Scale Single Score'!$E$2:$E$8, MATCH('Admin Single Score'!AF42, 'Dev Likert Scale Single Score'!$D$2:$D$8, 0))</f>
        <v>#N/A</v>
      </c>
      <c r="AG40" s="45" t="e">
        <f>INDEX('Dev Likert Scale Single Score'!$E$2:$E$8, MATCH('Admin Single Score'!AG42, 'Dev Likert Scale Single Score'!$D$2:$D$8, 0))</f>
        <v>#N/A</v>
      </c>
      <c r="AH40" s="45" t="e">
        <f>INDEX('Dev Likert Scale Single Score'!$E$2:$E$8, MATCH('Admin Single Score'!AH42, 'Dev Likert Scale Single Score'!$D$2:$D$8, 0))</f>
        <v>#N/A</v>
      </c>
      <c r="AI40" s="45" t="e">
        <f>INDEX('Dev Likert Scale Single Score'!$E$2:$E$8, MATCH('Admin Single Score'!AI42, 'Dev Likert Scale Single Score'!$D$2:$D$8, 0))</f>
        <v>#N/A</v>
      </c>
      <c r="AJ40" s="45" t="e">
        <f>INDEX('Dev Likert Scale Single Score'!$E$2:$E$8, MATCH('Admin Single Score'!AJ42, 'Dev Likert Scale Single Score'!$D$2:$D$8, 0))</f>
        <v>#N/A</v>
      </c>
      <c r="AK40" s="45" t="e">
        <f>INDEX('Dev Likert Scale Single Score'!$E$2:$E$8, MATCH('Admin Single Score'!AK42, 'Dev Likert Scale Single Score'!$D$2:$D$8, 0))</f>
        <v>#N/A</v>
      </c>
      <c r="AL40" s="45" t="e">
        <f>INDEX('Dev Likert Scale Single Score'!$E$2:$E$8, MATCH('Admin Single Score'!AL42, 'Dev Likert Scale Single Score'!$D$2:$D$8, 0))</f>
        <v>#N/A</v>
      </c>
      <c r="AM40" s="45" t="e">
        <f>INDEX('Dev Likert Scale Single Score'!$E$2:$E$8, MATCH('Admin Single Score'!AM42, 'Dev Likert Scale Single Score'!$D$2:$D$8, 0))</f>
        <v>#N/A</v>
      </c>
      <c r="AN40" s="45" t="e">
        <f>INDEX('Dev Likert Scale Single Score'!$E$2:$E$8, MATCH('Admin Single Score'!AN42, 'Dev Likert Scale Single Score'!$D$2:$D$8, 0))</f>
        <v>#N/A</v>
      </c>
      <c r="AO40" s="45" t="e">
        <f>INDEX('Dev Likert Scale Single Score'!$E$2:$E$8, MATCH('Admin Single Score'!AO42, 'Dev Likert Scale Single Score'!$D$2:$D$8, 0))</f>
        <v>#N/A</v>
      </c>
      <c r="AP40" s="45" t="e">
        <f>INDEX('Dev Likert Scale Single Score'!$E$2:$E$8, MATCH('Admin Single Score'!AP42, 'Dev Likert Scale Single Score'!$D$2:$D$8, 0))</f>
        <v>#N/A</v>
      </c>
      <c r="AQ40" s="45" t="e">
        <f>INDEX('Dev Likert Scale Single Score'!$E$2:$E$8, MATCH('Admin Single Score'!AQ42, 'Dev Likert Scale Single Score'!$D$2:$D$8, 0))</f>
        <v>#N/A</v>
      </c>
    </row>
    <row r="41" spans="1:43" ht="106.5" thickTop="1" thickBot="1" x14ac:dyDescent="0.3">
      <c r="A41" s="92" t="str">
        <f>'Admin Single Score'!A43</f>
        <v>Question_8</v>
      </c>
      <c r="B41" s="13" t="str">
        <f>'Admin Single Score'!B43</f>
        <v>Compared to other areas which the fishers use for fishing and/or steaming, what is the density of marine mammals in the MPA and the routes towards it?</v>
      </c>
      <c r="C41" s="59">
        <f ca="1">'Admin Single Score'!C43</f>
        <v>0</v>
      </c>
      <c r="D41" s="45" t="e">
        <f>INDEX('Dev Likert Scale Single Score'!$E$2:$E$8, MATCH('Admin Single Score'!D43, 'Dev Likert Scale Single Score'!$D$2:$D$8, 0))</f>
        <v>#N/A</v>
      </c>
      <c r="E41" s="45" t="e">
        <f>INDEX('Dev Likert Scale Single Score'!$E$2:$E$8, MATCH('Admin Single Score'!E43, 'Dev Likert Scale Single Score'!$D$2:$D$8, 0))</f>
        <v>#N/A</v>
      </c>
      <c r="F41" s="45" t="e">
        <f>INDEX('Dev Likert Scale Single Score'!$E$2:$E$8, MATCH('Admin Single Score'!F43, 'Dev Likert Scale Single Score'!$D$2:$D$8, 0))</f>
        <v>#N/A</v>
      </c>
      <c r="G41" s="45" t="e">
        <f>INDEX('Dev Likert Scale Single Score'!$E$2:$E$8, MATCH('Admin Single Score'!G43, 'Dev Likert Scale Single Score'!$D$2:$D$8, 0))</f>
        <v>#N/A</v>
      </c>
      <c r="H41" s="45" t="e">
        <f>INDEX('Dev Likert Scale Single Score'!$E$2:$E$8, MATCH('Admin Single Score'!H43, 'Dev Likert Scale Single Score'!$D$2:$D$8, 0))</f>
        <v>#N/A</v>
      </c>
      <c r="I41" s="45" t="e">
        <f>INDEX('Dev Likert Scale Single Score'!$E$2:$E$8, MATCH('Admin Single Score'!I43, 'Dev Likert Scale Single Score'!$D$2:$D$8, 0))</f>
        <v>#N/A</v>
      </c>
      <c r="J41" s="45" t="e">
        <f>INDEX('Dev Likert Scale Single Score'!$E$2:$E$8, MATCH('Admin Single Score'!J43, 'Dev Likert Scale Single Score'!$D$2:$D$8, 0))</f>
        <v>#N/A</v>
      </c>
      <c r="K41" s="45" t="e">
        <f>INDEX('Dev Likert Scale Single Score'!$E$2:$E$8, MATCH('Admin Single Score'!K43, 'Dev Likert Scale Single Score'!$D$2:$D$8, 0))</f>
        <v>#N/A</v>
      </c>
      <c r="L41" s="45" t="e">
        <f>INDEX('Dev Likert Scale Single Score'!$E$2:$E$8, MATCH('Admin Single Score'!L43, 'Dev Likert Scale Single Score'!$D$2:$D$8, 0))</f>
        <v>#N/A</v>
      </c>
      <c r="M41" s="45" t="e">
        <f>INDEX('Dev Likert Scale Single Score'!$E$2:$E$8, MATCH('Admin Single Score'!M43, 'Dev Likert Scale Single Score'!$D$2:$D$8, 0))</f>
        <v>#N/A</v>
      </c>
      <c r="N41" s="45" t="e">
        <f>INDEX('Dev Likert Scale Single Score'!$E$2:$E$8, MATCH('Admin Single Score'!N43, 'Dev Likert Scale Single Score'!$D$2:$D$8, 0))</f>
        <v>#N/A</v>
      </c>
      <c r="O41" s="45" t="e">
        <f>INDEX('Dev Likert Scale Single Score'!$E$2:$E$8, MATCH('Admin Single Score'!O43, 'Dev Likert Scale Single Score'!$D$2:$D$8, 0))</f>
        <v>#N/A</v>
      </c>
      <c r="P41" s="45" t="e">
        <f>INDEX('Dev Likert Scale Single Score'!$E$2:$E$8, MATCH('Admin Single Score'!P43, 'Dev Likert Scale Single Score'!$D$2:$D$8, 0))</f>
        <v>#N/A</v>
      </c>
      <c r="Q41" s="45" t="e">
        <f>INDEX('Dev Likert Scale Single Score'!$E$2:$E$8, MATCH('Admin Single Score'!Q43, 'Dev Likert Scale Single Score'!$D$2:$D$8, 0))</f>
        <v>#N/A</v>
      </c>
      <c r="R41" s="45" t="e">
        <f>INDEX('Dev Likert Scale Single Score'!$E$2:$E$8, MATCH('Admin Single Score'!R43, 'Dev Likert Scale Single Score'!$D$2:$D$8, 0))</f>
        <v>#N/A</v>
      </c>
      <c r="S41" s="45" t="e">
        <f>INDEX('Dev Likert Scale Single Score'!$E$2:$E$8, MATCH('Admin Single Score'!S43, 'Dev Likert Scale Single Score'!$D$2:$D$8, 0))</f>
        <v>#N/A</v>
      </c>
      <c r="T41" s="45" t="e">
        <f>INDEX('Dev Likert Scale Single Score'!$E$2:$E$8, MATCH('Admin Single Score'!T43, 'Dev Likert Scale Single Score'!$D$2:$D$8, 0))</f>
        <v>#N/A</v>
      </c>
      <c r="U41" s="45" t="e">
        <f>INDEX('Dev Likert Scale Single Score'!$E$2:$E$8, MATCH('Admin Single Score'!U43, 'Dev Likert Scale Single Score'!$D$2:$D$8, 0))</f>
        <v>#N/A</v>
      </c>
      <c r="V41" s="45" t="e">
        <f>INDEX('Dev Likert Scale Single Score'!$E$2:$E$8, MATCH('Admin Single Score'!V43, 'Dev Likert Scale Single Score'!$D$2:$D$8, 0))</f>
        <v>#N/A</v>
      </c>
      <c r="W41" s="45" t="e">
        <f>INDEX('Dev Likert Scale Single Score'!$E$2:$E$8, MATCH('Admin Single Score'!W43, 'Dev Likert Scale Single Score'!$D$2:$D$8, 0))</f>
        <v>#N/A</v>
      </c>
      <c r="X41" s="45" t="e">
        <f>INDEX('Dev Likert Scale Single Score'!$E$2:$E$8, MATCH('Admin Single Score'!X43, 'Dev Likert Scale Single Score'!$D$2:$D$8, 0))</f>
        <v>#N/A</v>
      </c>
      <c r="Y41" s="45" t="e">
        <f>INDEX('Dev Likert Scale Single Score'!$E$2:$E$8, MATCH('Admin Single Score'!Y43, 'Dev Likert Scale Single Score'!$D$2:$D$8, 0))</f>
        <v>#N/A</v>
      </c>
      <c r="Z41" s="45" t="e">
        <f>INDEX('Dev Likert Scale Single Score'!$E$2:$E$8, MATCH('Admin Single Score'!Z43, 'Dev Likert Scale Single Score'!$D$2:$D$8, 0))</f>
        <v>#N/A</v>
      </c>
      <c r="AA41" s="45" t="e">
        <f>INDEX('Dev Likert Scale Single Score'!$E$2:$E$8, MATCH('Admin Single Score'!AA43, 'Dev Likert Scale Single Score'!$D$2:$D$8, 0))</f>
        <v>#N/A</v>
      </c>
      <c r="AB41" s="45" t="e">
        <f>INDEX('Dev Likert Scale Single Score'!$E$2:$E$8, MATCH('Admin Single Score'!AB43, 'Dev Likert Scale Single Score'!$D$2:$D$8, 0))</f>
        <v>#N/A</v>
      </c>
      <c r="AC41" s="45" t="e">
        <f>INDEX('Dev Likert Scale Single Score'!$E$2:$E$8, MATCH('Admin Single Score'!AC43, 'Dev Likert Scale Single Score'!$D$2:$D$8, 0))</f>
        <v>#N/A</v>
      </c>
      <c r="AD41" s="45" t="e">
        <f>INDEX('Dev Likert Scale Single Score'!$E$2:$E$8, MATCH('Admin Single Score'!AD43, 'Dev Likert Scale Single Score'!$D$2:$D$8, 0))</f>
        <v>#N/A</v>
      </c>
      <c r="AE41" s="45" t="e">
        <f>INDEX('Dev Likert Scale Single Score'!$E$2:$E$8, MATCH('Admin Single Score'!AE43, 'Dev Likert Scale Single Score'!$D$2:$D$8, 0))</f>
        <v>#N/A</v>
      </c>
      <c r="AF41" s="45" t="e">
        <f>INDEX('Dev Likert Scale Single Score'!$E$2:$E$8, MATCH('Admin Single Score'!AF43, 'Dev Likert Scale Single Score'!$D$2:$D$8, 0))</f>
        <v>#N/A</v>
      </c>
      <c r="AG41" s="45" t="e">
        <f>INDEX('Dev Likert Scale Single Score'!$E$2:$E$8, MATCH('Admin Single Score'!AG43, 'Dev Likert Scale Single Score'!$D$2:$D$8, 0))</f>
        <v>#N/A</v>
      </c>
      <c r="AH41" s="45" t="e">
        <f>INDEX('Dev Likert Scale Single Score'!$E$2:$E$8, MATCH('Admin Single Score'!AH43, 'Dev Likert Scale Single Score'!$D$2:$D$8, 0))</f>
        <v>#N/A</v>
      </c>
      <c r="AI41" s="45" t="e">
        <f>INDEX('Dev Likert Scale Single Score'!$E$2:$E$8, MATCH('Admin Single Score'!AI43, 'Dev Likert Scale Single Score'!$D$2:$D$8, 0))</f>
        <v>#N/A</v>
      </c>
      <c r="AJ41" s="45" t="e">
        <f>INDEX('Dev Likert Scale Single Score'!$E$2:$E$8, MATCH('Admin Single Score'!AJ43, 'Dev Likert Scale Single Score'!$D$2:$D$8, 0))</f>
        <v>#N/A</v>
      </c>
      <c r="AK41" s="45" t="e">
        <f>INDEX('Dev Likert Scale Single Score'!$E$2:$E$8, MATCH('Admin Single Score'!AK43, 'Dev Likert Scale Single Score'!$D$2:$D$8, 0))</f>
        <v>#N/A</v>
      </c>
      <c r="AL41" s="45" t="e">
        <f>INDEX('Dev Likert Scale Single Score'!$E$2:$E$8, MATCH('Admin Single Score'!AL43, 'Dev Likert Scale Single Score'!$D$2:$D$8, 0))</f>
        <v>#N/A</v>
      </c>
      <c r="AM41" s="45" t="e">
        <f>INDEX('Dev Likert Scale Single Score'!$E$2:$E$8, MATCH('Admin Single Score'!AM43, 'Dev Likert Scale Single Score'!$D$2:$D$8, 0))</f>
        <v>#N/A</v>
      </c>
      <c r="AN41" s="45" t="e">
        <f>INDEX('Dev Likert Scale Single Score'!$E$2:$E$8, MATCH('Admin Single Score'!AN43, 'Dev Likert Scale Single Score'!$D$2:$D$8, 0))</f>
        <v>#N/A</v>
      </c>
      <c r="AO41" s="45" t="e">
        <f>INDEX('Dev Likert Scale Single Score'!$E$2:$E$8, MATCH('Admin Single Score'!AO43, 'Dev Likert Scale Single Score'!$D$2:$D$8, 0))</f>
        <v>#N/A</v>
      </c>
      <c r="AP41" s="45" t="e">
        <f>INDEX('Dev Likert Scale Single Score'!$E$2:$E$8, MATCH('Admin Single Score'!AP43, 'Dev Likert Scale Single Score'!$D$2:$D$8, 0))</f>
        <v>#N/A</v>
      </c>
      <c r="AQ41" s="45" t="e">
        <f>INDEX('Dev Likert Scale Single Score'!$E$2:$E$8, MATCH('Admin Single Score'!AQ43, 'Dev Likert Scale Single Score'!$D$2:$D$8, 0))</f>
        <v>#N/A</v>
      </c>
    </row>
    <row r="42" spans="1:43" ht="61.5" thickTop="1" thickBot="1" x14ac:dyDescent="0.3">
      <c r="A42" s="92" t="str">
        <f>'Admin Single Score'!A44</f>
        <v>Question_9</v>
      </c>
      <c r="B42" s="13" t="str">
        <f>'Admin Single Score'!B44</f>
        <v>To what extent would it be feasible and beneficial (less steaming time) for fishers to change port?</v>
      </c>
      <c r="C42" s="59" t="str">
        <f ca="1">'Admin Single Score'!C44</f>
        <v>It would be beneficial and  feasible for fishers to change port.</v>
      </c>
      <c r="D42" s="45">
        <f>INDEX('Dev Likert Scale Single Score'!$E$2:$E$8, MATCH('Admin Single Score'!D44, 'Dev Likert Scale Single Score'!$D$2:$D$8, 0))</f>
        <v>0</v>
      </c>
      <c r="E42" s="45">
        <f>INDEX('Dev Likert Scale Single Score'!$E$2:$E$8, MATCH('Admin Single Score'!E44, 'Dev Likert Scale Single Score'!$D$2:$D$8, 0))</f>
        <v>0</v>
      </c>
      <c r="F42" s="45">
        <f>INDEX('Dev Likert Scale Single Score'!$E$2:$E$8, MATCH('Admin Single Score'!F44, 'Dev Likert Scale Single Score'!$D$2:$D$8, 0))</f>
        <v>0</v>
      </c>
      <c r="G42" s="45">
        <f>INDEX('Dev Likert Scale Single Score'!$E$2:$E$8, MATCH('Admin Single Score'!G44, 'Dev Likert Scale Single Score'!$D$2:$D$8, 0))</f>
        <v>1</v>
      </c>
      <c r="H42" s="45">
        <f>INDEX('Dev Likert Scale Single Score'!$E$2:$E$8, MATCH('Admin Single Score'!H44, 'Dev Likert Scale Single Score'!$D$2:$D$8, 0))</f>
        <v>1</v>
      </c>
      <c r="I42" s="45">
        <f>INDEX('Dev Likert Scale Single Score'!$E$2:$E$8, MATCH('Admin Single Score'!I44, 'Dev Likert Scale Single Score'!$D$2:$D$8, 0))</f>
        <v>0</v>
      </c>
      <c r="J42" s="45">
        <f>INDEX('Dev Likert Scale Single Score'!$E$2:$E$8, MATCH('Admin Single Score'!J44, 'Dev Likert Scale Single Score'!$D$2:$D$8, 0))</f>
        <v>0</v>
      </c>
      <c r="K42" s="45">
        <f>INDEX('Dev Likert Scale Single Score'!$E$2:$E$8, MATCH('Admin Single Score'!K44, 'Dev Likert Scale Single Score'!$D$2:$D$8, 0))</f>
        <v>1</v>
      </c>
      <c r="L42" s="45">
        <f>INDEX('Dev Likert Scale Single Score'!$E$2:$E$8, MATCH('Admin Single Score'!L44, 'Dev Likert Scale Single Score'!$D$2:$D$8, 0))</f>
        <v>1</v>
      </c>
      <c r="M42" s="45">
        <f>INDEX('Dev Likert Scale Single Score'!$E$2:$E$8, MATCH('Admin Single Score'!M44, 'Dev Likert Scale Single Score'!$D$2:$D$8, 0))</f>
        <v>4</v>
      </c>
      <c r="N42" s="45">
        <f>INDEX('Dev Likert Scale Single Score'!$E$2:$E$8, MATCH('Admin Single Score'!N44, 'Dev Likert Scale Single Score'!$D$2:$D$8, 0))</f>
        <v>4</v>
      </c>
      <c r="O42" s="45">
        <f>INDEX('Dev Likert Scale Single Score'!$E$2:$E$8, MATCH('Admin Single Score'!O44, 'Dev Likert Scale Single Score'!$D$2:$D$8, 0))</f>
        <v>0</v>
      </c>
      <c r="P42" s="45">
        <f>INDEX('Dev Likert Scale Single Score'!$E$2:$E$8, MATCH('Admin Single Score'!P44, 'Dev Likert Scale Single Score'!$D$2:$D$8, 0))</f>
        <v>3</v>
      </c>
      <c r="Q42" s="45">
        <f>INDEX('Dev Likert Scale Single Score'!$E$2:$E$8, MATCH('Admin Single Score'!Q44, 'Dev Likert Scale Single Score'!$D$2:$D$8, 0))</f>
        <v>4</v>
      </c>
      <c r="R42" s="45" t="e">
        <f>INDEX('Dev Likert Scale Single Score'!$E$2:$E$8, MATCH('Admin Single Score'!R44, 'Dev Likert Scale Single Score'!$D$2:$D$8, 0))</f>
        <v>#N/A</v>
      </c>
      <c r="S42" s="45" t="e">
        <f>INDEX('Dev Likert Scale Single Score'!$E$2:$E$8, MATCH('Admin Single Score'!S44, 'Dev Likert Scale Single Score'!$D$2:$D$8, 0))</f>
        <v>#N/A</v>
      </c>
      <c r="T42" s="45" t="e">
        <f>INDEX('Dev Likert Scale Single Score'!$E$2:$E$8, MATCH('Admin Single Score'!T44, 'Dev Likert Scale Single Score'!$D$2:$D$8, 0))</f>
        <v>#N/A</v>
      </c>
      <c r="U42" s="45" t="e">
        <f>INDEX('Dev Likert Scale Single Score'!$E$2:$E$8, MATCH('Admin Single Score'!U44, 'Dev Likert Scale Single Score'!$D$2:$D$8, 0))</f>
        <v>#N/A</v>
      </c>
      <c r="V42" s="45" t="e">
        <f>INDEX('Dev Likert Scale Single Score'!$E$2:$E$8, MATCH('Admin Single Score'!V44, 'Dev Likert Scale Single Score'!$D$2:$D$8, 0))</f>
        <v>#N/A</v>
      </c>
      <c r="W42" s="45" t="e">
        <f>INDEX('Dev Likert Scale Single Score'!$E$2:$E$8, MATCH('Admin Single Score'!W44, 'Dev Likert Scale Single Score'!$D$2:$D$8, 0))</f>
        <v>#N/A</v>
      </c>
      <c r="X42" s="45" t="e">
        <f>INDEX('Dev Likert Scale Single Score'!$E$2:$E$8, MATCH('Admin Single Score'!X44, 'Dev Likert Scale Single Score'!$D$2:$D$8, 0))</f>
        <v>#N/A</v>
      </c>
      <c r="Y42" s="45" t="e">
        <f>INDEX('Dev Likert Scale Single Score'!$E$2:$E$8, MATCH('Admin Single Score'!Y44, 'Dev Likert Scale Single Score'!$D$2:$D$8, 0))</f>
        <v>#N/A</v>
      </c>
      <c r="Z42" s="45" t="e">
        <f>INDEX('Dev Likert Scale Single Score'!$E$2:$E$8, MATCH('Admin Single Score'!Z44, 'Dev Likert Scale Single Score'!$D$2:$D$8, 0))</f>
        <v>#N/A</v>
      </c>
      <c r="AA42" s="45" t="e">
        <f>INDEX('Dev Likert Scale Single Score'!$E$2:$E$8, MATCH('Admin Single Score'!AA44, 'Dev Likert Scale Single Score'!$D$2:$D$8, 0))</f>
        <v>#N/A</v>
      </c>
      <c r="AB42" s="45" t="e">
        <f>INDEX('Dev Likert Scale Single Score'!$E$2:$E$8, MATCH('Admin Single Score'!AB44, 'Dev Likert Scale Single Score'!$D$2:$D$8, 0))</f>
        <v>#N/A</v>
      </c>
      <c r="AC42" s="45" t="e">
        <f>INDEX('Dev Likert Scale Single Score'!$E$2:$E$8, MATCH('Admin Single Score'!AC44, 'Dev Likert Scale Single Score'!$D$2:$D$8, 0))</f>
        <v>#N/A</v>
      </c>
      <c r="AD42" s="45" t="e">
        <f>INDEX('Dev Likert Scale Single Score'!$E$2:$E$8, MATCH('Admin Single Score'!AD44, 'Dev Likert Scale Single Score'!$D$2:$D$8, 0))</f>
        <v>#N/A</v>
      </c>
      <c r="AE42" s="45" t="e">
        <f>INDEX('Dev Likert Scale Single Score'!$E$2:$E$8, MATCH('Admin Single Score'!AE44, 'Dev Likert Scale Single Score'!$D$2:$D$8, 0))</f>
        <v>#N/A</v>
      </c>
      <c r="AF42" s="45" t="e">
        <f>INDEX('Dev Likert Scale Single Score'!$E$2:$E$8, MATCH('Admin Single Score'!AF44, 'Dev Likert Scale Single Score'!$D$2:$D$8, 0))</f>
        <v>#N/A</v>
      </c>
      <c r="AG42" s="45" t="e">
        <f>INDEX('Dev Likert Scale Single Score'!$E$2:$E$8, MATCH('Admin Single Score'!AG44, 'Dev Likert Scale Single Score'!$D$2:$D$8, 0))</f>
        <v>#N/A</v>
      </c>
      <c r="AH42" s="45" t="e">
        <f>INDEX('Dev Likert Scale Single Score'!$E$2:$E$8, MATCH('Admin Single Score'!AH44, 'Dev Likert Scale Single Score'!$D$2:$D$8, 0))</f>
        <v>#N/A</v>
      </c>
      <c r="AI42" s="45" t="e">
        <f>INDEX('Dev Likert Scale Single Score'!$E$2:$E$8, MATCH('Admin Single Score'!AI44, 'Dev Likert Scale Single Score'!$D$2:$D$8, 0))</f>
        <v>#N/A</v>
      </c>
      <c r="AJ42" s="45" t="e">
        <f>INDEX('Dev Likert Scale Single Score'!$E$2:$E$8, MATCH('Admin Single Score'!AJ44, 'Dev Likert Scale Single Score'!$D$2:$D$8, 0))</f>
        <v>#N/A</v>
      </c>
      <c r="AK42" s="45" t="e">
        <f>INDEX('Dev Likert Scale Single Score'!$E$2:$E$8, MATCH('Admin Single Score'!AK44, 'Dev Likert Scale Single Score'!$D$2:$D$8, 0))</f>
        <v>#N/A</v>
      </c>
      <c r="AL42" s="45" t="e">
        <f>INDEX('Dev Likert Scale Single Score'!$E$2:$E$8, MATCH('Admin Single Score'!AL44, 'Dev Likert Scale Single Score'!$D$2:$D$8, 0))</f>
        <v>#N/A</v>
      </c>
      <c r="AM42" s="45" t="e">
        <f>INDEX('Dev Likert Scale Single Score'!$E$2:$E$8, MATCH('Admin Single Score'!AM44, 'Dev Likert Scale Single Score'!$D$2:$D$8, 0))</f>
        <v>#N/A</v>
      </c>
      <c r="AN42" s="45" t="e">
        <f>INDEX('Dev Likert Scale Single Score'!$E$2:$E$8, MATCH('Admin Single Score'!AN44, 'Dev Likert Scale Single Score'!$D$2:$D$8, 0))</f>
        <v>#N/A</v>
      </c>
      <c r="AO42" s="45" t="e">
        <f>INDEX('Dev Likert Scale Single Score'!$E$2:$E$8, MATCH('Admin Single Score'!AO44, 'Dev Likert Scale Single Score'!$D$2:$D$8, 0))</f>
        <v>#N/A</v>
      </c>
      <c r="AP42" s="45" t="e">
        <f>INDEX('Dev Likert Scale Single Score'!$E$2:$E$8, MATCH('Admin Single Score'!AP44, 'Dev Likert Scale Single Score'!$D$2:$D$8, 0))</f>
        <v>#N/A</v>
      </c>
      <c r="AQ42" s="45" t="e">
        <f>INDEX('Dev Likert Scale Single Score'!$E$2:$E$8, MATCH('Admin Single Score'!AQ44, 'Dev Likert Scale Single Score'!$D$2:$D$8, 0))</f>
        <v>#N/A</v>
      </c>
    </row>
    <row r="43" spans="1:43" ht="106.5" thickTop="1" thickBot="1" x14ac:dyDescent="0.3">
      <c r="A43" s="92" t="str">
        <f>'Admin Single Score'!A45</f>
        <v>Question_9</v>
      </c>
      <c r="B43" s="13" t="str">
        <f>'Admin Single Score'!B45</f>
        <v>To what extent would it be feasible and beneficial (less steaming time) for fishers to change port?</v>
      </c>
      <c r="C43" s="59" t="str">
        <f ca="1">'Admin Single Score'!C45</f>
        <v>Changing port would be beneficial, but is not possible due to logical constrains, established networks in the current port, location of fishing areas.</v>
      </c>
      <c r="D43" s="45">
        <f>INDEX('Dev Likert Scale Single Score'!$E$2:$E$8, MATCH('Admin Single Score'!D45, 'Dev Likert Scale Single Score'!$D$2:$D$8, 0))</f>
        <v>0</v>
      </c>
      <c r="E43" s="45">
        <f>INDEX('Dev Likert Scale Single Score'!$E$2:$E$8, MATCH('Admin Single Score'!E45, 'Dev Likert Scale Single Score'!$D$2:$D$8, 0))</f>
        <v>0</v>
      </c>
      <c r="F43" s="45">
        <f>INDEX('Dev Likert Scale Single Score'!$E$2:$E$8, MATCH('Admin Single Score'!F45, 'Dev Likert Scale Single Score'!$D$2:$D$8, 0))</f>
        <v>0</v>
      </c>
      <c r="G43" s="45">
        <f>INDEX('Dev Likert Scale Single Score'!$E$2:$E$8, MATCH('Admin Single Score'!G45, 'Dev Likert Scale Single Score'!$D$2:$D$8, 0))</f>
        <v>4</v>
      </c>
      <c r="H43" s="45">
        <f>INDEX('Dev Likert Scale Single Score'!$E$2:$E$8, MATCH('Admin Single Score'!H45, 'Dev Likert Scale Single Score'!$D$2:$D$8, 0))</f>
        <v>4</v>
      </c>
      <c r="I43" s="45">
        <f>INDEX('Dev Likert Scale Single Score'!$E$2:$E$8, MATCH('Admin Single Score'!I45, 'Dev Likert Scale Single Score'!$D$2:$D$8, 0))</f>
        <v>0</v>
      </c>
      <c r="J43" s="45">
        <f>INDEX('Dev Likert Scale Single Score'!$E$2:$E$8, MATCH('Admin Single Score'!J45, 'Dev Likert Scale Single Score'!$D$2:$D$8, 0))</f>
        <v>0</v>
      </c>
      <c r="K43" s="45">
        <f>INDEX('Dev Likert Scale Single Score'!$E$2:$E$8, MATCH('Admin Single Score'!K45, 'Dev Likert Scale Single Score'!$D$2:$D$8, 0))</f>
        <v>4</v>
      </c>
      <c r="L43" s="45">
        <f>INDEX('Dev Likert Scale Single Score'!$E$2:$E$8, MATCH('Admin Single Score'!L45, 'Dev Likert Scale Single Score'!$D$2:$D$8, 0))</f>
        <v>4</v>
      </c>
      <c r="M43" s="45">
        <f>INDEX('Dev Likert Scale Single Score'!$E$2:$E$8, MATCH('Admin Single Score'!M45, 'Dev Likert Scale Single Score'!$D$2:$D$8, 0))</f>
        <v>3</v>
      </c>
      <c r="N43" s="45">
        <f>INDEX('Dev Likert Scale Single Score'!$E$2:$E$8, MATCH('Admin Single Score'!N45, 'Dev Likert Scale Single Score'!$D$2:$D$8, 0))</f>
        <v>1</v>
      </c>
      <c r="O43" s="45">
        <f>INDEX('Dev Likert Scale Single Score'!$E$2:$E$8, MATCH('Admin Single Score'!O45, 'Dev Likert Scale Single Score'!$D$2:$D$8, 0))</f>
        <v>0</v>
      </c>
      <c r="P43" s="45">
        <f>INDEX('Dev Likert Scale Single Score'!$E$2:$E$8, MATCH('Admin Single Score'!P45, 'Dev Likert Scale Single Score'!$D$2:$D$8, 0))</f>
        <v>3</v>
      </c>
      <c r="Q43" s="45">
        <f>INDEX('Dev Likert Scale Single Score'!$E$2:$E$8, MATCH('Admin Single Score'!Q45, 'Dev Likert Scale Single Score'!$D$2:$D$8, 0))</f>
        <v>3</v>
      </c>
      <c r="R43" s="45" t="e">
        <f>INDEX('Dev Likert Scale Single Score'!$E$2:$E$8, MATCH('Admin Single Score'!R45, 'Dev Likert Scale Single Score'!$D$2:$D$8, 0))</f>
        <v>#N/A</v>
      </c>
      <c r="S43" s="45" t="e">
        <f>INDEX('Dev Likert Scale Single Score'!$E$2:$E$8, MATCH('Admin Single Score'!S45, 'Dev Likert Scale Single Score'!$D$2:$D$8, 0))</f>
        <v>#N/A</v>
      </c>
      <c r="T43" s="45" t="e">
        <f>INDEX('Dev Likert Scale Single Score'!$E$2:$E$8, MATCH('Admin Single Score'!T45, 'Dev Likert Scale Single Score'!$D$2:$D$8, 0))</f>
        <v>#N/A</v>
      </c>
      <c r="U43" s="45" t="e">
        <f>INDEX('Dev Likert Scale Single Score'!$E$2:$E$8, MATCH('Admin Single Score'!U45, 'Dev Likert Scale Single Score'!$D$2:$D$8, 0))</f>
        <v>#N/A</v>
      </c>
      <c r="V43" s="45" t="e">
        <f>INDEX('Dev Likert Scale Single Score'!$E$2:$E$8, MATCH('Admin Single Score'!V45, 'Dev Likert Scale Single Score'!$D$2:$D$8, 0))</f>
        <v>#N/A</v>
      </c>
      <c r="W43" s="45" t="e">
        <f>INDEX('Dev Likert Scale Single Score'!$E$2:$E$8, MATCH('Admin Single Score'!W45, 'Dev Likert Scale Single Score'!$D$2:$D$8, 0))</f>
        <v>#N/A</v>
      </c>
      <c r="X43" s="45" t="e">
        <f>INDEX('Dev Likert Scale Single Score'!$E$2:$E$8, MATCH('Admin Single Score'!X45, 'Dev Likert Scale Single Score'!$D$2:$D$8, 0))</f>
        <v>#N/A</v>
      </c>
      <c r="Y43" s="45" t="e">
        <f>INDEX('Dev Likert Scale Single Score'!$E$2:$E$8, MATCH('Admin Single Score'!Y45, 'Dev Likert Scale Single Score'!$D$2:$D$8, 0))</f>
        <v>#N/A</v>
      </c>
      <c r="Z43" s="45" t="e">
        <f>INDEX('Dev Likert Scale Single Score'!$E$2:$E$8, MATCH('Admin Single Score'!Z45, 'Dev Likert Scale Single Score'!$D$2:$D$8, 0))</f>
        <v>#N/A</v>
      </c>
      <c r="AA43" s="45" t="e">
        <f>INDEX('Dev Likert Scale Single Score'!$E$2:$E$8, MATCH('Admin Single Score'!AA45, 'Dev Likert Scale Single Score'!$D$2:$D$8, 0))</f>
        <v>#N/A</v>
      </c>
      <c r="AB43" s="45" t="e">
        <f>INDEX('Dev Likert Scale Single Score'!$E$2:$E$8, MATCH('Admin Single Score'!AB45, 'Dev Likert Scale Single Score'!$D$2:$D$8, 0))</f>
        <v>#N/A</v>
      </c>
      <c r="AC43" s="45" t="e">
        <f>INDEX('Dev Likert Scale Single Score'!$E$2:$E$8, MATCH('Admin Single Score'!AC45, 'Dev Likert Scale Single Score'!$D$2:$D$8, 0))</f>
        <v>#N/A</v>
      </c>
      <c r="AD43" s="45" t="e">
        <f>INDEX('Dev Likert Scale Single Score'!$E$2:$E$8, MATCH('Admin Single Score'!AD45, 'Dev Likert Scale Single Score'!$D$2:$D$8, 0))</f>
        <v>#N/A</v>
      </c>
      <c r="AE43" s="45" t="e">
        <f>INDEX('Dev Likert Scale Single Score'!$E$2:$E$8, MATCH('Admin Single Score'!AE45, 'Dev Likert Scale Single Score'!$D$2:$D$8, 0))</f>
        <v>#N/A</v>
      </c>
      <c r="AF43" s="45" t="e">
        <f>INDEX('Dev Likert Scale Single Score'!$E$2:$E$8, MATCH('Admin Single Score'!AF45, 'Dev Likert Scale Single Score'!$D$2:$D$8, 0))</f>
        <v>#N/A</v>
      </c>
      <c r="AG43" s="45" t="e">
        <f>INDEX('Dev Likert Scale Single Score'!$E$2:$E$8, MATCH('Admin Single Score'!AG45, 'Dev Likert Scale Single Score'!$D$2:$D$8, 0))</f>
        <v>#N/A</v>
      </c>
      <c r="AH43" s="45" t="e">
        <f>INDEX('Dev Likert Scale Single Score'!$E$2:$E$8, MATCH('Admin Single Score'!AH45, 'Dev Likert Scale Single Score'!$D$2:$D$8, 0))</f>
        <v>#N/A</v>
      </c>
      <c r="AI43" s="45" t="e">
        <f>INDEX('Dev Likert Scale Single Score'!$E$2:$E$8, MATCH('Admin Single Score'!AI45, 'Dev Likert Scale Single Score'!$D$2:$D$8, 0))</f>
        <v>#N/A</v>
      </c>
      <c r="AJ43" s="45" t="e">
        <f>INDEX('Dev Likert Scale Single Score'!$E$2:$E$8, MATCH('Admin Single Score'!AJ45, 'Dev Likert Scale Single Score'!$D$2:$D$8, 0))</f>
        <v>#N/A</v>
      </c>
      <c r="AK43" s="45" t="e">
        <f>INDEX('Dev Likert Scale Single Score'!$E$2:$E$8, MATCH('Admin Single Score'!AK45, 'Dev Likert Scale Single Score'!$D$2:$D$8, 0))</f>
        <v>#N/A</v>
      </c>
      <c r="AL43" s="45" t="e">
        <f>INDEX('Dev Likert Scale Single Score'!$E$2:$E$8, MATCH('Admin Single Score'!AL45, 'Dev Likert Scale Single Score'!$D$2:$D$8, 0))</f>
        <v>#N/A</v>
      </c>
      <c r="AM43" s="45" t="e">
        <f>INDEX('Dev Likert Scale Single Score'!$E$2:$E$8, MATCH('Admin Single Score'!AM45, 'Dev Likert Scale Single Score'!$D$2:$D$8, 0))</f>
        <v>#N/A</v>
      </c>
      <c r="AN43" s="45" t="e">
        <f>INDEX('Dev Likert Scale Single Score'!$E$2:$E$8, MATCH('Admin Single Score'!AN45, 'Dev Likert Scale Single Score'!$D$2:$D$8, 0))</f>
        <v>#N/A</v>
      </c>
      <c r="AO43" s="45" t="e">
        <f>INDEX('Dev Likert Scale Single Score'!$E$2:$E$8, MATCH('Admin Single Score'!AO45, 'Dev Likert Scale Single Score'!$D$2:$D$8, 0))</f>
        <v>#N/A</v>
      </c>
      <c r="AP43" s="45" t="e">
        <f>INDEX('Dev Likert Scale Single Score'!$E$2:$E$8, MATCH('Admin Single Score'!AP45, 'Dev Likert Scale Single Score'!$D$2:$D$8, 0))</f>
        <v>#N/A</v>
      </c>
      <c r="AQ43" s="45" t="e">
        <f>INDEX('Dev Likert Scale Single Score'!$E$2:$E$8, MATCH('Admin Single Score'!AQ45, 'Dev Likert Scale Single Score'!$D$2:$D$8, 0))</f>
        <v>#N/A</v>
      </c>
    </row>
    <row r="44" spans="1:43" ht="61.5" thickTop="1" thickBot="1" x14ac:dyDescent="0.3">
      <c r="A44" s="92" t="str">
        <f>'Admin Single Score'!A46</f>
        <v>Question_9</v>
      </c>
      <c r="B44" s="13" t="str">
        <f>'Admin Single Score'!B46</f>
        <v>To what extent would it be feasible and beneficial (less steaming time) for fishers to change port?</v>
      </c>
      <c r="C44" s="59" t="str">
        <f ca="1">'Admin Single Score'!C46</f>
        <v xml:space="preserve">Changing port would not be beneficial since the current port is still closer to valuable fishing grounds. </v>
      </c>
      <c r="D44" s="45">
        <f>INDEX('Dev Likert Scale Single Score'!$E$2:$E$8, MATCH('Admin Single Score'!D46, 'Dev Likert Scale Single Score'!$D$2:$D$8, 0))</f>
        <v>0</v>
      </c>
      <c r="E44" s="45">
        <f>INDEX('Dev Likert Scale Single Score'!$E$2:$E$8, MATCH('Admin Single Score'!E46, 'Dev Likert Scale Single Score'!$D$2:$D$8, 0))</f>
        <v>0</v>
      </c>
      <c r="F44" s="45">
        <f>INDEX('Dev Likert Scale Single Score'!$E$2:$E$8, MATCH('Admin Single Score'!F46, 'Dev Likert Scale Single Score'!$D$2:$D$8, 0))</f>
        <v>0</v>
      </c>
      <c r="G44" s="45">
        <f>INDEX('Dev Likert Scale Single Score'!$E$2:$E$8, MATCH('Admin Single Score'!G46, 'Dev Likert Scale Single Score'!$D$2:$D$8, 0))</f>
        <v>1</v>
      </c>
      <c r="H44" s="45">
        <f>INDEX('Dev Likert Scale Single Score'!$E$2:$E$8, MATCH('Admin Single Score'!H46, 'Dev Likert Scale Single Score'!$D$2:$D$8, 0))</f>
        <v>1</v>
      </c>
      <c r="I44" s="45">
        <f>INDEX('Dev Likert Scale Single Score'!$E$2:$E$8, MATCH('Admin Single Score'!I46, 'Dev Likert Scale Single Score'!$D$2:$D$8, 0))</f>
        <v>0</v>
      </c>
      <c r="J44" s="45">
        <f>INDEX('Dev Likert Scale Single Score'!$E$2:$E$8, MATCH('Admin Single Score'!J46, 'Dev Likert Scale Single Score'!$D$2:$D$8, 0))</f>
        <v>0</v>
      </c>
      <c r="K44" s="45">
        <f>INDEX('Dev Likert Scale Single Score'!$E$2:$E$8, MATCH('Admin Single Score'!K46, 'Dev Likert Scale Single Score'!$D$2:$D$8, 0))</f>
        <v>1</v>
      </c>
      <c r="L44" s="45">
        <f>INDEX('Dev Likert Scale Single Score'!$E$2:$E$8, MATCH('Admin Single Score'!L46, 'Dev Likert Scale Single Score'!$D$2:$D$8, 0))</f>
        <v>1</v>
      </c>
      <c r="M44" s="45">
        <f>INDEX('Dev Likert Scale Single Score'!$E$2:$E$8, MATCH('Admin Single Score'!M46, 'Dev Likert Scale Single Score'!$D$2:$D$8, 0))</f>
        <v>1</v>
      </c>
      <c r="N44" s="45">
        <f>INDEX('Dev Likert Scale Single Score'!$E$2:$E$8, MATCH('Admin Single Score'!N46, 'Dev Likert Scale Single Score'!$D$2:$D$8, 0))</f>
        <v>1</v>
      </c>
      <c r="O44" s="45">
        <f>INDEX('Dev Likert Scale Single Score'!$E$2:$E$8, MATCH('Admin Single Score'!O46, 'Dev Likert Scale Single Score'!$D$2:$D$8, 0))</f>
        <v>0</v>
      </c>
      <c r="P44" s="45">
        <f>INDEX('Dev Likert Scale Single Score'!$E$2:$E$8, MATCH('Admin Single Score'!P46, 'Dev Likert Scale Single Score'!$D$2:$D$8, 0))</f>
        <v>1</v>
      </c>
      <c r="Q44" s="45">
        <f>INDEX('Dev Likert Scale Single Score'!$E$2:$E$8, MATCH('Admin Single Score'!Q46, 'Dev Likert Scale Single Score'!$D$2:$D$8, 0))</f>
        <v>1</v>
      </c>
      <c r="R44" s="45" t="e">
        <f>INDEX('Dev Likert Scale Single Score'!$E$2:$E$8, MATCH('Admin Single Score'!R46, 'Dev Likert Scale Single Score'!$D$2:$D$8, 0))</f>
        <v>#N/A</v>
      </c>
      <c r="S44" s="45" t="e">
        <f>INDEX('Dev Likert Scale Single Score'!$E$2:$E$8, MATCH('Admin Single Score'!S46, 'Dev Likert Scale Single Score'!$D$2:$D$8, 0))</f>
        <v>#N/A</v>
      </c>
      <c r="T44" s="45" t="e">
        <f>INDEX('Dev Likert Scale Single Score'!$E$2:$E$8, MATCH('Admin Single Score'!T46, 'Dev Likert Scale Single Score'!$D$2:$D$8, 0))</f>
        <v>#N/A</v>
      </c>
      <c r="U44" s="45" t="e">
        <f>INDEX('Dev Likert Scale Single Score'!$E$2:$E$8, MATCH('Admin Single Score'!U46, 'Dev Likert Scale Single Score'!$D$2:$D$8, 0))</f>
        <v>#N/A</v>
      </c>
      <c r="V44" s="45" t="e">
        <f>INDEX('Dev Likert Scale Single Score'!$E$2:$E$8, MATCH('Admin Single Score'!V46, 'Dev Likert Scale Single Score'!$D$2:$D$8, 0))</f>
        <v>#N/A</v>
      </c>
      <c r="W44" s="45" t="e">
        <f>INDEX('Dev Likert Scale Single Score'!$E$2:$E$8, MATCH('Admin Single Score'!W46, 'Dev Likert Scale Single Score'!$D$2:$D$8, 0))</f>
        <v>#N/A</v>
      </c>
      <c r="X44" s="45" t="e">
        <f>INDEX('Dev Likert Scale Single Score'!$E$2:$E$8, MATCH('Admin Single Score'!X46, 'Dev Likert Scale Single Score'!$D$2:$D$8, 0))</f>
        <v>#N/A</v>
      </c>
      <c r="Y44" s="45" t="e">
        <f>INDEX('Dev Likert Scale Single Score'!$E$2:$E$8, MATCH('Admin Single Score'!Y46, 'Dev Likert Scale Single Score'!$D$2:$D$8, 0))</f>
        <v>#N/A</v>
      </c>
      <c r="Z44" s="45" t="e">
        <f>INDEX('Dev Likert Scale Single Score'!$E$2:$E$8, MATCH('Admin Single Score'!Z46, 'Dev Likert Scale Single Score'!$D$2:$D$8, 0))</f>
        <v>#N/A</v>
      </c>
      <c r="AA44" s="45" t="e">
        <f>INDEX('Dev Likert Scale Single Score'!$E$2:$E$8, MATCH('Admin Single Score'!AA46, 'Dev Likert Scale Single Score'!$D$2:$D$8, 0))</f>
        <v>#N/A</v>
      </c>
      <c r="AB44" s="45" t="e">
        <f>INDEX('Dev Likert Scale Single Score'!$E$2:$E$8, MATCH('Admin Single Score'!AB46, 'Dev Likert Scale Single Score'!$D$2:$D$8, 0))</f>
        <v>#N/A</v>
      </c>
      <c r="AC44" s="45" t="e">
        <f>INDEX('Dev Likert Scale Single Score'!$E$2:$E$8, MATCH('Admin Single Score'!AC46, 'Dev Likert Scale Single Score'!$D$2:$D$8, 0))</f>
        <v>#N/A</v>
      </c>
      <c r="AD44" s="45" t="e">
        <f>INDEX('Dev Likert Scale Single Score'!$E$2:$E$8, MATCH('Admin Single Score'!AD46, 'Dev Likert Scale Single Score'!$D$2:$D$8, 0))</f>
        <v>#N/A</v>
      </c>
      <c r="AE44" s="45" t="e">
        <f>INDEX('Dev Likert Scale Single Score'!$E$2:$E$8, MATCH('Admin Single Score'!AE46, 'Dev Likert Scale Single Score'!$D$2:$D$8, 0))</f>
        <v>#N/A</v>
      </c>
      <c r="AF44" s="45" t="e">
        <f>INDEX('Dev Likert Scale Single Score'!$E$2:$E$8, MATCH('Admin Single Score'!AF46, 'Dev Likert Scale Single Score'!$D$2:$D$8, 0))</f>
        <v>#N/A</v>
      </c>
      <c r="AG44" s="45" t="e">
        <f>INDEX('Dev Likert Scale Single Score'!$E$2:$E$8, MATCH('Admin Single Score'!AG46, 'Dev Likert Scale Single Score'!$D$2:$D$8, 0))</f>
        <v>#N/A</v>
      </c>
      <c r="AH44" s="45" t="e">
        <f>INDEX('Dev Likert Scale Single Score'!$E$2:$E$8, MATCH('Admin Single Score'!AH46, 'Dev Likert Scale Single Score'!$D$2:$D$8, 0))</f>
        <v>#N/A</v>
      </c>
      <c r="AI44" s="45" t="e">
        <f>INDEX('Dev Likert Scale Single Score'!$E$2:$E$8, MATCH('Admin Single Score'!AI46, 'Dev Likert Scale Single Score'!$D$2:$D$8, 0))</f>
        <v>#N/A</v>
      </c>
      <c r="AJ44" s="45" t="e">
        <f>INDEX('Dev Likert Scale Single Score'!$E$2:$E$8, MATCH('Admin Single Score'!AJ46, 'Dev Likert Scale Single Score'!$D$2:$D$8, 0))</f>
        <v>#N/A</v>
      </c>
      <c r="AK44" s="45" t="e">
        <f>INDEX('Dev Likert Scale Single Score'!$E$2:$E$8, MATCH('Admin Single Score'!AK46, 'Dev Likert Scale Single Score'!$D$2:$D$8, 0))</f>
        <v>#N/A</v>
      </c>
      <c r="AL44" s="45" t="e">
        <f>INDEX('Dev Likert Scale Single Score'!$E$2:$E$8, MATCH('Admin Single Score'!AL46, 'Dev Likert Scale Single Score'!$D$2:$D$8, 0))</f>
        <v>#N/A</v>
      </c>
      <c r="AM44" s="45" t="e">
        <f>INDEX('Dev Likert Scale Single Score'!$E$2:$E$8, MATCH('Admin Single Score'!AM46, 'Dev Likert Scale Single Score'!$D$2:$D$8, 0))</f>
        <v>#N/A</v>
      </c>
      <c r="AN44" s="45" t="e">
        <f>INDEX('Dev Likert Scale Single Score'!$E$2:$E$8, MATCH('Admin Single Score'!AN46, 'Dev Likert Scale Single Score'!$D$2:$D$8, 0))</f>
        <v>#N/A</v>
      </c>
      <c r="AO44" s="45" t="e">
        <f>INDEX('Dev Likert Scale Single Score'!$E$2:$E$8, MATCH('Admin Single Score'!AO46, 'Dev Likert Scale Single Score'!$D$2:$D$8, 0))</f>
        <v>#N/A</v>
      </c>
      <c r="AP44" s="45" t="e">
        <f>INDEX('Dev Likert Scale Single Score'!$E$2:$E$8, MATCH('Admin Single Score'!AP46, 'Dev Likert Scale Single Score'!$D$2:$D$8, 0))</f>
        <v>#N/A</v>
      </c>
      <c r="AQ44" s="45" t="e">
        <f>INDEX('Dev Likert Scale Single Score'!$E$2:$E$8, MATCH('Admin Single Score'!AQ46, 'Dev Likert Scale Single Score'!$D$2:$D$8, 0))</f>
        <v>#N/A</v>
      </c>
    </row>
    <row r="45" spans="1:43" ht="61.5" thickTop="1" thickBot="1" x14ac:dyDescent="0.3">
      <c r="A45" s="92" t="str">
        <f>'Admin Single Score'!A47</f>
        <v>Question_9</v>
      </c>
      <c r="B45" s="13" t="str">
        <f>'Admin Single Score'!B47</f>
        <v>To what extent would it be feasible and beneficial (less steaming time) for fishers to change port?</v>
      </c>
      <c r="C45" s="59" t="str">
        <f ca="1">'Admin Single Score'!C47</f>
        <v>This is unknown and/or uncertain (Q9).</v>
      </c>
      <c r="D45" s="45">
        <f>INDEX('Dev Likert Scale Single Score'!$E$2:$E$8, MATCH('Admin Single Score'!D47, 'Dev Likert Scale Single Score'!$D$2:$D$8, 0))</f>
        <v>0</v>
      </c>
      <c r="E45" s="45">
        <f>INDEX('Dev Likert Scale Single Score'!$E$2:$E$8, MATCH('Admin Single Score'!E47, 'Dev Likert Scale Single Score'!$D$2:$D$8, 0))</f>
        <v>0</v>
      </c>
      <c r="F45" s="45">
        <f>INDEX('Dev Likert Scale Single Score'!$E$2:$E$8, MATCH('Admin Single Score'!F47, 'Dev Likert Scale Single Score'!$D$2:$D$8, 0))</f>
        <v>0</v>
      </c>
      <c r="G45" s="45" t="str">
        <f>INDEX('Dev Likert Scale Single Score'!$E$2:$E$8, MATCH('Admin Single Score'!G47, 'Dev Likert Scale Single Score'!$D$2:$D$8, 0))</f>
        <v>u</v>
      </c>
      <c r="H45" s="45" t="str">
        <f>INDEX('Dev Likert Scale Single Score'!$E$2:$E$8, MATCH('Admin Single Score'!H47, 'Dev Likert Scale Single Score'!$D$2:$D$8, 0))</f>
        <v>u</v>
      </c>
      <c r="I45" s="45">
        <f>INDEX('Dev Likert Scale Single Score'!$E$2:$E$8, MATCH('Admin Single Score'!I47, 'Dev Likert Scale Single Score'!$D$2:$D$8, 0))</f>
        <v>0</v>
      </c>
      <c r="J45" s="45">
        <f>INDEX('Dev Likert Scale Single Score'!$E$2:$E$8, MATCH('Admin Single Score'!J47, 'Dev Likert Scale Single Score'!$D$2:$D$8, 0))</f>
        <v>0</v>
      </c>
      <c r="K45" s="45" t="str">
        <f>INDEX('Dev Likert Scale Single Score'!$E$2:$E$8, MATCH('Admin Single Score'!K47, 'Dev Likert Scale Single Score'!$D$2:$D$8, 0))</f>
        <v>u</v>
      </c>
      <c r="L45" s="45" t="str">
        <f>INDEX('Dev Likert Scale Single Score'!$E$2:$E$8, MATCH('Admin Single Score'!L47, 'Dev Likert Scale Single Score'!$D$2:$D$8, 0))</f>
        <v>u</v>
      </c>
      <c r="M45" s="45" t="str">
        <f>INDEX('Dev Likert Scale Single Score'!$E$2:$E$8, MATCH('Admin Single Score'!M47, 'Dev Likert Scale Single Score'!$D$2:$D$8, 0))</f>
        <v>u</v>
      </c>
      <c r="N45" s="45" t="str">
        <f>INDEX('Dev Likert Scale Single Score'!$E$2:$E$8, MATCH('Admin Single Score'!N47, 'Dev Likert Scale Single Score'!$D$2:$D$8, 0))</f>
        <v>u</v>
      </c>
      <c r="O45" s="45">
        <f>INDEX('Dev Likert Scale Single Score'!$E$2:$E$8, MATCH('Admin Single Score'!O47, 'Dev Likert Scale Single Score'!$D$2:$D$8, 0))</f>
        <v>0</v>
      </c>
      <c r="P45" s="45" t="str">
        <f>INDEX('Dev Likert Scale Single Score'!$E$2:$E$8, MATCH('Admin Single Score'!P47, 'Dev Likert Scale Single Score'!$D$2:$D$8, 0))</f>
        <v>u</v>
      </c>
      <c r="Q45" s="45" t="str">
        <f>INDEX('Dev Likert Scale Single Score'!$E$2:$E$8, MATCH('Admin Single Score'!Q47, 'Dev Likert Scale Single Score'!$D$2:$D$8, 0))</f>
        <v>u</v>
      </c>
      <c r="R45" s="45" t="e">
        <f>INDEX('Dev Likert Scale Single Score'!$E$2:$E$8, MATCH('Admin Single Score'!R47, 'Dev Likert Scale Single Score'!$D$2:$D$8, 0))</f>
        <v>#N/A</v>
      </c>
      <c r="S45" s="45" t="e">
        <f>INDEX('Dev Likert Scale Single Score'!$E$2:$E$8, MATCH('Admin Single Score'!S47, 'Dev Likert Scale Single Score'!$D$2:$D$8, 0))</f>
        <v>#N/A</v>
      </c>
      <c r="T45" s="45" t="e">
        <f>INDEX('Dev Likert Scale Single Score'!$E$2:$E$8, MATCH('Admin Single Score'!T47, 'Dev Likert Scale Single Score'!$D$2:$D$8, 0))</f>
        <v>#N/A</v>
      </c>
      <c r="U45" s="45" t="e">
        <f>INDEX('Dev Likert Scale Single Score'!$E$2:$E$8, MATCH('Admin Single Score'!U47, 'Dev Likert Scale Single Score'!$D$2:$D$8, 0))</f>
        <v>#N/A</v>
      </c>
      <c r="V45" s="45" t="e">
        <f>INDEX('Dev Likert Scale Single Score'!$E$2:$E$8, MATCH('Admin Single Score'!V47, 'Dev Likert Scale Single Score'!$D$2:$D$8, 0))</f>
        <v>#N/A</v>
      </c>
      <c r="W45" s="45" t="e">
        <f>INDEX('Dev Likert Scale Single Score'!$E$2:$E$8, MATCH('Admin Single Score'!W47, 'Dev Likert Scale Single Score'!$D$2:$D$8, 0))</f>
        <v>#N/A</v>
      </c>
      <c r="X45" s="45" t="e">
        <f>INDEX('Dev Likert Scale Single Score'!$E$2:$E$8, MATCH('Admin Single Score'!X47, 'Dev Likert Scale Single Score'!$D$2:$D$8, 0))</f>
        <v>#N/A</v>
      </c>
      <c r="Y45" s="45" t="e">
        <f>INDEX('Dev Likert Scale Single Score'!$E$2:$E$8, MATCH('Admin Single Score'!Y47, 'Dev Likert Scale Single Score'!$D$2:$D$8, 0))</f>
        <v>#N/A</v>
      </c>
      <c r="Z45" s="45" t="e">
        <f>INDEX('Dev Likert Scale Single Score'!$E$2:$E$8, MATCH('Admin Single Score'!Z47, 'Dev Likert Scale Single Score'!$D$2:$D$8, 0))</f>
        <v>#N/A</v>
      </c>
      <c r="AA45" s="45" t="e">
        <f>INDEX('Dev Likert Scale Single Score'!$E$2:$E$8, MATCH('Admin Single Score'!AA47, 'Dev Likert Scale Single Score'!$D$2:$D$8, 0))</f>
        <v>#N/A</v>
      </c>
      <c r="AB45" s="45" t="e">
        <f>INDEX('Dev Likert Scale Single Score'!$E$2:$E$8, MATCH('Admin Single Score'!AB47, 'Dev Likert Scale Single Score'!$D$2:$D$8, 0))</f>
        <v>#N/A</v>
      </c>
      <c r="AC45" s="45" t="e">
        <f>INDEX('Dev Likert Scale Single Score'!$E$2:$E$8, MATCH('Admin Single Score'!AC47, 'Dev Likert Scale Single Score'!$D$2:$D$8, 0))</f>
        <v>#N/A</v>
      </c>
      <c r="AD45" s="45" t="e">
        <f>INDEX('Dev Likert Scale Single Score'!$E$2:$E$8, MATCH('Admin Single Score'!AD47, 'Dev Likert Scale Single Score'!$D$2:$D$8, 0))</f>
        <v>#N/A</v>
      </c>
      <c r="AE45" s="45" t="e">
        <f>INDEX('Dev Likert Scale Single Score'!$E$2:$E$8, MATCH('Admin Single Score'!AE47, 'Dev Likert Scale Single Score'!$D$2:$D$8, 0))</f>
        <v>#N/A</v>
      </c>
      <c r="AF45" s="45" t="e">
        <f>INDEX('Dev Likert Scale Single Score'!$E$2:$E$8, MATCH('Admin Single Score'!AF47, 'Dev Likert Scale Single Score'!$D$2:$D$8, 0))</f>
        <v>#N/A</v>
      </c>
      <c r="AG45" s="45" t="e">
        <f>INDEX('Dev Likert Scale Single Score'!$E$2:$E$8, MATCH('Admin Single Score'!AG47, 'Dev Likert Scale Single Score'!$D$2:$D$8, 0))</f>
        <v>#N/A</v>
      </c>
      <c r="AH45" s="45" t="e">
        <f>INDEX('Dev Likert Scale Single Score'!$E$2:$E$8, MATCH('Admin Single Score'!AH47, 'Dev Likert Scale Single Score'!$D$2:$D$8, 0))</f>
        <v>#N/A</v>
      </c>
      <c r="AI45" s="45" t="e">
        <f>INDEX('Dev Likert Scale Single Score'!$E$2:$E$8, MATCH('Admin Single Score'!AI47, 'Dev Likert Scale Single Score'!$D$2:$D$8, 0))</f>
        <v>#N/A</v>
      </c>
      <c r="AJ45" s="45" t="e">
        <f>INDEX('Dev Likert Scale Single Score'!$E$2:$E$8, MATCH('Admin Single Score'!AJ47, 'Dev Likert Scale Single Score'!$D$2:$D$8, 0))</f>
        <v>#N/A</v>
      </c>
      <c r="AK45" s="45" t="e">
        <f>INDEX('Dev Likert Scale Single Score'!$E$2:$E$8, MATCH('Admin Single Score'!AK47, 'Dev Likert Scale Single Score'!$D$2:$D$8, 0))</f>
        <v>#N/A</v>
      </c>
      <c r="AL45" s="45" t="e">
        <f>INDEX('Dev Likert Scale Single Score'!$E$2:$E$8, MATCH('Admin Single Score'!AL47, 'Dev Likert Scale Single Score'!$D$2:$D$8, 0))</f>
        <v>#N/A</v>
      </c>
      <c r="AM45" s="45" t="e">
        <f>INDEX('Dev Likert Scale Single Score'!$E$2:$E$8, MATCH('Admin Single Score'!AM47, 'Dev Likert Scale Single Score'!$D$2:$D$8, 0))</f>
        <v>#N/A</v>
      </c>
      <c r="AN45" s="45" t="e">
        <f>INDEX('Dev Likert Scale Single Score'!$E$2:$E$8, MATCH('Admin Single Score'!AN47, 'Dev Likert Scale Single Score'!$D$2:$D$8, 0))</f>
        <v>#N/A</v>
      </c>
      <c r="AO45" s="45" t="e">
        <f>INDEX('Dev Likert Scale Single Score'!$E$2:$E$8, MATCH('Admin Single Score'!AO47, 'Dev Likert Scale Single Score'!$D$2:$D$8, 0))</f>
        <v>#N/A</v>
      </c>
      <c r="AP45" s="45" t="e">
        <f>INDEX('Dev Likert Scale Single Score'!$E$2:$E$8, MATCH('Admin Single Score'!AP47, 'Dev Likert Scale Single Score'!$D$2:$D$8, 0))</f>
        <v>#N/A</v>
      </c>
      <c r="AQ45" s="45" t="e">
        <f>INDEX('Dev Likert Scale Single Score'!$E$2:$E$8, MATCH('Admin Single Score'!AQ47, 'Dev Likert Scale Single Score'!$D$2:$D$8, 0))</f>
        <v>#N/A</v>
      </c>
    </row>
    <row r="46" spans="1:43" ht="61.5" thickTop="1" thickBot="1" x14ac:dyDescent="0.3">
      <c r="A46" s="92" t="str">
        <f>'Admin Single Score'!A48</f>
        <v>Question_9</v>
      </c>
      <c r="B46" s="13" t="str">
        <f>'Admin Single Score'!B48</f>
        <v>To what extent would it be feasible and beneficial (less steaming time) for fishers to change port?</v>
      </c>
      <c r="C46" s="59">
        <f ca="1">'Admin Single Score'!C48</f>
        <v>0</v>
      </c>
      <c r="D46" s="45" t="e">
        <f>INDEX('Dev Likert Scale Single Score'!$E$2:$E$8, MATCH('Admin Single Score'!D48, 'Dev Likert Scale Single Score'!$D$2:$D$8, 0))</f>
        <v>#N/A</v>
      </c>
      <c r="E46" s="45" t="e">
        <f>INDEX('Dev Likert Scale Single Score'!$E$2:$E$8, MATCH('Admin Single Score'!E48, 'Dev Likert Scale Single Score'!$D$2:$D$8, 0))</f>
        <v>#N/A</v>
      </c>
      <c r="F46" s="45" t="e">
        <f>INDEX('Dev Likert Scale Single Score'!$E$2:$E$8, MATCH('Admin Single Score'!F48, 'Dev Likert Scale Single Score'!$D$2:$D$8, 0))</f>
        <v>#N/A</v>
      </c>
      <c r="G46" s="45" t="e">
        <f>INDEX('Dev Likert Scale Single Score'!$E$2:$E$8, MATCH('Admin Single Score'!G48, 'Dev Likert Scale Single Score'!$D$2:$D$8, 0))</f>
        <v>#N/A</v>
      </c>
      <c r="H46" s="45" t="e">
        <f>INDEX('Dev Likert Scale Single Score'!$E$2:$E$8, MATCH('Admin Single Score'!H48, 'Dev Likert Scale Single Score'!$D$2:$D$8, 0))</f>
        <v>#N/A</v>
      </c>
      <c r="I46" s="45" t="e">
        <f>INDEX('Dev Likert Scale Single Score'!$E$2:$E$8, MATCH('Admin Single Score'!I48, 'Dev Likert Scale Single Score'!$D$2:$D$8, 0))</f>
        <v>#N/A</v>
      </c>
      <c r="J46" s="45" t="e">
        <f>INDEX('Dev Likert Scale Single Score'!$E$2:$E$8, MATCH('Admin Single Score'!J48, 'Dev Likert Scale Single Score'!$D$2:$D$8, 0))</f>
        <v>#N/A</v>
      </c>
      <c r="K46" s="45" t="e">
        <f>INDEX('Dev Likert Scale Single Score'!$E$2:$E$8, MATCH('Admin Single Score'!K48, 'Dev Likert Scale Single Score'!$D$2:$D$8, 0))</f>
        <v>#N/A</v>
      </c>
      <c r="L46" s="45" t="e">
        <f>INDEX('Dev Likert Scale Single Score'!$E$2:$E$8, MATCH('Admin Single Score'!L48, 'Dev Likert Scale Single Score'!$D$2:$D$8, 0))</f>
        <v>#N/A</v>
      </c>
      <c r="M46" s="45" t="e">
        <f>INDEX('Dev Likert Scale Single Score'!$E$2:$E$8, MATCH('Admin Single Score'!M48, 'Dev Likert Scale Single Score'!$D$2:$D$8, 0))</f>
        <v>#N/A</v>
      </c>
      <c r="N46" s="45" t="e">
        <f>INDEX('Dev Likert Scale Single Score'!$E$2:$E$8, MATCH('Admin Single Score'!N48, 'Dev Likert Scale Single Score'!$D$2:$D$8, 0))</f>
        <v>#N/A</v>
      </c>
      <c r="O46" s="45" t="e">
        <f>INDEX('Dev Likert Scale Single Score'!$E$2:$E$8, MATCH('Admin Single Score'!O48, 'Dev Likert Scale Single Score'!$D$2:$D$8, 0))</f>
        <v>#N/A</v>
      </c>
      <c r="P46" s="45" t="e">
        <f>INDEX('Dev Likert Scale Single Score'!$E$2:$E$8, MATCH('Admin Single Score'!P48, 'Dev Likert Scale Single Score'!$D$2:$D$8, 0))</f>
        <v>#N/A</v>
      </c>
      <c r="Q46" s="45" t="e">
        <f>INDEX('Dev Likert Scale Single Score'!$E$2:$E$8, MATCH('Admin Single Score'!Q48, 'Dev Likert Scale Single Score'!$D$2:$D$8, 0))</f>
        <v>#N/A</v>
      </c>
      <c r="R46" s="45" t="e">
        <f>INDEX('Dev Likert Scale Single Score'!$E$2:$E$8, MATCH('Admin Single Score'!R48, 'Dev Likert Scale Single Score'!$D$2:$D$8, 0))</f>
        <v>#N/A</v>
      </c>
      <c r="S46" s="45" t="e">
        <f>INDEX('Dev Likert Scale Single Score'!$E$2:$E$8, MATCH('Admin Single Score'!S48, 'Dev Likert Scale Single Score'!$D$2:$D$8, 0))</f>
        <v>#N/A</v>
      </c>
      <c r="T46" s="45" t="e">
        <f>INDEX('Dev Likert Scale Single Score'!$E$2:$E$8, MATCH('Admin Single Score'!T48, 'Dev Likert Scale Single Score'!$D$2:$D$8, 0))</f>
        <v>#N/A</v>
      </c>
      <c r="U46" s="45" t="e">
        <f>INDEX('Dev Likert Scale Single Score'!$E$2:$E$8, MATCH('Admin Single Score'!U48, 'Dev Likert Scale Single Score'!$D$2:$D$8, 0))</f>
        <v>#N/A</v>
      </c>
      <c r="V46" s="45" t="e">
        <f>INDEX('Dev Likert Scale Single Score'!$E$2:$E$8, MATCH('Admin Single Score'!V48, 'Dev Likert Scale Single Score'!$D$2:$D$8, 0))</f>
        <v>#N/A</v>
      </c>
      <c r="W46" s="45" t="e">
        <f>INDEX('Dev Likert Scale Single Score'!$E$2:$E$8, MATCH('Admin Single Score'!W48, 'Dev Likert Scale Single Score'!$D$2:$D$8, 0))</f>
        <v>#N/A</v>
      </c>
      <c r="X46" s="45" t="e">
        <f>INDEX('Dev Likert Scale Single Score'!$E$2:$E$8, MATCH('Admin Single Score'!X48, 'Dev Likert Scale Single Score'!$D$2:$D$8, 0))</f>
        <v>#N/A</v>
      </c>
      <c r="Y46" s="45" t="e">
        <f>INDEX('Dev Likert Scale Single Score'!$E$2:$E$8, MATCH('Admin Single Score'!Y48, 'Dev Likert Scale Single Score'!$D$2:$D$8, 0))</f>
        <v>#N/A</v>
      </c>
      <c r="Z46" s="45" t="e">
        <f>INDEX('Dev Likert Scale Single Score'!$E$2:$E$8, MATCH('Admin Single Score'!Z48, 'Dev Likert Scale Single Score'!$D$2:$D$8, 0))</f>
        <v>#N/A</v>
      </c>
      <c r="AA46" s="45" t="e">
        <f>INDEX('Dev Likert Scale Single Score'!$E$2:$E$8, MATCH('Admin Single Score'!AA48, 'Dev Likert Scale Single Score'!$D$2:$D$8, 0))</f>
        <v>#N/A</v>
      </c>
      <c r="AB46" s="45" t="e">
        <f>INDEX('Dev Likert Scale Single Score'!$E$2:$E$8, MATCH('Admin Single Score'!AB48, 'Dev Likert Scale Single Score'!$D$2:$D$8, 0))</f>
        <v>#N/A</v>
      </c>
      <c r="AC46" s="45" t="e">
        <f>INDEX('Dev Likert Scale Single Score'!$E$2:$E$8, MATCH('Admin Single Score'!AC48, 'Dev Likert Scale Single Score'!$D$2:$D$8, 0))</f>
        <v>#N/A</v>
      </c>
      <c r="AD46" s="45" t="e">
        <f>INDEX('Dev Likert Scale Single Score'!$E$2:$E$8, MATCH('Admin Single Score'!AD48, 'Dev Likert Scale Single Score'!$D$2:$D$8, 0))</f>
        <v>#N/A</v>
      </c>
      <c r="AE46" s="45" t="e">
        <f>INDEX('Dev Likert Scale Single Score'!$E$2:$E$8, MATCH('Admin Single Score'!AE48, 'Dev Likert Scale Single Score'!$D$2:$D$8, 0))</f>
        <v>#N/A</v>
      </c>
      <c r="AF46" s="45" t="e">
        <f>INDEX('Dev Likert Scale Single Score'!$E$2:$E$8, MATCH('Admin Single Score'!AF48, 'Dev Likert Scale Single Score'!$D$2:$D$8, 0))</f>
        <v>#N/A</v>
      </c>
      <c r="AG46" s="45" t="e">
        <f>INDEX('Dev Likert Scale Single Score'!$E$2:$E$8, MATCH('Admin Single Score'!AG48, 'Dev Likert Scale Single Score'!$D$2:$D$8, 0))</f>
        <v>#N/A</v>
      </c>
      <c r="AH46" s="45" t="e">
        <f>INDEX('Dev Likert Scale Single Score'!$E$2:$E$8, MATCH('Admin Single Score'!AH48, 'Dev Likert Scale Single Score'!$D$2:$D$8, 0))</f>
        <v>#N/A</v>
      </c>
      <c r="AI46" s="45" t="e">
        <f>INDEX('Dev Likert Scale Single Score'!$E$2:$E$8, MATCH('Admin Single Score'!AI48, 'Dev Likert Scale Single Score'!$D$2:$D$8, 0))</f>
        <v>#N/A</v>
      </c>
      <c r="AJ46" s="45" t="e">
        <f>INDEX('Dev Likert Scale Single Score'!$E$2:$E$8, MATCH('Admin Single Score'!AJ48, 'Dev Likert Scale Single Score'!$D$2:$D$8, 0))</f>
        <v>#N/A</v>
      </c>
      <c r="AK46" s="45" t="e">
        <f>INDEX('Dev Likert Scale Single Score'!$E$2:$E$8, MATCH('Admin Single Score'!AK48, 'Dev Likert Scale Single Score'!$D$2:$D$8, 0))</f>
        <v>#N/A</v>
      </c>
      <c r="AL46" s="45" t="e">
        <f>INDEX('Dev Likert Scale Single Score'!$E$2:$E$8, MATCH('Admin Single Score'!AL48, 'Dev Likert Scale Single Score'!$D$2:$D$8, 0))</f>
        <v>#N/A</v>
      </c>
      <c r="AM46" s="45" t="e">
        <f>INDEX('Dev Likert Scale Single Score'!$E$2:$E$8, MATCH('Admin Single Score'!AM48, 'Dev Likert Scale Single Score'!$D$2:$D$8, 0))</f>
        <v>#N/A</v>
      </c>
      <c r="AN46" s="45" t="e">
        <f>INDEX('Dev Likert Scale Single Score'!$E$2:$E$8, MATCH('Admin Single Score'!AN48, 'Dev Likert Scale Single Score'!$D$2:$D$8, 0))</f>
        <v>#N/A</v>
      </c>
      <c r="AO46" s="45" t="e">
        <f>INDEX('Dev Likert Scale Single Score'!$E$2:$E$8, MATCH('Admin Single Score'!AO48, 'Dev Likert Scale Single Score'!$D$2:$D$8, 0))</f>
        <v>#N/A</v>
      </c>
      <c r="AP46" s="45" t="e">
        <f>INDEX('Dev Likert Scale Single Score'!$E$2:$E$8, MATCH('Admin Single Score'!AP48, 'Dev Likert Scale Single Score'!$D$2:$D$8, 0))</f>
        <v>#N/A</v>
      </c>
      <c r="AQ46" s="45" t="e">
        <f>INDEX('Dev Likert Scale Single Score'!$E$2:$E$8, MATCH('Admin Single Score'!AQ48, 'Dev Likert Scale Single Score'!$D$2:$D$8, 0))</f>
        <v>#N/A</v>
      </c>
    </row>
    <row r="47" spans="1:43" ht="61.5" thickTop="1" thickBot="1" x14ac:dyDescent="0.3">
      <c r="A47" s="92" t="str">
        <f>'Admin Single Score'!A49</f>
        <v>Question_10</v>
      </c>
      <c r="B47" s="13" t="str">
        <f>'Admin Single Score'!B49</f>
        <v>To what extent does the introduction of the MPA force fishers to make longer trips?</v>
      </c>
      <c r="C47" s="59" t="str">
        <f ca="1">'Admin Single Score'!C49</f>
        <v>Most fishers will have to make significantly longer trips to reach valuable fishing grounds.</v>
      </c>
      <c r="D47" s="45">
        <f>INDEX('Dev Likert Scale Single Score'!$E$2:$E$8, MATCH('Admin Single Score'!D49, 'Dev Likert Scale Single Score'!$D$2:$D$8, 0))</f>
        <v>0</v>
      </c>
      <c r="E47" s="45">
        <f>INDEX('Dev Likert Scale Single Score'!$E$2:$E$8, MATCH('Admin Single Score'!E49, 'Dev Likert Scale Single Score'!$D$2:$D$8, 0))</f>
        <v>0</v>
      </c>
      <c r="F47" s="45">
        <f>INDEX('Dev Likert Scale Single Score'!$E$2:$E$8, MATCH('Admin Single Score'!F49, 'Dev Likert Scale Single Score'!$D$2:$D$8, 0))</f>
        <v>0</v>
      </c>
      <c r="G47" s="45">
        <f>INDEX('Dev Likert Scale Single Score'!$E$2:$E$8, MATCH('Admin Single Score'!G49, 'Dev Likert Scale Single Score'!$D$2:$D$8, 0))</f>
        <v>4</v>
      </c>
      <c r="H47" s="45">
        <f>INDEX('Dev Likert Scale Single Score'!$E$2:$E$8, MATCH('Admin Single Score'!H49, 'Dev Likert Scale Single Score'!$D$2:$D$8, 0))</f>
        <v>4</v>
      </c>
      <c r="I47" s="45">
        <f>INDEX('Dev Likert Scale Single Score'!$E$2:$E$8, MATCH('Admin Single Score'!I49, 'Dev Likert Scale Single Score'!$D$2:$D$8, 0))</f>
        <v>0</v>
      </c>
      <c r="J47" s="45">
        <f>INDEX('Dev Likert Scale Single Score'!$E$2:$E$8, MATCH('Admin Single Score'!J49, 'Dev Likert Scale Single Score'!$D$2:$D$8, 0))</f>
        <v>0</v>
      </c>
      <c r="K47" s="45">
        <f>INDEX('Dev Likert Scale Single Score'!$E$2:$E$8, MATCH('Admin Single Score'!K49, 'Dev Likert Scale Single Score'!$D$2:$D$8, 0))</f>
        <v>4</v>
      </c>
      <c r="L47" s="45">
        <f>INDEX('Dev Likert Scale Single Score'!$E$2:$E$8, MATCH('Admin Single Score'!L49, 'Dev Likert Scale Single Score'!$D$2:$D$8, 0))</f>
        <v>4</v>
      </c>
      <c r="M47" s="45">
        <f>INDEX('Dev Likert Scale Single Score'!$E$2:$E$8, MATCH('Admin Single Score'!M49, 'Dev Likert Scale Single Score'!$D$2:$D$8, 0))</f>
        <v>3</v>
      </c>
      <c r="N47" s="45">
        <f>INDEX('Dev Likert Scale Single Score'!$E$2:$E$8, MATCH('Admin Single Score'!N49, 'Dev Likert Scale Single Score'!$D$2:$D$8, 0))</f>
        <v>4</v>
      </c>
      <c r="O47" s="45">
        <f>INDEX('Dev Likert Scale Single Score'!$E$2:$E$8, MATCH('Admin Single Score'!O49, 'Dev Likert Scale Single Score'!$D$2:$D$8, 0))</f>
        <v>0</v>
      </c>
      <c r="P47" s="45">
        <f>INDEX('Dev Likert Scale Single Score'!$E$2:$E$8, MATCH('Admin Single Score'!P49, 'Dev Likert Scale Single Score'!$D$2:$D$8, 0))</f>
        <v>3</v>
      </c>
      <c r="Q47" s="45">
        <f>INDEX('Dev Likert Scale Single Score'!$E$2:$E$8, MATCH('Admin Single Score'!Q49, 'Dev Likert Scale Single Score'!$D$2:$D$8, 0))</f>
        <v>3</v>
      </c>
      <c r="R47" s="45" t="e">
        <f>INDEX('Dev Likert Scale Single Score'!$E$2:$E$8, MATCH('Admin Single Score'!R49, 'Dev Likert Scale Single Score'!$D$2:$D$8, 0))</f>
        <v>#N/A</v>
      </c>
      <c r="S47" s="45" t="e">
        <f>INDEX('Dev Likert Scale Single Score'!$E$2:$E$8, MATCH('Admin Single Score'!S49, 'Dev Likert Scale Single Score'!$D$2:$D$8, 0))</f>
        <v>#N/A</v>
      </c>
      <c r="T47" s="45" t="e">
        <f>INDEX('Dev Likert Scale Single Score'!$E$2:$E$8, MATCH('Admin Single Score'!T49, 'Dev Likert Scale Single Score'!$D$2:$D$8, 0))</f>
        <v>#N/A</v>
      </c>
      <c r="U47" s="45" t="e">
        <f>INDEX('Dev Likert Scale Single Score'!$E$2:$E$8, MATCH('Admin Single Score'!U49, 'Dev Likert Scale Single Score'!$D$2:$D$8, 0))</f>
        <v>#N/A</v>
      </c>
      <c r="V47" s="45" t="e">
        <f>INDEX('Dev Likert Scale Single Score'!$E$2:$E$8, MATCH('Admin Single Score'!V49, 'Dev Likert Scale Single Score'!$D$2:$D$8, 0))</f>
        <v>#N/A</v>
      </c>
      <c r="W47" s="45" t="e">
        <f>INDEX('Dev Likert Scale Single Score'!$E$2:$E$8, MATCH('Admin Single Score'!W49, 'Dev Likert Scale Single Score'!$D$2:$D$8, 0))</f>
        <v>#N/A</v>
      </c>
      <c r="X47" s="45" t="e">
        <f>INDEX('Dev Likert Scale Single Score'!$E$2:$E$8, MATCH('Admin Single Score'!X49, 'Dev Likert Scale Single Score'!$D$2:$D$8, 0))</f>
        <v>#N/A</v>
      </c>
      <c r="Y47" s="45" t="e">
        <f>INDEX('Dev Likert Scale Single Score'!$E$2:$E$8, MATCH('Admin Single Score'!Y49, 'Dev Likert Scale Single Score'!$D$2:$D$8, 0))</f>
        <v>#N/A</v>
      </c>
      <c r="Z47" s="45" t="e">
        <f>INDEX('Dev Likert Scale Single Score'!$E$2:$E$8, MATCH('Admin Single Score'!Z49, 'Dev Likert Scale Single Score'!$D$2:$D$8, 0))</f>
        <v>#N/A</v>
      </c>
      <c r="AA47" s="45" t="e">
        <f>INDEX('Dev Likert Scale Single Score'!$E$2:$E$8, MATCH('Admin Single Score'!AA49, 'Dev Likert Scale Single Score'!$D$2:$D$8, 0))</f>
        <v>#N/A</v>
      </c>
      <c r="AB47" s="45" t="e">
        <f>INDEX('Dev Likert Scale Single Score'!$E$2:$E$8, MATCH('Admin Single Score'!AB49, 'Dev Likert Scale Single Score'!$D$2:$D$8, 0))</f>
        <v>#N/A</v>
      </c>
      <c r="AC47" s="45" t="e">
        <f>INDEX('Dev Likert Scale Single Score'!$E$2:$E$8, MATCH('Admin Single Score'!AC49, 'Dev Likert Scale Single Score'!$D$2:$D$8, 0))</f>
        <v>#N/A</v>
      </c>
      <c r="AD47" s="45" t="e">
        <f>INDEX('Dev Likert Scale Single Score'!$E$2:$E$8, MATCH('Admin Single Score'!AD49, 'Dev Likert Scale Single Score'!$D$2:$D$8, 0))</f>
        <v>#N/A</v>
      </c>
      <c r="AE47" s="45" t="e">
        <f>INDEX('Dev Likert Scale Single Score'!$E$2:$E$8, MATCH('Admin Single Score'!AE49, 'Dev Likert Scale Single Score'!$D$2:$D$8, 0))</f>
        <v>#N/A</v>
      </c>
      <c r="AF47" s="45" t="e">
        <f>INDEX('Dev Likert Scale Single Score'!$E$2:$E$8, MATCH('Admin Single Score'!AF49, 'Dev Likert Scale Single Score'!$D$2:$D$8, 0))</f>
        <v>#N/A</v>
      </c>
      <c r="AG47" s="45" t="e">
        <f>INDEX('Dev Likert Scale Single Score'!$E$2:$E$8, MATCH('Admin Single Score'!AG49, 'Dev Likert Scale Single Score'!$D$2:$D$8, 0))</f>
        <v>#N/A</v>
      </c>
      <c r="AH47" s="45" t="e">
        <f>INDEX('Dev Likert Scale Single Score'!$E$2:$E$8, MATCH('Admin Single Score'!AH49, 'Dev Likert Scale Single Score'!$D$2:$D$8, 0))</f>
        <v>#N/A</v>
      </c>
      <c r="AI47" s="45" t="e">
        <f>INDEX('Dev Likert Scale Single Score'!$E$2:$E$8, MATCH('Admin Single Score'!AI49, 'Dev Likert Scale Single Score'!$D$2:$D$8, 0))</f>
        <v>#N/A</v>
      </c>
      <c r="AJ47" s="45" t="e">
        <f>INDEX('Dev Likert Scale Single Score'!$E$2:$E$8, MATCH('Admin Single Score'!AJ49, 'Dev Likert Scale Single Score'!$D$2:$D$8, 0))</f>
        <v>#N/A</v>
      </c>
      <c r="AK47" s="45" t="e">
        <f>INDEX('Dev Likert Scale Single Score'!$E$2:$E$8, MATCH('Admin Single Score'!AK49, 'Dev Likert Scale Single Score'!$D$2:$D$8, 0))</f>
        <v>#N/A</v>
      </c>
      <c r="AL47" s="45" t="e">
        <f>INDEX('Dev Likert Scale Single Score'!$E$2:$E$8, MATCH('Admin Single Score'!AL49, 'Dev Likert Scale Single Score'!$D$2:$D$8, 0))</f>
        <v>#N/A</v>
      </c>
      <c r="AM47" s="45" t="e">
        <f>INDEX('Dev Likert Scale Single Score'!$E$2:$E$8, MATCH('Admin Single Score'!AM49, 'Dev Likert Scale Single Score'!$D$2:$D$8, 0))</f>
        <v>#N/A</v>
      </c>
      <c r="AN47" s="45" t="e">
        <f>INDEX('Dev Likert Scale Single Score'!$E$2:$E$8, MATCH('Admin Single Score'!AN49, 'Dev Likert Scale Single Score'!$D$2:$D$8, 0))</f>
        <v>#N/A</v>
      </c>
      <c r="AO47" s="45" t="e">
        <f>INDEX('Dev Likert Scale Single Score'!$E$2:$E$8, MATCH('Admin Single Score'!AO49, 'Dev Likert Scale Single Score'!$D$2:$D$8, 0))</f>
        <v>#N/A</v>
      </c>
      <c r="AP47" s="45" t="e">
        <f>INDEX('Dev Likert Scale Single Score'!$E$2:$E$8, MATCH('Admin Single Score'!AP49, 'Dev Likert Scale Single Score'!$D$2:$D$8, 0))</f>
        <v>#N/A</v>
      </c>
      <c r="AQ47" s="45" t="e">
        <f>INDEX('Dev Likert Scale Single Score'!$E$2:$E$8, MATCH('Admin Single Score'!AQ49, 'Dev Likert Scale Single Score'!$D$2:$D$8, 0))</f>
        <v>#N/A</v>
      </c>
    </row>
    <row r="48" spans="1:43" ht="61.5" thickTop="1" thickBot="1" x14ac:dyDescent="0.3">
      <c r="A48" s="92" t="str">
        <f>'Admin Single Score'!A50</f>
        <v>Question_10</v>
      </c>
      <c r="B48" s="13" t="str">
        <f>'Admin Single Score'!B50</f>
        <v>To what extent does the introduction of the MPA force fishers to make longer trips?</v>
      </c>
      <c r="C48" s="59" t="str">
        <f ca="1">'Admin Single Score'!C50</f>
        <v>Some fishers will have to make significantly longer trips to reach valuable fishing grounds.</v>
      </c>
      <c r="D48" s="45">
        <f>INDEX('Dev Likert Scale Single Score'!$E$2:$E$8, MATCH('Admin Single Score'!D50, 'Dev Likert Scale Single Score'!$D$2:$D$8, 0))</f>
        <v>0</v>
      </c>
      <c r="E48" s="45">
        <f>INDEX('Dev Likert Scale Single Score'!$E$2:$E$8, MATCH('Admin Single Score'!E50, 'Dev Likert Scale Single Score'!$D$2:$D$8, 0))</f>
        <v>0</v>
      </c>
      <c r="F48" s="45">
        <f>INDEX('Dev Likert Scale Single Score'!$E$2:$E$8, MATCH('Admin Single Score'!F50, 'Dev Likert Scale Single Score'!$D$2:$D$8, 0))</f>
        <v>0</v>
      </c>
      <c r="G48" s="45">
        <f>INDEX('Dev Likert Scale Single Score'!$E$2:$E$8, MATCH('Admin Single Score'!G50, 'Dev Likert Scale Single Score'!$D$2:$D$8, 0))</f>
        <v>3</v>
      </c>
      <c r="H48" s="45">
        <f>INDEX('Dev Likert Scale Single Score'!$E$2:$E$8, MATCH('Admin Single Score'!H50, 'Dev Likert Scale Single Score'!$D$2:$D$8, 0))</f>
        <v>3</v>
      </c>
      <c r="I48" s="45">
        <f>INDEX('Dev Likert Scale Single Score'!$E$2:$E$8, MATCH('Admin Single Score'!I50, 'Dev Likert Scale Single Score'!$D$2:$D$8, 0))</f>
        <v>0</v>
      </c>
      <c r="J48" s="45">
        <f>INDEX('Dev Likert Scale Single Score'!$E$2:$E$8, MATCH('Admin Single Score'!J50, 'Dev Likert Scale Single Score'!$D$2:$D$8, 0))</f>
        <v>0</v>
      </c>
      <c r="K48" s="45">
        <f>INDEX('Dev Likert Scale Single Score'!$E$2:$E$8, MATCH('Admin Single Score'!K50, 'Dev Likert Scale Single Score'!$D$2:$D$8, 0))</f>
        <v>3</v>
      </c>
      <c r="L48" s="45">
        <f>INDEX('Dev Likert Scale Single Score'!$E$2:$E$8, MATCH('Admin Single Score'!L50, 'Dev Likert Scale Single Score'!$D$2:$D$8, 0))</f>
        <v>3</v>
      </c>
      <c r="M48" s="45">
        <f>INDEX('Dev Likert Scale Single Score'!$E$2:$E$8, MATCH('Admin Single Score'!M50, 'Dev Likert Scale Single Score'!$D$2:$D$8, 0))</f>
        <v>2</v>
      </c>
      <c r="N48" s="45">
        <f>INDEX('Dev Likert Scale Single Score'!$E$2:$E$8, MATCH('Admin Single Score'!N50, 'Dev Likert Scale Single Score'!$D$2:$D$8, 0))</f>
        <v>3</v>
      </c>
      <c r="O48" s="45">
        <f>INDEX('Dev Likert Scale Single Score'!$E$2:$E$8, MATCH('Admin Single Score'!O50, 'Dev Likert Scale Single Score'!$D$2:$D$8, 0))</f>
        <v>0</v>
      </c>
      <c r="P48" s="45">
        <f>INDEX('Dev Likert Scale Single Score'!$E$2:$E$8, MATCH('Admin Single Score'!P50, 'Dev Likert Scale Single Score'!$D$2:$D$8, 0))</f>
        <v>2</v>
      </c>
      <c r="Q48" s="45">
        <f>INDEX('Dev Likert Scale Single Score'!$E$2:$E$8, MATCH('Admin Single Score'!Q50, 'Dev Likert Scale Single Score'!$D$2:$D$8, 0))</f>
        <v>2</v>
      </c>
      <c r="R48" s="45" t="e">
        <f>INDEX('Dev Likert Scale Single Score'!$E$2:$E$8, MATCH('Admin Single Score'!R50, 'Dev Likert Scale Single Score'!$D$2:$D$8, 0))</f>
        <v>#N/A</v>
      </c>
      <c r="S48" s="45" t="e">
        <f>INDEX('Dev Likert Scale Single Score'!$E$2:$E$8, MATCH('Admin Single Score'!S50, 'Dev Likert Scale Single Score'!$D$2:$D$8, 0))</f>
        <v>#N/A</v>
      </c>
      <c r="T48" s="45" t="e">
        <f>INDEX('Dev Likert Scale Single Score'!$E$2:$E$8, MATCH('Admin Single Score'!T50, 'Dev Likert Scale Single Score'!$D$2:$D$8, 0))</f>
        <v>#N/A</v>
      </c>
      <c r="U48" s="45" t="e">
        <f>INDEX('Dev Likert Scale Single Score'!$E$2:$E$8, MATCH('Admin Single Score'!U50, 'Dev Likert Scale Single Score'!$D$2:$D$8, 0))</f>
        <v>#N/A</v>
      </c>
      <c r="V48" s="45" t="e">
        <f>INDEX('Dev Likert Scale Single Score'!$E$2:$E$8, MATCH('Admin Single Score'!V50, 'Dev Likert Scale Single Score'!$D$2:$D$8, 0))</f>
        <v>#N/A</v>
      </c>
      <c r="W48" s="45" t="e">
        <f>INDEX('Dev Likert Scale Single Score'!$E$2:$E$8, MATCH('Admin Single Score'!W50, 'Dev Likert Scale Single Score'!$D$2:$D$8, 0))</f>
        <v>#N/A</v>
      </c>
      <c r="X48" s="45" t="e">
        <f>INDEX('Dev Likert Scale Single Score'!$E$2:$E$8, MATCH('Admin Single Score'!X50, 'Dev Likert Scale Single Score'!$D$2:$D$8, 0))</f>
        <v>#N/A</v>
      </c>
      <c r="Y48" s="45" t="e">
        <f>INDEX('Dev Likert Scale Single Score'!$E$2:$E$8, MATCH('Admin Single Score'!Y50, 'Dev Likert Scale Single Score'!$D$2:$D$8, 0))</f>
        <v>#N/A</v>
      </c>
      <c r="Z48" s="45" t="e">
        <f>INDEX('Dev Likert Scale Single Score'!$E$2:$E$8, MATCH('Admin Single Score'!Z50, 'Dev Likert Scale Single Score'!$D$2:$D$8, 0))</f>
        <v>#N/A</v>
      </c>
      <c r="AA48" s="45" t="e">
        <f>INDEX('Dev Likert Scale Single Score'!$E$2:$E$8, MATCH('Admin Single Score'!AA50, 'Dev Likert Scale Single Score'!$D$2:$D$8, 0))</f>
        <v>#N/A</v>
      </c>
      <c r="AB48" s="45" t="e">
        <f>INDEX('Dev Likert Scale Single Score'!$E$2:$E$8, MATCH('Admin Single Score'!AB50, 'Dev Likert Scale Single Score'!$D$2:$D$8, 0))</f>
        <v>#N/A</v>
      </c>
      <c r="AC48" s="45" t="e">
        <f>INDEX('Dev Likert Scale Single Score'!$E$2:$E$8, MATCH('Admin Single Score'!AC50, 'Dev Likert Scale Single Score'!$D$2:$D$8, 0))</f>
        <v>#N/A</v>
      </c>
      <c r="AD48" s="45" t="e">
        <f>INDEX('Dev Likert Scale Single Score'!$E$2:$E$8, MATCH('Admin Single Score'!AD50, 'Dev Likert Scale Single Score'!$D$2:$D$8, 0))</f>
        <v>#N/A</v>
      </c>
      <c r="AE48" s="45" t="e">
        <f>INDEX('Dev Likert Scale Single Score'!$E$2:$E$8, MATCH('Admin Single Score'!AE50, 'Dev Likert Scale Single Score'!$D$2:$D$8, 0))</f>
        <v>#N/A</v>
      </c>
      <c r="AF48" s="45" t="e">
        <f>INDEX('Dev Likert Scale Single Score'!$E$2:$E$8, MATCH('Admin Single Score'!AF50, 'Dev Likert Scale Single Score'!$D$2:$D$8, 0))</f>
        <v>#N/A</v>
      </c>
      <c r="AG48" s="45" t="e">
        <f>INDEX('Dev Likert Scale Single Score'!$E$2:$E$8, MATCH('Admin Single Score'!AG50, 'Dev Likert Scale Single Score'!$D$2:$D$8, 0))</f>
        <v>#N/A</v>
      </c>
      <c r="AH48" s="45" t="e">
        <f>INDEX('Dev Likert Scale Single Score'!$E$2:$E$8, MATCH('Admin Single Score'!AH50, 'Dev Likert Scale Single Score'!$D$2:$D$8, 0))</f>
        <v>#N/A</v>
      </c>
      <c r="AI48" s="45" t="e">
        <f>INDEX('Dev Likert Scale Single Score'!$E$2:$E$8, MATCH('Admin Single Score'!AI50, 'Dev Likert Scale Single Score'!$D$2:$D$8, 0))</f>
        <v>#N/A</v>
      </c>
      <c r="AJ48" s="45" t="e">
        <f>INDEX('Dev Likert Scale Single Score'!$E$2:$E$8, MATCH('Admin Single Score'!AJ50, 'Dev Likert Scale Single Score'!$D$2:$D$8, 0))</f>
        <v>#N/A</v>
      </c>
      <c r="AK48" s="45" t="e">
        <f>INDEX('Dev Likert Scale Single Score'!$E$2:$E$8, MATCH('Admin Single Score'!AK50, 'Dev Likert Scale Single Score'!$D$2:$D$8, 0))</f>
        <v>#N/A</v>
      </c>
      <c r="AL48" s="45" t="e">
        <f>INDEX('Dev Likert Scale Single Score'!$E$2:$E$8, MATCH('Admin Single Score'!AL50, 'Dev Likert Scale Single Score'!$D$2:$D$8, 0))</f>
        <v>#N/A</v>
      </c>
      <c r="AM48" s="45" t="e">
        <f>INDEX('Dev Likert Scale Single Score'!$E$2:$E$8, MATCH('Admin Single Score'!AM50, 'Dev Likert Scale Single Score'!$D$2:$D$8, 0))</f>
        <v>#N/A</v>
      </c>
      <c r="AN48" s="45" t="e">
        <f>INDEX('Dev Likert Scale Single Score'!$E$2:$E$8, MATCH('Admin Single Score'!AN50, 'Dev Likert Scale Single Score'!$D$2:$D$8, 0))</f>
        <v>#N/A</v>
      </c>
      <c r="AO48" s="45" t="e">
        <f>INDEX('Dev Likert Scale Single Score'!$E$2:$E$8, MATCH('Admin Single Score'!AO50, 'Dev Likert Scale Single Score'!$D$2:$D$8, 0))</f>
        <v>#N/A</v>
      </c>
      <c r="AP48" s="45" t="e">
        <f>INDEX('Dev Likert Scale Single Score'!$E$2:$E$8, MATCH('Admin Single Score'!AP50, 'Dev Likert Scale Single Score'!$D$2:$D$8, 0))</f>
        <v>#N/A</v>
      </c>
      <c r="AQ48" s="45" t="e">
        <f>INDEX('Dev Likert Scale Single Score'!$E$2:$E$8, MATCH('Admin Single Score'!AQ50, 'Dev Likert Scale Single Score'!$D$2:$D$8, 0))</f>
        <v>#N/A</v>
      </c>
    </row>
    <row r="49" spans="1:43" ht="76.5" thickTop="1" thickBot="1" x14ac:dyDescent="0.3">
      <c r="A49" s="92" t="str">
        <f>'Admin Single Score'!A51</f>
        <v>Question_10</v>
      </c>
      <c r="B49" s="13" t="str">
        <f>'Admin Single Score'!B51</f>
        <v>To what extent does the introduction of the MPA force fishers to make longer trips?</v>
      </c>
      <c r="C49" s="59" t="str">
        <f ca="1">'Admin Single Score'!C51</f>
        <v>There will still be more or less sufficient grounds closeby, so fishers can choose to make longer trips or not.</v>
      </c>
      <c r="D49" s="45">
        <f>INDEX('Dev Likert Scale Single Score'!$E$2:$E$8, MATCH('Admin Single Score'!D51, 'Dev Likert Scale Single Score'!$D$2:$D$8, 0))</f>
        <v>0</v>
      </c>
      <c r="E49" s="45">
        <f>INDEX('Dev Likert Scale Single Score'!$E$2:$E$8, MATCH('Admin Single Score'!E51, 'Dev Likert Scale Single Score'!$D$2:$D$8, 0))</f>
        <v>0</v>
      </c>
      <c r="F49" s="45">
        <f>INDEX('Dev Likert Scale Single Score'!$E$2:$E$8, MATCH('Admin Single Score'!F51, 'Dev Likert Scale Single Score'!$D$2:$D$8, 0))</f>
        <v>0</v>
      </c>
      <c r="G49" s="45">
        <f>INDEX('Dev Likert Scale Single Score'!$E$2:$E$8, MATCH('Admin Single Score'!G51, 'Dev Likert Scale Single Score'!$D$2:$D$8, 0))</f>
        <v>2</v>
      </c>
      <c r="H49" s="45">
        <f>INDEX('Dev Likert Scale Single Score'!$E$2:$E$8, MATCH('Admin Single Score'!H51, 'Dev Likert Scale Single Score'!$D$2:$D$8, 0))</f>
        <v>2</v>
      </c>
      <c r="I49" s="45">
        <f>INDEX('Dev Likert Scale Single Score'!$E$2:$E$8, MATCH('Admin Single Score'!I51, 'Dev Likert Scale Single Score'!$D$2:$D$8, 0))</f>
        <v>0</v>
      </c>
      <c r="J49" s="45">
        <f>INDEX('Dev Likert Scale Single Score'!$E$2:$E$8, MATCH('Admin Single Score'!J51, 'Dev Likert Scale Single Score'!$D$2:$D$8, 0))</f>
        <v>0</v>
      </c>
      <c r="K49" s="45">
        <f>INDEX('Dev Likert Scale Single Score'!$E$2:$E$8, MATCH('Admin Single Score'!K51, 'Dev Likert Scale Single Score'!$D$2:$D$8, 0))</f>
        <v>2</v>
      </c>
      <c r="L49" s="45">
        <f>INDEX('Dev Likert Scale Single Score'!$E$2:$E$8, MATCH('Admin Single Score'!L51, 'Dev Likert Scale Single Score'!$D$2:$D$8, 0))</f>
        <v>2</v>
      </c>
      <c r="M49" s="45">
        <f>INDEX('Dev Likert Scale Single Score'!$E$2:$E$8, MATCH('Admin Single Score'!M51, 'Dev Likert Scale Single Score'!$D$2:$D$8, 0))</f>
        <v>1</v>
      </c>
      <c r="N49" s="45">
        <f>INDEX('Dev Likert Scale Single Score'!$E$2:$E$8, MATCH('Admin Single Score'!N51, 'Dev Likert Scale Single Score'!$D$2:$D$8, 0))</f>
        <v>2</v>
      </c>
      <c r="O49" s="45">
        <f>INDEX('Dev Likert Scale Single Score'!$E$2:$E$8, MATCH('Admin Single Score'!O51, 'Dev Likert Scale Single Score'!$D$2:$D$8, 0))</f>
        <v>0</v>
      </c>
      <c r="P49" s="45">
        <f>INDEX('Dev Likert Scale Single Score'!$E$2:$E$8, MATCH('Admin Single Score'!P51, 'Dev Likert Scale Single Score'!$D$2:$D$8, 0))</f>
        <v>1</v>
      </c>
      <c r="Q49" s="45">
        <f>INDEX('Dev Likert Scale Single Score'!$E$2:$E$8, MATCH('Admin Single Score'!Q51, 'Dev Likert Scale Single Score'!$D$2:$D$8, 0))</f>
        <v>1</v>
      </c>
      <c r="R49" s="45" t="e">
        <f>INDEX('Dev Likert Scale Single Score'!$E$2:$E$8, MATCH('Admin Single Score'!R51, 'Dev Likert Scale Single Score'!$D$2:$D$8, 0))</f>
        <v>#N/A</v>
      </c>
      <c r="S49" s="45" t="e">
        <f>INDEX('Dev Likert Scale Single Score'!$E$2:$E$8, MATCH('Admin Single Score'!S51, 'Dev Likert Scale Single Score'!$D$2:$D$8, 0))</f>
        <v>#N/A</v>
      </c>
      <c r="T49" s="45" t="e">
        <f>INDEX('Dev Likert Scale Single Score'!$E$2:$E$8, MATCH('Admin Single Score'!T51, 'Dev Likert Scale Single Score'!$D$2:$D$8, 0))</f>
        <v>#N/A</v>
      </c>
      <c r="U49" s="45" t="e">
        <f>INDEX('Dev Likert Scale Single Score'!$E$2:$E$8, MATCH('Admin Single Score'!U51, 'Dev Likert Scale Single Score'!$D$2:$D$8, 0))</f>
        <v>#N/A</v>
      </c>
      <c r="V49" s="45" t="e">
        <f>INDEX('Dev Likert Scale Single Score'!$E$2:$E$8, MATCH('Admin Single Score'!V51, 'Dev Likert Scale Single Score'!$D$2:$D$8, 0))</f>
        <v>#N/A</v>
      </c>
      <c r="W49" s="45" t="e">
        <f>INDEX('Dev Likert Scale Single Score'!$E$2:$E$8, MATCH('Admin Single Score'!W51, 'Dev Likert Scale Single Score'!$D$2:$D$8, 0))</f>
        <v>#N/A</v>
      </c>
      <c r="X49" s="45" t="e">
        <f>INDEX('Dev Likert Scale Single Score'!$E$2:$E$8, MATCH('Admin Single Score'!X51, 'Dev Likert Scale Single Score'!$D$2:$D$8, 0))</f>
        <v>#N/A</v>
      </c>
      <c r="Y49" s="45" t="e">
        <f>INDEX('Dev Likert Scale Single Score'!$E$2:$E$8, MATCH('Admin Single Score'!Y51, 'Dev Likert Scale Single Score'!$D$2:$D$8, 0))</f>
        <v>#N/A</v>
      </c>
      <c r="Z49" s="45" t="e">
        <f>INDEX('Dev Likert Scale Single Score'!$E$2:$E$8, MATCH('Admin Single Score'!Z51, 'Dev Likert Scale Single Score'!$D$2:$D$8, 0))</f>
        <v>#N/A</v>
      </c>
      <c r="AA49" s="45" t="e">
        <f>INDEX('Dev Likert Scale Single Score'!$E$2:$E$8, MATCH('Admin Single Score'!AA51, 'Dev Likert Scale Single Score'!$D$2:$D$8, 0))</f>
        <v>#N/A</v>
      </c>
      <c r="AB49" s="45" t="e">
        <f>INDEX('Dev Likert Scale Single Score'!$E$2:$E$8, MATCH('Admin Single Score'!AB51, 'Dev Likert Scale Single Score'!$D$2:$D$8, 0))</f>
        <v>#N/A</v>
      </c>
      <c r="AC49" s="45" t="e">
        <f>INDEX('Dev Likert Scale Single Score'!$E$2:$E$8, MATCH('Admin Single Score'!AC51, 'Dev Likert Scale Single Score'!$D$2:$D$8, 0))</f>
        <v>#N/A</v>
      </c>
      <c r="AD49" s="45" t="e">
        <f>INDEX('Dev Likert Scale Single Score'!$E$2:$E$8, MATCH('Admin Single Score'!AD51, 'Dev Likert Scale Single Score'!$D$2:$D$8, 0))</f>
        <v>#N/A</v>
      </c>
      <c r="AE49" s="45" t="e">
        <f>INDEX('Dev Likert Scale Single Score'!$E$2:$E$8, MATCH('Admin Single Score'!AE51, 'Dev Likert Scale Single Score'!$D$2:$D$8, 0))</f>
        <v>#N/A</v>
      </c>
      <c r="AF49" s="45" t="e">
        <f>INDEX('Dev Likert Scale Single Score'!$E$2:$E$8, MATCH('Admin Single Score'!AF51, 'Dev Likert Scale Single Score'!$D$2:$D$8, 0))</f>
        <v>#N/A</v>
      </c>
      <c r="AG49" s="45" t="e">
        <f>INDEX('Dev Likert Scale Single Score'!$E$2:$E$8, MATCH('Admin Single Score'!AG51, 'Dev Likert Scale Single Score'!$D$2:$D$8, 0))</f>
        <v>#N/A</v>
      </c>
      <c r="AH49" s="45" t="e">
        <f>INDEX('Dev Likert Scale Single Score'!$E$2:$E$8, MATCH('Admin Single Score'!AH51, 'Dev Likert Scale Single Score'!$D$2:$D$8, 0))</f>
        <v>#N/A</v>
      </c>
      <c r="AI49" s="45" t="e">
        <f>INDEX('Dev Likert Scale Single Score'!$E$2:$E$8, MATCH('Admin Single Score'!AI51, 'Dev Likert Scale Single Score'!$D$2:$D$8, 0))</f>
        <v>#N/A</v>
      </c>
      <c r="AJ49" s="45" t="e">
        <f>INDEX('Dev Likert Scale Single Score'!$E$2:$E$8, MATCH('Admin Single Score'!AJ51, 'Dev Likert Scale Single Score'!$D$2:$D$8, 0))</f>
        <v>#N/A</v>
      </c>
      <c r="AK49" s="45" t="e">
        <f>INDEX('Dev Likert Scale Single Score'!$E$2:$E$8, MATCH('Admin Single Score'!AK51, 'Dev Likert Scale Single Score'!$D$2:$D$8, 0))</f>
        <v>#N/A</v>
      </c>
      <c r="AL49" s="45" t="e">
        <f>INDEX('Dev Likert Scale Single Score'!$E$2:$E$8, MATCH('Admin Single Score'!AL51, 'Dev Likert Scale Single Score'!$D$2:$D$8, 0))</f>
        <v>#N/A</v>
      </c>
      <c r="AM49" s="45" t="e">
        <f>INDEX('Dev Likert Scale Single Score'!$E$2:$E$8, MATCH('Admin Single Score'!AM51, 'Dev Likert Scale Single Score'!$D$2:$D$8, 0))</f>
        <v>#N/A</v>
      </c>
      <c r="AN49" s="45" t="e">
        <f>INDEX('Dev Likert Scale Single Score'!$E$2:$E$8, MATCH('Admin Single Score'!AN51, 'Dev Likert Scale Single Score'!$D$2:$D$8, 0))</f>
        <v>#N/A</v>
      </c>
      <c r="AO49" s="45" t="e">
        <f>INDEX('Dev Likert Scale Single Score'!$E$2:$E$8, MATCH('Admin Single Score'!AO51, 'Dev Likert Scale Single Score'!$D$2:$D$8, 0))</f>
        <v>#N/A</v>
      </c>
      <c r="AP49" s="45" t="e">
        <f>INDEX('Dev Likert Scale Single Score'!$E$2:$E$8, MATCH('Admin Single Score'!AP51, 'Dev Likert Scale Single Score'!$D$2:$D$8, 0))</f>
        <v>#N/A</v>
      </c>
      <c r="AQ49" s="45" t="e">
        <f>INDEX('Dev Likert Scale Single Score'!$E$2:$E$8, MATCH('Admin Single Score'!AQ51, 'Dev Likert Scale Single Score'!$D$2:$D$8, 0))</f>
        <v>#N/A</v>
      </c>
    </row>
    <row r="50" spans="1:43" ht="61.5" thickTop="1" thickBot="1" x14ac:dyDescent="0.3">
      <c r="A50" s="92" t="str">
        <f>'Admin Single Score'!A52</f>
        <v>Question_10</v>
      </c>
      <c r="B50" s="13" t="str">
        <f>'Admin Single Score'!B52</f>
        <v>To what extent does the introduction of the MPA force fishers to make longer trips?</v>
      </c>
      <c r="C50" s="59" t="str">
        <f ca="1">'Admin Single Score'!C52</f>
        <v xml:space="preserve">There are plenty of good alternative fishing grounds so longer trips are not neccessary. </v>
      </c>
      <c r="D50" s="45">
        <f>INDEX('Dev Likert Scale Single Score'!$E$2:$E$8, MATCH('Admin Single Score'!D52, 'Dev Likert Scale Single Score'!$D$2:$D$8, 0))</f>
        <v>0</v>
      </c>
      <c r="E50" s="45">
        <f>INDEX('Dev Likert Scale Single Score'!$E$2:$E$8, MATCH('Admin Single Score'!E52, 'Dev Likert Scale Single Score'!$D$2:$D$8, 0))</f>
        <v>0</v>
      </c>
      <c r="F50" s="45">
        <f>INDEX('Dev Likert Scale Single Score'!$E$2:$E$8, MATCH('Admin Single Score'!F52, 'Dev Likert Scale Single Score'!$D$2:$D$8, 0))</f>
        <v>0</v>
      </c>
      <c r="G50" s="45">
        <f>INDEX('Dev Likert Scale Single Score'!$E$2:$E$8, MATCH('Admin Single Score'!G52, 'Dev Likert Scale Single Score'!$D$2:$D$8, 0))</f>
        <v>1</v>
      </c>
      <c r="H50" s="45">
        <f>INDEX('Dev Likert Scale Single Score'!$E$2:$E$8, MATCH('Admin Single Score'!H52, 'Dev Likert Scale Single Score'!$D$2:$D$8, 0))</f>
        <v>1</v>
      </c>
      <c r="I50" s="45">
        <f>INDEX('Dev Likert Scale Single Score'!$E$2:$E$8, MATCH('Admin Single Score'!I52, 'Dev Likert Scale Single Score'!$D$2:$D$8, 0))</f>
        <v>0</v>
      </c>
      <c r="J50" s="45">
        <f>INDEX('Dev Likert Scale Single Score'!$E$2:$E$8, MATCH('Admin Single Score'!J52, 'Dev Likert Scale Single Score'!$D$2:$D$8, 0))</f>
        <v>0</v>
      </c>
      <c r="K50" s="45">
        <f>INDEX('Dev Likert Scale Single Score'!$E$2:$E$8, MATCH('Admin Single Score'!K52, 'Dev Likert Scale Single Score'!$D$2:$D$8, 0))</f>
        <v>1</v>
      </c>
      <c r="L50" s="45">
        <f>INDEX('Dev Likert Scale Single Score'!$E$2:$E$8, MATCH('Admin Single Score'!L52, 'Dev Likert Scale Single Score'!$D$2:$D$8, 0))</f>
        <v>1</v>
      </c>
      <c r="M50" s="45">
        <f>INDEX('Dev Likert Scale Single Score'!$E$2:$E$8, MATCH('Admin Single Score'!M52, 'Dev Likert Scale Single Score'!$D$2:$D$8, 0))</f>
        <v>1</v>
      </c>
      <c r="N50" s="45">
        <f>INDEX('Dev Likert Scale Single Score'!$E$2:$E$8, MATCH('Admin Single Score'!N52, 'Dev Likert Scale Single Score'!$D$2:$D$8, 0))</f>
        <v>1</v>
      </c>
      <c r="O50" s="45">
        <f>INDEX('Dev Likert Scale Single Score'!$E$2:$E$8, MATCH('Admin Single Score'!O52, 'Dev Likert Scale Single Score'!$D$2:$D$8, 0))</f>
        <v>0</v>
      </c>
      <c r="P50" s="45">
        <f>INDEX('Dev Likert Scale Single Score'!$E$2:$E$8, MATCH('Admin Single Score'!P52, 'Dev Likert Scale Single Score'!$D$2:$D$8, 0))</f>
        <v>1</v>
      </c>
      <c r="Q50" s="45">
        <f>INDEX('Dev Likert Scale Single Score'!$E$2:$E$8, MATCH('Admin Single Score'!Q52, 'Dev Likert Scale Single Score'!$D$2:$D$8, 0))</f>
        <v>1</v>
      </c>
      <c r="R50" s="45" t="e">
        <f>INDEX('Dev Likert Scale Single Score'!$E$2:$E$8, MATCH('Admin Single Score'!R52, 'Dev Likert Scale Single Score'!$D$2:$D$8, 0))</f>
        <v>#N/A</v>
      </c>
      <c r="S50" s="45" t="e">
        <f>INDEX('Dev Likert Scale Single Score'!$E$2:$E$8, MATCH('Admin Single Score'!S52, 'Dev Likert Scale Single Score'!$D$2:$D$8, 0))</f>
        <v>#N/A</v>
      </c>
      <c r="T50" s="45" t="e">
        <f>INDEX('Dev Likert Scale Single Score'!$E$2:$E$8, MATCH('Admin Single Score'!T52, 'Dev Likert Scale Single Score'!$D$2:$D$8, 0))</f>
        <v>#N/A</v>
      </c>
      <c r="U50" s="45" t="e">
        <f>INDEX('Dev Likert Scale Single Score'!$E$2:$E$8, MATCH('Admin Single Score'!U52, 'Dev Likert Scale Single Score'!$D$2:$D$8, 0))</f>
        <v>#N/A</v>
      </c>
      <c r="V50" s="45" t="e">
        <f>INDEX('Dev Likert Scale Single Score'!$E$2:$E$8, MATCH('Admin Single Score'!V52, 'Dev Likert Scale Single Score'!$D$2:$D$8, 0))</f>
        <v>#N/A</v>
      </c>
      <c r="W50" s="45" t="e">
        <f>INDEX('Dev Likert Scale Single Score'!$E$2:$E$8, MATCH('Admin Single Score'!W52, 'Dev Likert Scale Single Score'!$D$2:$D$8, 0))</f>
        <v>#N/A</v>
      </c>
      <c r="X50" s="45" t="e">
        <f>INDEX('Dev Likert Scale Single Score'!$E$2:$E$8, MATCH('Admin Single Score'!X52, 'Dev Likert Scale Single Score'!$D$2:$D$8, 0))</f>
        <v>#N/A</v>
      </c>
      <c r="Y50" s="45" t="e">
        <f>INDEX('Dev Likert Scale Single Score'!$E$2:$E$8, MATCH('Admin Single Score'!Y52, 'Dev Likert Scale Single Score'!$D$2:$D$8, 0))</f>
        <v>#N/A</v>
      </c>
      <c r="Z50" s="45" t="e">
        <f>INDEX('Dev Likert Scale Single Score'!$E$2:$E$8, MATCH('Admin Single Score'!Z52, 'Dev Likert Scale Single Score'!$D$2:$D$8, 0))</f>
        <v>#N/A</v>
      </c>
      <c r="AA50" s="45" t="e">
        <f>INDEX('Dev Likert Scale Single Score'!$E$2:$E$8, MATCH('Admin Single Score'!AA52, 'Dev Likert Scale Single Score'!$D$2:$D$8, 0))</f>
        <v>#N/A</v>
      </c>
      <c r="AB50" s="45" t="e">
        <f>INDEX('Dev Likert Scale Single Score'!$E$2:$E$8, MATCH('Admin Single Score'!AB52, 'Dev Likert Scale Single Score'!$D$2:$D$8, 0))</f>
        <v>#N/A</v>
      </c>
      <c r="AC50" s="45" t="e">
        <f>INDEX('Dev Likert Scale Single Score'!$E$2:$E$8, MATCH('Admin Single Score'!AC52, 'Dev Likert Scale Single Score'!$D$2:$D$8, 0))</f>
        <v>#N/A</v>
      </c>
      <c r="AD50" s="45" t="e">
        <f>INDEX('Dev Likert Scale Single Score'!$E$2:$E$8, MATCH('Admin Single Score'!AD52, 'Dev Likert Scale Single Score'!$D$2:$D$8, 0))</f>
        <v>#N/A</v>
      </c>
      <c r="AE50" s="45" t="e">
        <f>INDEX('Dev Likert Scale Single Score'!$E$2:$E$8, MATCH('Admin Single Score'!AE52, 'Dev Likert Scale Single Score'!$D$2:$D$8, 0))</f>
        <v>#N/A</v>
      </c>
      <c r="AF50" s="45" t="e">
        <f>INDEX('Dev Likert Scale Single Score'!$E$2:$E$8, MATCH('Admin Single Score'!AF52, 'Dev Likert Scale Single Score'!$D$2:$D$8, 0))</f>
        <v>#N/A</v>
      </c>
      <c r="AG50" s="45" t="e">
        <f>INDEX('Dev Likert Scale Single Score'!$E$2:$E$8, MATCH('Admin Single Score'!AG52, 'Dev Likert Scale Single Score'!$D$2:$D$8, 0))</f>
        <v>#N/A</v>
      </c>
      <c r="AH50" s="45" t="e">
        <f>INDEX('Dev Likert Scale Single Score'!$E$2:$E$8, MATCH('Admin Single Score'!AH52, 'Dev Likert Scale Single Score'!$D$2:$D$8, 0))</f>
        <v>#N/A</v>
      </c>
      <c r="AI50" s="45" t="e">
        <f>INDEX('Dev Likert Scale Single Score'!$E$2:$E$8, MATCH('Admin Single Score'!AI52, 'Dev Likert Scale Single Score'!$D$2:$D$8, 0))</f>
        <v>#N/A</v>
      </c>
      <c r="AJ50" s="45" t="e">
        <f>INDEX('Dev Likert Scale Single Score'!$E$2:$E$8, MATCH('Admin Single Score'!AJ52, 'Dev Likert Scale Single Score'!$D$2:$D$8, 0))</f>
        <v>#N/A</v>
      </c>
      <c r="AK50" s="45" t="e">
        <f>INDEX('Dev Likert Scale Single Score'!$E$2:$E$8, MATCH('Admin Single Score'!AK52, 'Dev Likert Scale Single Score'!$D$2:$D$8, 0))</f>
        <v>#N/A</v>
      </c>
      <c r="AL50" s="45" t="e">
        <f>INDEX('Dev Likert Scale Single Score'!$E$2:$E$8, MATCH('Admin Single Score'!AL52, 'Dev Likert Scale Single Score'!$D$2:$D$8, 0))</f>
        <v>#N/A</v>
      </c>
      <c r="AM50" s="45" t="e">
        <f>INDEX('Dev Likert Scale Single Score'!$E$2:$E$8, MATCH('Admin Single Score'!AM52, 'Dev Likert Scale Single Score'!$D$2:$D$8, 0))</f>
        <v>#N/A</v>
      </c>
      <c r="AN50" s="45" t="e">
        <f>INDEX('Dev Likert Scale Single Score'!$E$2:$E$8, MATCH('Admin Single Score'!AN52, 'Dev Likert Scale Single Score'!$D$2:$D$8, 0))</f>
        <v>#N/A</v>
      </c>
      <c r="AO50" s="45" t="e">
        <f>INDEX('Dev Likert Scale Single Score'!$E$2:$E$8, MATCH('Admin Single Score'!AO52, 'Dev Likert Scale Single Score'!$D$2:$D$8, 0))</f>
        <v>#N/A</v>
      </c>
      <c r="AP50" s="45" t="e">
        <f>INDEX('Dev Likert Scale Single Score'!$E$2:$E$8, MATCH('Admin Single Score'!AP52, 'Dev Likert Scale Single Score'!$D$2:$D$8, 0))</f>
        <v>#N/A</v>
      </c>
      <c r="AQ50" s="45" t="e">
        <f>INDEX('Dev Likert Scale Single Score'!$E$2:$E$8, MATCH('Admin Single Score'!AQ52, 'Dev Likert Scale Single Score'!$D$2:$D$8, 0))</f>
        <v>#N/A</v>
      </c>
    </row>
    <row r="51" spans="1:43" ht="61.5" thickTop="1" thickBot="1" x14ac:dyDescent="0.3">
      <c r="A51" s="92" t="str">
        <f>'Admin Single Score'!A53</f>
        <v>Question_10</v>
      </c>
      <c r="B51" s="13" t="str">
        <f>'Admin Single Score'!B53</f>
        <v>To what extent does the introduction of the MPA force fishers to make longer trips?</v>
      </c>
      <c r="C51" s="59" t="str">
        <f ca="1">'Admin Single Score'!C53</f>
        <v>This is unknown and/or uncertain (Q10).</v>
      </c>
      <c r="D51" s="45" t="str">
        <f>INDEX('Dev Likert Scale Single Score'!$E$2:$E$8, MATCH('Admin Single Score'!D53, 'Dev Likert Scale Single Score'!$D$2:$D$8, 0))</f>
        <v>u</v>
      </c>
      <c r="E51" s="45" t="str">
        <f>INDEX('Dev Likert Scale Single Score'!$E$2:$E$8, MATCH('Admin Single Score'!E53, 'Dev Likert Scale Single Score'!$D$2:$D$8, 0))</f>
        <v>u</v>
      </c>
      <c r="F51" s="45" t="str">
        <f>INDEX('Dev Likert Scale Single Score'!$E$2:$E$8, MATCH('Admin Single Score'!F53, 'Dev Likert Scale Single Score'!$D$2:$D$8, 0))</f>
        <v>u</v>
      </c>
      <c r="G51" s="45" t="str">
        <f>INDEX('Dev Likert Scale Single Score'!$E$2:$E$8, MATCH('Admin Single Score'!G53, 'Dev Likert Scale Single Score'!$D$2:$D$8, 0))</f>
        <v>u</v>
      </c>
      <c r="H51" s="45" t="str">
        <f>INDEX('Dev Likert Scale Single Score'!$E$2:$E$8, MATCH('Admin Single Score'!H53, 'Dev Likert Scale Single Score'!$D$2:$D$8, 0))</f>
        <v>u</v>
      </c>
      <c r="I51" s="45" t="str">
        <f>INDEX('Dev Likert Scale Single Score'!$E$2:$E$8, MATCH('Admin Single Score'!I53, 'Dev Likert Scale Single Score'!$D$2:$D$8, 0))</f>
        <v>u</v>
      </c>
      <c r="J51" s="45" t="str">
        <f>INDEX('Dev Likert Scale Single Score'!$E$2:$E$8, MATCH('Admin Single Score'!J53, 'Dev Likert Scale Single Score'!$D$2:$D$8, 0))</f>
        <v>u</v>
      </c>
      <c r="K51" s="45" t="str">
        <f>INDEX('Dev Likert Scale Single Score'!$E$2:$E$8, MATCH('Admin Single Score'!K53, 'Dev Likert Scale Single Score'!$D$2:$D$8, 0))</f>
        <v>u</v>
      </c>
      <c r="L51" s="45" t="str">
        <f>INDEX('Dev Likert Scale Single Score'!$E$2:$E$8, MATCH('Admin Single Score'!L53, 'Dev Likert Scale Single Score'!$D$2:$D$8, 0))</f>
        <v>u</v>
      </c>
      <c r="M51" s="45" t="str">
        <f>INDEX('Dev Likert Scale Single Score'!$E$2:$E$8, MATCH('Admin Single Score'!M53, 'Dev Likert Scale Single Score'!$D$2:$D$8, 0))</f>
        <v>u</v>
      </c>
      <c r="N51" s="45" t="str">
        <f>INDEX('Dev Likert Scale Single Score'!$E$2:$E$8, MATCH('Admin Single Score'!N53, 'Dev Likert Scale Single Score'!$D$2:$D$8, 0))</f>
        <v>u</v>
      </c>
      <c r="O51" s="45" t="str">
        <f>INDEX('Dev Likert Scale Single Score'!$E$2:$E$8, MATCH('Admin Single Score'!O53, 'Dev Likert Scale Single Score'!$D$2:$D$8, 0))</f>
        <v>u</v>
      </c>
      <c r="P51" s="45" t="str">
        <f>INDEX('Dev Likert Scale Single Score'!$E$2:$E$8, MATCH('Admin Single Score'!P53, 'Dev Likert Scale Single Score'!$D$2:$D$8, 0))</f>
        <v>u</v>
      </c>
      <c r="Q51" s="45" t="str">
        <f>INDEX('Dev Likert Scale Single Score'!$E$2:$E$8, MATCH('Admin Single Score'!Q53, 'Dev Likert Scale Single Score'!$D$2:$D$8, 0))</f>
        <v>u</v>
      </c>
      <c r="R51" s="45" t="e">
        <f>INDEX('Dev Likert Scale Single Score'!$E$2:$E$8, MATCH('Admin Single Score'!R53, 'Dev Likert Scale Single Score'!$D$2:$D$8, 0))</f>
        <v>#N/A</v>
      </c>
      <c r="S51" s="45" t="e">
        <f>INDEX('Dev Likert Scale Single Score'!$E$2:$E$8, MATCH('Admin Single Score'!S53, 'Dev Likert Scale Single Score'!$D$2:$D$8, 0))</f>
        <v>#N/A</v>
      </c>
      <c r="T51" s="45" t="e">
        <f>INDEX('Dev Likert Scale Single Score'!$E$2:$E$8, MATCH('Admin Single Score'!T53, 'Dev Likert Scale Single Score'!$D$2:$D$8, 0))</f>
        <v>#N/A</v>
      </c>
      <c r="U51" s="45" t="e">
        <f>INDEX('Dev Likert Scale Single Score'!$E$2:$E$8, MATCH('Admin Single Score'!U53, 'Dev Likert Scale Single Score'!$D$2:$D$8, 0))</f>
        <v>#N/A</v>
      </c>
      <c r="V51" s="45" t="e">
        <f>INDEX('Dev Likert Scale Single Score'!$E$2:$E$8, MATCH('Admin Single Score'!V53, 'Dev Likert Scale Single Score'!$D$2:$D$8, 0))</f>
        <v>#N/A</v>
      </c>
      <c r="W51" s="45" t="e">
        <f>INDEX('Dev Likert Scale Single Score'!$E$2:$E$8, MATCH('Admin Single Score'!W53, 'Dev Likert Scale Single Score'!$D$2:$D$8, 0))</f>
        <v>#N/A</v>
      </c>
      <c r="X51" s="45" t="e">
        <f>INDEX('Dev Likert Scale Single Score'!$E$2:$E$8, MATCH('Admin Single Score'!X53, 'Dev Likert Scale Single Score'!$D$2:$D$8, 0))</f>
        <v>#N/A</v>
      </c>
      <c r="Y51" s="45" t="e">
        <f>INDEX('Dev Likert Scale Single Score'!$E$2:$E$8, MATCH('Admin Single Score'!Y53, 'Dev Likert Scale Single Score'!$D$2:$D$8, 0))</f>
        <v>#N/A</v>
      </c>
      <c r="Z51" s="45" t="e">
        <f>INDEX('Dev Likert Scale Single Score'!$E$2:$E$8, MATCH('Admin Single Score'!Z53, 'Dev Likert Scale Single Score'!$D$2:$D$8, 0))</f>
        <v>#N/A</v>
      </c>
      <c r="AA51" s="45" t="e">
        <f>INDEX('Dev Likert Scale Single Score'!$E$2:$E$8, MATCH('Admin Single Score'!AA53, 'Dev Likert Scale Single Score'!$D$2:$D$8, 0))</f>
        <v>#N/A</v>
      </c>
      <c r="AB51" s="45" t="e">
        <f>INDEX('Dev Likert Scale Single Score'!$E$2:$E$8, MATCH('Admin Single Score'!AB53, 'Dev Likert Scale Single Score'!$D$2:$D$8, 0))</f>
        <v>#N/A</v>
      </c>
      <c r="AC51" s="45" t="e">
        <f>INDEX('Dev Likert Scale Single Score'!$E$2:$E$8, MATCH('Admin Single Score'!AC53, 'Dev Likert Scale Single Score'!$D$2:$D$8, 0))</f>
        <v>#N/A</v>
      </c>
      <c r="AD51" s="45" t="e">
        <f>INDEX('Dev Likert Scale Single Score'!$E$2:$E$8, MATCH('Admin Single Score'!AD53, 'Dev Likert Scale Single Score'!$D$2:$D$8, 0))</f>
        <v>#N/A</v>
      </c>
      <c r="AE51" s="45" t="e">
        <f>INDEX('Dev Likert Scale Single Score'!$E$2:$E$8, MATCH('Admin Single Score'!AE53, 'Dev Likert Scale Single Score'!$D$2:$D$8, 0))</f>
        <v>#N/A</v>
      </c>
      <c r="AF51" s="45" t="e">
        <f>INDEX('Dev Likert Scale Single Score'!$E$2:$E$8, MATCH('Admin Single Score'!AF53, 'Dev Likert Scale Single Score'!$D$2:$D$8, 0))</f>
        <v>#N/A</v>
      </c>
      <c r="AG51" s="45" t="e">
        <f>INDEX('Dev Likert Scale Single Score'!$E$2:$E$8, MATCH('Admin Single Score'!AG53, 'Dev Likert Scale Single Score'!$D$2:$D$8, 0))</f>
        <v>#N/A</v>
      </c>
      <c r="AH51" s="45" t="e">
        <f>INDEX('Dev Likert Scale Single Score'!$E$2:$E$8, MATCH('Admin Single Score'!AH53, 'Dev Likert Scale Single Score'!$D$2:$D$8, 0))</f>
        <v>#N/A</v>
      </c>
      <c r="AI51" s="45" t="e">
        <f>INDEX('Dev Likert Scale Single Score'!$E$2:$E$8, MATCH('Admin Single Score'!AI53, 'Dev Likert Scale Single Score'!$D$2:$D$8, 0))</f>
        <v>#N/A</v>
      </c>
      <c r="AJ51" s="45" t="e">
        <f>INDEX('Dev Likert Scale Single Score'!$E$2:$E$8, MATCH('Admin Single Score'!AJ53, 'Dev Likert Scale Single Score'!$D$2:$D$8, 0))</f>
        <v>#N/A</v>
      </c>
      <c r="AK51" s="45" t="e">
        <f>INDEX('Dev Likert Scale Single Score'!$E$2:$E$8, MATCH('Admin Single Score'!AK53, 'Dev Likert Scale Single Score'!$D$2:$D$8, 0))</f>
        <v>#N/A</v>
      </c>
      <c r="AL51" s="45" t="e">
        <f>INDEX('Dev Likert Scale Single Score'!$E$2:$E$8, MATCH('Admin Single Score'!AL53, 'Dev Likert Scale Single Score'!$D$2:$D$8, 0))</f>
        <v>#N/A</v>
      </c>
      <c r="AM51" s="45" t="e">
        <f>INDEX('Dev Likert Scale Single Score'!$E$2:$E$8, MATCH('Admin Single Score'!AM53, 'Dev Likert Scale Single Score'!$D$2:$D$8, 0))</f>
        <v>#N/A</v>
      </c>
      <c r="AN51" s="45" t="e">
        <f>INDEX('Dev Likert Scale Single Score'!$E$2:$E$8, MATCH('Admin Single Score'!AN53, 'Dev Likert Scale Single Score'!$D$2:$D$8, 0))</f>
        <v>#N/A</v>
      </c>
      <c r="AO51" s="45" t="e">
        <f>INDEX('Dev Likert Scale Single Score'!$E$2:$E$8, MATCH('Admin Single Score'!AO53, 'Dev Likert Scale Single Score'!$D$2:$D$8, 0))</f>
        <v>#N/A</v>
      </c>
      <c r="AP51" s="45" t="e">
        <f>INDEX('Dev Likert Scale Single Score'!$E$2:$E$8, MATCH('Admin Single Score'!AP53, 'Dev Likert Scale Single Score'!$D$2:$D$8, 0))</f>
        <v>#N/A</v>
      </c>
      <c r="AQ51" s="45" t="e">
        <f>INDEX('Dev Likert Scale Single Score'!$E$2:$E$8, MATCH('Admin Single Score'!AQ53, 'Dev Likert Scale Single Score'!$D$2:$D$8, 0))</f>
        <v>#N/A</v>
      </c>
    </row>
    <row r="52" spans="1:43" ht="76.5" thickTop="1" thickBot="1" x14ac:dyDescent="0.3">
      <c r="A52" s="92" t="str">
        <f>'Admin Single Score'!A54</f>
        <v>Question_11</v>
      </c>
      <c r="B52" s="13" t="str">
        <f>'Admin Single Score'!B54</f>
        <v>To what degree do longer trips raise logistical issues for fishermen?</v>
      </c>
      <c r="C52" s="59" t="str">
        <f>'Admin Single Score'!C54</f>
        <v>Fishers will not be able to complete trips within their preferred or traditional working rhythm (e.g. will have to work in weekends.)</v>
      </c>
      <c r="D52" s="45">
        <f>INDEX('Dev Likert Scale Single Score'!$E$2:$E$8, MATCH('Admin Single Score'!D54, 'Dev Likert Scale Single Score'!$D$2:$D$8, 0))</f>
        <v>0</v>
      </c>
      <c r="E52" s="45">
        <f>INDEX('Dev Likert Scale Single Score'!$E$2:$E$8, MATCH('Admin Single Score'!E54, 'Dev Likert Scale Single Score'!$D$2:$D$8, 0))</f>
        <v>0</v>
      </c>
      <c r="F52" s="45">
        <f>INDEX('Dev Likert Scale Single Score'!$E$2:$E$8, MATCH('Admin Single Score'!F54, 'Dev Likert Scale Single Score'!$D$2:$D$8, 0))</f>
        <v>0</v>
      </c>
      <c r="G52" s="45">
        <f>INDEX('Dev Likert Scale Single Score'!$E$2:$E$8, MATCH('Admin Single Score'!G54, 'Dev Likert Scale Single Score'!$D$2:$D$8, 0))</f>
        <v>0</v>
      </c>
      <c r="H52" s="45">
        <f>INDEX('Dev Likert Scale Single Score'!$E$2:$E$8, MATCH('Admin Single Score'!H54, 'Dev Likert Scale Single Score'!$D$2:$D$8, 0))</f>
        <v>0</v>
      </c>
      <c r="I52" s="45">
        <f>INDEX('Dev Likert Scale Single Score'!$E$2:$E$8, MATCH('Admin Single Score'!I54, 'Dev Likert Scale Single Score'!$D$2:$D$8, 0))</f>
        <v>0</v>
      </c>
      <c r="J52" s="45">
        <f>INDEX('Dev Likert Scale Single Score'!$E$2:$E$8, MATCH('Admin Single Score'!J54, 'Dev Likert Scale Single Score'!$D$2:$D$8, 0))</f>
        <v>0</v>
      </c>
      <c r="K52" s="45">
        <f>INDEX('Dev Likert Scale Single Score'!$E$2:$E$8, MATCH('Admin Single Score'!K54, 'Dev Likert Scale Single Score'!$D$2:$D$8, 0))</f>
        <v>0</v>
      </c>
      <c r="L52" s="45">
        <f>INDEX('Dev Likert Scale Single Score'!$E$2:$E$8, MATCH('Admin Single Score'!L54, 'Dev Likert Scale Single Score'!$D$2:$D$8, 0))</f>
        <v>0</v>
      </c>
      <c r="M52" s="45">
        <f>INDEX('Dev Likert Scale Single Score'!$E$2:$E$8, MATCH('Admin Single Score'!M54, 'Dev Likert Scale Single Score'!$D$2:$D$8, 0))</f>
        <v>3</v>
      </c>
      <c r="N52" s="45">
        <f>INDEX('Dev Likert Scale Single Score'!$E$2:$E$8, MATCH('Admin Single Score'!N54, 'Dev Likert Scale Single Score'!$D$2:$D$8, 0))</f>
        <v>4</v>
      </c>
      <c r="O52" s="45">
        <f>INDEX('Dev Likert Scale Single Score'!$E$2:$E$8, MATCH('Admin Single Score'!O54, 'Dev Likert Scale Single Score'!$D$2:$D$8, 0))</f>
        <v>0</v>
      </c>
      <c r="P52" s="45">
        <f>INDEX('Dev Likert Scale Single Score'!$E$2:$E$8, MATCH('Admin Single Score'!P54, 'Dev Likert Scale Single Score'!$D$2:$D$8, 0))</f>
        <v>3</v>
      </c>
      <c r="Q52" s="45">
        <f>INDEX('Dev Likert Scale Single Score'!$E$2:$E$8, MATCH('Admin Single Score'!Q54, 'Dev Likert Scale Single Score'!$D$2:$D$8, 0))</f>
        <v>4</v>
      </c>
      <c r="R52" s="45" t="e">
        <f>INDEX('Dev Likert Scale Single Score'!$E$2:$E$8, MATCH('Admin Single Score'!R54, 'Dev Likert Scale Single Score'!$D$2:$D$8, 0))</f>
        <v>#N/A</v>
      </c>
      <c r="S52" s="45" t="e">
        <f>INDEX('Dev Likert Scale Single Score'!$E$2:$E$8, MATCH('Admin Single Score'!S54, 'Dev Likert Scale Single Score'!$D$2:$D$8, 0))</f>
        <v>#N/A</v>
      </c>
      <c r="T52" s="45" t="e">
        <f>INDEX('Dev Likert Scale Single Score'!$E$2:$E$8, MATCH('Admin Single Score'!T54, 'Dev Likert Scale Single Score'!$D$2:$D$8, 0))</f>
        <v>#N/A</v>
      </c>
      <c r="U52" s="45" t="e">
        <f>INDEX('Dev Likert Scale Single Score'!$E$2:$E$8, MATCH('Admin Single Score'!U54, 'Dev Likert Scale Single Score'!$D$2:$D$8, 0))</f>
        <v>#N/A</v>
      </c>
      <c r="V52" s="45" t="e">
        <f>INDEX('Dev Likert Scale Single Score'!$E$2:$E$8, MATCH('Admin Single Score'!V54, 'Dev Likert Scale Single Score'!$D$2:$D$8, 0))</f>
        <v>#N/A</v>
      </c>
      <c r="W52" s="45" t="e">
        <f>INDEX('Dev Likert Scale Single Score'!$E$2:$E$8, MATCH('Admin Single Score'!W54, 'Dev Likert Scale Single Score'!$D$2:$D$8, 0))</f>
        <v>#N/A</v>
      </c>
      <c r="X52" s="45" t="e">
        <f>INDEX('Dev Likert Scale Single Score'!$E$2:$E$8, MATCH('Admin Single Score'!X54, 'Dev Likert Scale Single Score'!$D$2:$D$8, 0))</f>
        <v>#N/A</v>
      </c>
      <c r="Y52" s="45" t="e">
        <f>INDEX('Dev Likert Scale Single Score'!$E$2:$E$8, MATCH('Admin Single Score'!Y54, 'Dev Likert Scale Single Score'!$D$2:$D$8, 0))</f>
        <v>#N/A</v>
      </c>
      <c r="Z52" s="45" t="e">
        <f>INDEX('Dev Likert Scale Single Score'!$E$2:$E$8, MATCH('Admin Single Score'!Z54, 'Dev Likert Scale Single Score'!$D$2:$D$8, 0))</f>
        <v>#N/A</v>
      </c>
      <c r="AA52" s="45" t="e">
        <f>INDEX('Dev Likert Scale Single Score'!$E$2:$E$8, MATCH('Admin Single Score'!AA54, 'Dev Likert Scale Single Score'!$D$2:$D$8, 0))</f>
        <v>#N/A</v>
      </c>
      <c r="AB52" s="45" t="e">
        <f>INDEX('Dev Likert Scale Single Score'!$E$2:$E$8, MATCH('Admin Single Score'!AB54, 'Dev Likert Scale Single Score'!$D$2:$D$8, 0))</f>
        <v>#N/A</v>
      </c>
      <c r="AC52" s="45" t="e">
        <f>INDEX('Dev Likert Scale Single Score'!$E$2:$E$8, MATCH('Admin Single Score'!AC54, 'Dev Likert Scale Single Score'!$D$2:$D$8, 0))</f>
        <v>#N/A</v>
      </c>
      <c r="AD52" s="45" t="e">
        <f>INDEX('Dev Likert Scale Single Score'!$E$2:$E$8, MATCH('Admin Single Score'!AD54, 'Dev Likert Scale Single Score'!$D$2:$D$8, 0))</f>
        <v>#N/A</v>
      </c>
      <c r="AE52" s="45" t="e">
        <f>INDEX('Dev Likert Scale Single Score'!$E$2:$E$8, MATCH('Admin Single Score'!AE54, 'Dev Likert Scale Single Score'!$D$2:$D$8, 0))</f>
        <v>#N/A</v>
      </c>
      <c r="AF52" s="45" t="e">
        <f>INDEX('Dev Likert Scale Single Score'!$E$2:$E$8, MATCH('Admin Single Score'!AF54, 'Dev Likert Scale Single Score'!$D$2:$D$8, 0))</f>
        <v>#N/A</v>
      </c>
      <c r="AG52" s="45" t="e">
        <f>INDEX('Dev Likert Scale Single Score'!$E$2:$E$8, MATCH('Admin Single Score'!AG54, 'Dev Likert Scale Single Score'!$D$2:$D$8, 0))</f>
        <v>#N/A</v>
      </c>
      <c r="AH52" s="45" t="e">
        <f>INDEX('Dev Likert Scale Single Score'!$E$2:$E$8, MATCH('Admin Single Score'!AH54, 'Dev Likert Scale Single Score'!$D$2:$D$8, 0))</f>
        <v>#N/A</v>
      </c>
      <c r="AI52" s="45" t="e">
        <f>INDEX('Dev Likert Scale Single Score'!$E$2:$E$8, MATCH('Admin Single Score'!AI54, 'Dev Likert Scale Single Score'!$D$2:$D$8, 0))</f>
        <v>#N/A</v>
      </c>
      <c r="AJ52" s="45" t="e">
        <f>INDEX('Dev Likert Scale Single Score'!$E$2:$E$8, MATCH('Admin Single Score'!AJ54, 'Dev Likert Scale Single Score'!$D$2:$D$8, 0))</f>
        <v>#N/A</v>
      </c>
      <c r="AK52" s="45" t="e">
        <f>INDEX('Dev Likert Scale Single Score'!$E$2:$E$8, MATCH('Admin Single Score'!AK54, 'Dev Likert Scale Single Score'!$D$2:$D$8, 0))</f>
        <v>#N/A</v>
      </c>
      <c r="AL52" s="45" t="e">
        <f>INDEX('Dev Likert Scale Single Score'!$E$2:$E$8, MATCH('Admin Single Score'!AL54, 'Dev Likert Scale Single Score'!$D$2:$D$8, 0))</f>
        <v>#N/A</v>
      </c>
      <c r="AM52" s="45" t="e">
        <f>INDEX('Dev Likert Scale Single Score'!$E$2:$E$8, MATCH('Admin Single Score'!AM54, 'Dev Likert Scale Single Score'!$D$2:$D$8, 0))</f>
        <v>#N/A</v>
      </c>
      <c r="AN52" s="45" t="e">
        <f>INDEX('Dev Likert Scale Single Score'!$E$2:$E$8, MATCH('Admin Single Score'!AN54, 'Dev Likert Scale Single Score'!$D$2:$D$8, 0))</f>
        <v>#N/A</v>
      </c>
      <c r="AO52" s="45" t="e">
        <f>INDEX('Dev Likert Scale Single Score'!$E$2:$E$8, MATCH('Admin Single Score'!AO54, 'Dev Likert Scale Single Score'!$D$2:$D$8, 0))</f>
        <v>#N/A</v>
      </c>
      <c r="AP52" s="45" t="e">
        <f>INDEX('Dev Likert Scale Single Score'!$E$2:$E$8, MATCH('Admin Single Score'!AP54, 'Dev Likert Scale Single Score'!$D$2:$D$8, 0))</f>
        <v>#N/A</v>
      </c>
      <c r="AQ52" s="45" t="e">
        <f>INDEX('Dev Likert Scale Single Score'!$E$2:$E$8, MATCH('Admin Single Score'!AQ54, 'Dev Likert Scale Single Score'!$D$2:$D$8, 0))</f>
        <v>#N/A</v>
      </c>
    </row>
    <row r="53" spans="1:43" ht="61.5" thickTop="1" thickBot="1" x14ac:dyDescent="0.3">
      <c r="A53" s="92" t="str">
        <f>'Admin Single Score'!A55</f>
        <v>Question_11</v>
      </c>
      <c r="B53" s="13" t="str">
        <f>'Admin Single Score'!B55</f>
        <v>To what degree do longer trips raise logistical issues for fishermen?</v>
      </c>
      <c r="C53" s="59" t="str">
        <f>'Admin Single Score'!C55</f>
        <v>Despite some changes, fishers will still be able to work in their accustomed working rhythm.</v>
      </c>
      <c r="D53" s="45">
        <f>INDEX('Dev Likert Scale Single Score'!$E$2:$E$8, MATCH('Admin Single Score'!D55, 'Dev Likert Scale Single Score'!$D$2:$D$8, 0))</f>
        <v>0</v>
      </c>
      <c r="E53" s="45">
        <f>INDEX('Dev Likert Scale Single Score'!$E$2:$E$8, MATCH('Admin Single Score'!E55, 'Dev Likert Scale Single Score'!$D$2:$D$8, 0))</f>
        <v>0</v>
      </c>
      <c r="F53" s="45">
        <f>INDEX('Dev Likert Scale Single Score'!$E$2:$E$8, MATCH('Admin Single Score'!F55, 'Dev Likert Scale Single Score'!$D$2:$D$8, 0))</f>
        <v>0</v>
      </c>
      <c r="G53" s="45">
        <f>INDEX('Dev Likert Scale Single Score'!$E$2:$E$8, MATCH('Admin Single Score'!G55, 'Dev Likert Scale Single Score'!$D$2:$D$8, 0))</f>
        <v>0</v>
      </c>
      <c r="H53" s="45">
        <f>INDEX('Dev Likert Scale Single Score'!$E$2:$E$8, MATCH('Admin Single Score'!H55, 'Dev Likert Scale Single Score'!$D$2:$D$8, 0))</f>
        <v>0</v>
      </c>
      <c r="I53" s="45">
        <f>INDEX('Dev Likert Scale Single Score'!$E$2:$E$8, MATCH('Admin Single Score'!I55, 'Dev Likert Scale Single Score'!$D$2:$D$8, 0))</f>
        <v>0</v>
      </c>
      <c r="J53" s="45">
        <f>INDEX('Dev Likert Scale Single Score'!$E$2:$E$8, MATCH('Admin Single Score'!J55, 'Dev Likert Scale Single Score'!$D$2:$D$8, 0))</f>
        <v>0</v>
      </c>
      <c r="K53" s="45">
        <f>INDEX('Dev Likert Scale Single Score'!$E$2:$E$8, MATCH('Admin Single Score'!K55, 'Dev Likert Scale Single Score'!$D$2:$D$8, 0))</f>
        <v>0</v>
      </c>
      <c r="L53" s="45">
        <f>INDEX('Dev Likert Scale Single Score'!$E$2:$E$8, MATCH('Admin Single Score'!L55, 'Dev Likert Scale Single Score'!$D$2:$D$8, 0))</f>
        <v>0</v>
      </c>
      <c r="M53" s="45">
        <f>INDEX('Dev Likert Scale Single Score'!$E$2:$E$8, MATCH('Admin Single Score'!M55, 'Dev Likert Scale Single Score'!$D$2:$D$8, 0))</f>
        <v>1</v>
      </c>
      <c r="N53" s="45">
        <f>INDEX('Dev Likert Scale Single Score'!$E$2:$E$8, MATCH('Admin Single Score'!N55, 'Dev Likert Scale Single Score'!$D$2:$D$8, 0))</f>
        <v>1</v>
      </c>
      <c r="O53" s="45">
        <f>INDEX('Dev Likert Scale Single Score'!$E$2:$E$8, MATCH('Admin Single Score'!O55, 'Dev Likert Scale Single Score'!$D$2:$D$8, 0))</f>
        <v>0</v>
      </c>
      <c r="P53" s="45">
        <f>INDEX('Dev Likert Scale Single Score'!$E$2:$E$8, MATCH('Admin Single Score'!P55, 'Dev Likert Scale Single Score'!$D$2:$D$8, 0))</f>
        <v>2</v>
      </c>
      <c r="Q53" s="45">
        <f>INDEX('Dev Likert Scale Single Score'!$E$2:$E$8, MATCH('Admin Single Score'!Q55, 'Dev Likert Scale Single Score'!$D$2:$D$8, 0))</f>
        <v>2</v>
      </c>
      <c r="R53" s="45" t="e">
        <f>INDEX('Dev Likert Scale Single Score'!$E$2:$E$8, MATCH('Admin Single Score'!R55, 'Dev Likert Scale Single Score'!$D$2:$D$8, 0))</f>
        <v>#N/A</v>
      </c>
      <c r="S53" s="45" t="e">
        <f>INDEX('Dev Likert Scale Single Score'!$E$2:$E$8, MATCH('Admin Single Score'!S55, 'Dev Likert Scale Single Score'!$D$2:$D$8, 0))</f>
        <v>#N/A</v>
      </c>
      <c r="T53" s="45" t="e">
        <f>INDEX('Dev Likert Scale Single Score'!$E$2:$E$8, MATCH('Admin Single Score'!T55, 'Dev Likert Scale Single Score'!$D$2:$D$8, 0))</f>
        <v>#N/A</v>
      </c>
      <c r="U53" s="45" t="e">
        <f>INDEX('Dev Likert Scale Single Score'!$E$2:$E$8, MATCH('Admin Single Score'!U55, 'Dev Likert Scale Single Score'!$D$2:$D$8, 0))</f>
        <v>#N/A</v>
      </c>
      <c r="V53" s="45" t="e">
        <f>INDEX('Dev Likert Scale Single Score'!$E$2:$E$8, MATCH('Admin Single Score'!V55, 'Dev Likert Scale Single Score'!$D$2:$D$8, 0))</f>
        <v>#N/A</v>
      </c>
      <c r="W53" s="45" t="e">
        <f>INDEX('Dev Likert Scale Single Score'!$E$2:$E$8, MATCH('Admin Single Score'!W55, 'Dev Likert Scale Single Score'!$D$2:$D$8, 0))</f>
        <v>#N/A</v>
      </c>
      <c r="X53" s="45" t="e">
        <f>INDEX('Dev Likert Scale Single Score'!$E$2:$E$8, MATCH('Admin Single Score'!X55, 'Dev Likert Scale Single Score'!$D$2:$D$8, 0))</f>
        <v>#N/A</v>
      </c>
      <c r="Y53" s="45" t="e">
        <f>INDEX('Dev Likert Scale Single Score'!$E$2:$E$8, MATCH('Admin Single Score'!Y55, 'Dev Likert Scale Single Score'!$D$2:$D$8, 0))</f>
        <v>#N/A</v>
      </c>
      <c r="Z53" s="45" t="e">
        <f>INDEX('Dev Likert Scale Single Score'!$E$2:$E$8, MATCH('Admin Single Score'!Z55, 'Dev Likert Scale Single Score'!$D$2:$D$8, 0))</f>
        <v>#N/A</v>
      </c>
      <c r="AA53" s="45" t="e">
        <f>INDEX('Dev Likert Scale Single Score'!$E$2:$E$8, MATCH('Admin Single Score'!AA55, 'Dev Likert Scale Single Score'!$D$2:$D$8, 0))</f>
        <v>#N/A</v>
      </c>
      <c r="AB53" s="45" t="e">
        <f>INDEX('Dev Likert Scale Single Score'!$E$2:$E$8, MATCH('Admin Single Score'!AB55, 'Dev Likert Scale Single Score'!$D$2:$D$8, 0))</f>
        <v>#N/A</v>
      </c>
      <c r="AC53" s="45" t="e">
        <f>INDEX('Dev Likert Scale Single Score'!$E$2:$E$8, MATCH('Admin Single Score'!AC55, 'Dev Likert Scale Single Score'!$D$2:$D$8, 0))</f>
        <v>#N/A</v>
      </c>
      <c r="AD53" s="45" t="e">
        <f>INDEX('Dev Likert Scale Single Score'!$E$2:$E$8, MATCH('Admin Single Score'!AD55, 'Dev Likert Scale Single Score'!$D$2:$D$8, 0))</f>
        <v>#N/A</v>
      </c>
      <c r="AE53" s="45" t="e">
        <f>INDEX('Dev Likert Scale Single Score'!$E$2:$E$8, MATCH('Admin Single Score'!AE55, 'Dev Likert Scale Single Score'!$D$2:$D$8, 0))</f>
        <v>#N/A</v>
      </c>
      <c r="AF53" s="45" t="e">
        <f>INDEX('Dev Likert Scale Single Score'!$E$2:$E$8, MATCH('Admin Single Score'!AF55, 'Dev Likert Scale Single Score'!$D$2:$D$8, 0))</f>
        <v>#N/A</v>
      </c>
      <c r="AG53" s="45" t="e">
        <f>INDEX('Dev Likert Scale Single Score'!$E$2:$E$8, MATCH('Admin Single Score'!AG55, 'Dev Likert Scale Single Score'!$D$2:$D$8, 0))</f>
        <v>#N/A</v>
      </c>
      <c r="AH53" s="45" t="e">
        <f>INDEX('Dev Likert Scale Single Score'!$E$2:$E$8, MATCH('Admin Single Score'!AH55, 'Dev Likert Scale Single Score'!$D$2:$D$8, 0))</f>
        <v>#N/A</v>
      </c>
      <c r="AI53" s="45" t="e">
        <f>INDEX('Dev Likert Scale Single Score'!$E$2:$E$8, MATCH('Admin Single Score'!AI55, 'Dev Likert Scale Single Score'!$D$2:$D$8, 0))</f>
        <v>#N/A</v>
      </c>
      <c r="AJ53" s="45" t="e">
        <f>INDEX('Dev Likert Scale Single Score'!$E$2:$E$8, MATCH('Admin Single Score'!AJ55, 'Dev Likert Scale Single Score'!$D$2:$D$8, 0))</f>
        <v>#N/A</v>
      </c>
      <c r="AK53" s="45" t="e">
        <f>INDEX('Dev Likert Scale Single Score'!$E$2:$E$8, MATCH('Admin Single Score'!AK55, 'Dev Likert Scale Single Score'!$D$2:$D$8, 0))</f>
        <v>#N/A</v>
      </c>
      <c r="AL53" s="45" t="e">
        <f>INDEX('Dev Likert Scale Single Score'!$E$2:$E$8, MATCH('Admin Single Score'!AL55, 'Dev Likert Scale Single Score'!$D$2:$D$8, 0))</f>
        <v>#N/A</v>
      </c>
      <c r="AM53" s="45" t="e">
        <f>INDEX('Dev Likert Scale Single Score'!$E$2:$E$8, MATCH('Admin Single Score'!AM55, 'Dev Likert Scale Single Score'!$D$2:$D$8, 0))</f>
        <v>#N/A</v>
      </c>
      <c r="AN53" s="45" t="e">
        <f>INDEX('Dev Likert Scale Single Score'!$E$2:$E$8, MATCH('Admin Single Score'!AN55, 'Dev Likert Scale Single Score'!$D$2:$D$8, 0))</f>
        <v>#N/A</v>
      </c>
      <c r="AO53" s="45" t="e">
        <f>INDEX('Dev Likert Scale Single Score'!$E$2:$E$8, MATCH('Admin Single Score'!AO55, 'Dev Likert Scale Single Score'!$D$2:$D$8, 0))</f>
        <v>#N/A</v>
      </c>
      <c r="AP53" s="45" t="e">
        <f>INDEX('Dev Likert Scale Single Score'!$E$2:$E$8, MATCH('Admin Single Score'!AP55, 'Dev Likert Scale Single Score'!$D$2:$D$8, 0))</f>
        <v>#N/A</v>
      </c>
      <c r="AQ53" s="45" t="e">
        <f>INDEX('Dev Likert Scale Single Score'!$E$2:$E$8, MATCH('Admin Single Score'!AQ55, 'Dev Likert Scale Single Score'!$D$2:$D$8, 0))</f>
        <v>#N/A</v>
      </c>
    </row>
    <row r="54" spans="1:43" ht="46.5" thickTop="1" thickBot="1" x14ac:dyDescent="0.3">
      <c r="A54" s="92" t="str">
        <f>'Admin Single Score'!A56</f>
        <v>Question_11</v>
      </c>
      <c r="B54" s="13" t="str">
        <f>'Admin Single Score'!B56</f>
        <v>To what degree do longer trips raise logistical issues for fishermen?</v>
      </c>
      <c r="C54" s="59" t="str">
        <f>'Admin Single Score'!C56</f>
        <v>There is no reason to change working rhythm.</v>
      </c>
      <c r="D54" s="45">
        <f>INDEX('Dev Likert Scale Single Score'!$E$2:$E$8, MATCH('Admin Single Score'!D56, 'Dev Likert Scale Single Score'!$D$2:$D$8, 0))</f>
        <v>0</v>
      </c>
      <c r="E54" s="45">
        <f>INDEX('Dev Likert Scale Single Score'!$E$2:$E$8, MATCH('Admin Single Score'!E56, 'Dev Likert Scale Single Score'!$D$2:$D$8, 0))</f>
        <v>0</v>
      </c>
      <c r="F54" s="45">
        <f>INDEX('Dev Likert Scale Single Score'!$E$2:$E$8, MATCH('Admin Single Score'!F56, 'Dev Likert Scale Single Score'!$D$2:$D$8, 0))</f>
        <v>0</v>
      </c>
      <c r="G54" s="45">
        <f>INDEX('Dev Likert Scale Single Score'!$E$2:$E$8, MATCH('Admin Single Score'!G56, 'Dev Likert Scale Single Score'!$D$2:$D$8, 0))</f>
        <v>0</v>
      </c>
      <c r="H54" s="45">
        <f>INDEX('Dev Likert Scale Single Score'!$E$2:$E$8, MATCH('Admin Single Score'!H56, 'Dev Likert Scale Single Score'!$D$2:$D$8, 0))</f>
        <v>0</v>
      </c>
      <c r="I54" s="45">
        <f>INDEX('Dev Likert Scale Single Score'!$E$2:$E$8, MATCH('Admin Single Score'!I56, 'Dev Likert Scale Single Score'!$D$2:$D$8, 0))</f>
        <v>0</v>
      </c>
      <c r="J54" s="45">
        <f>INDEX('Dev Likert Scale Single Score'!$E$2:$E$8, MATCH('Admin Single Score'!J56, 'Dev Likert Scale Single Score'!$D$2:$D$8, 0))</f>
        <v>0</v>
      </c>
      <c r="K54" s="45">
        <f>INDEX('Dev Likert Scale Single Score'!$E$2:$E$8, MATCH('Admin Single Score'!K56, 'Dev Likert Scale Single Score'!$D$2:$D$8, 0))</f>
        <v>0</v>
      </c>
      <c r="L54" s="45">
        <f>INDEX('Dev Likert Scale Single Score'!$E$2:$E$8, MATCH('Admin Single Score'!L56, 'Dev Likert Scale Single Score'!$D$2:$D$8, 0))</f>
        <v>0</v>
      </c>
      <c r="M54" s="45">
        <f>INDEX('Dev Likert Scale Single Score'!$E$2:$E$8, MATCH('Admin Single Score'!M56, 'Dev Likert Scale Single Score'!$D$2:$D$8, 0))</f>
        <v>1</v>
      </c>
      <c r="N54" s="45">
        <f>INDEX('Dev Likert Scale Single Score'!$E$2:$E$8, MATCH('Admin Single Score'!N56, 'Dev Likert Scale Single Score'!$D$2:$D$8, 0))</f>
        <v>1</v>
      </c>
      <c r="O54" s="45">
        <f>INDEX('Dev Likert Scale Single Score'!$E$2:$E$8, MATCH('Admin Single Score'!O56, 'Dev Likert Scale Single Score'!$D$2:$D$8, 0))</f>
        <v>0</v>
      </c>
      <c r="P54" s="45">
        <f>INDEX('Dev Likert Scale Single Score'!$E$2:$E$8, MATCH('Admin Single Score'!P56, 'Dev Likert Scale Single Score'!$D$2:$D$8, 0))</f>
        <v>1</v>
      </c>
      <c r="Q54" s="45">
        <f>INDEX('Dev Likert Scale Single Score'!$E$2:$E$8, MATCH('Admin Single Score'!Q56, 'Dev Likert Scale Single Score'!$D$2:$D$8, 0))</f>
        <v>1</v>
      </c>
      <c r="R54" s="45" t="e">
        <f>INDEX('Dev Likert Scale Single Score'!$E$2:$E$8, MATCH('Admin Single Score'!R56, 'Dev Likert Scale Single Score'!$D$2:$D$8, 0))</f>
        <v>#N/A</v>
      </c>
      <c r="S54" s="45" t="e">
        <f>INDEX('Dev Likert Scale Single Score'!$E$2:$E$8, MATCH('Admin Single Score'!S56, 'Dev Likert Scale Single Score'!$D$2:$D$8, 0))</f>
        <v>#N/A</v>
      </c>
      <c r="T54" s="45" t="e">
        <f>INDEX('Dev Likert Scale Single Score'!$E$2:$E$8, MATCH('Admin Single Score'!T56, 'Dev Likert Scale Single Score'!$D$2:$D$8, 0))</f>
        <v>#N/A</v>
      </c>
      <c r="U54" s="45" t="e">
        <f>INDEX('Dev Likert Scale Single Score'!$E$2:$E$8, MATCH('Admin Single Score'!U56, 'Dev Likert Scale Single Score'!$D$2:$D$8, 0))</f>
        <v>#N/A</v>
      </c>
      <c r="V54" s="45" t="e">
        <f>INDEX('Dev Likert Scale Single Score'!$E$2:$E$8, MATCH('Admin Single Score'!V56, 'Dev Likert Scale Single Score'!$D$2:$D$8, 0))</f>
        <v>#N/A</v>
      </c>
      <c r="W54" s="45" t="e">
        <f>INDEX('Dev Likert Scale Single Score'!$E$2:$E$8, MATCH('Admin Single Score'!W56, 'Dev Likert Scale Single Score'!$D$2:$D$8, 0))</f>
        <v>#N/A</v>
      </c>
      <c r="X54" s="45" t="e">
        <f>INDEX('Dev Likert Scale Single Score'!$E$2:$E$8, MATCH('Admin Single Score'!X56, 'Dev Likert Scale Single Score'!$D$2:$D$8, 0))</f>
        <v>#N/A</v>
      </c>
      <c r="Y54" s="45" t="e">
        <f>INDEX('Dev Likert Scale Single Score'!$E$2:$E$8, MATCH('Admin Single Score'!Y56, 'Dev Likert Scale Single Score'!$D$2:$D$8, 0))</f>
        <v>#N/A</v>
      </c>
      <c r="Z54" s="45" t="e">
        <f>INDEX('Dev Likert Scale Single Score'!$E$2:$E$8, MATCH('Admin Single Score'!Z56, 'Dev Likert Scale Single Score'!$D$2:$D$8, 0))</f>
        <v>#N/A</v>
      </c>
      <c r="AA54" s="45" t="e">
        <f>INDEX('Dev Likert Scale Single Score'!$E$2:$E$8, MATCH('Admin Single Score'!AA56, 'Dev Likert Scale Single Score'!$D$2:$D$8, 0))</f>
        <v>#N/A</v>
      </c>
      <c r="AB54" s="45" t="e">
        <f>INDEX('Dev Likert Scale Single Score'!$E$2:$E$8, MATCH('Admin Single Score'!AB56, 'Dev Likert Scale Single Score'!$D$2:$D$8, 0))</f>
        <v>#N/A</v>
      </c>
      <c r="AC54" s="45" t="e">
        <f>INDEX('Dev Likert Scale Single Score'!$E$2:$E$8, MATCH('Admin Single Score'!AC56, 'Dev Likert Scale Single Score'!$D$2:$D$8, 0))</f>
        <v>#N/A</v>
      </c>
      <c r="AD54" s="45" t="e">
        <f>INDEX('Dev Likert Scale Single Score'!$E$2:$E$8, MATCH('Admin Single Score'!AD56, 'Dev Likert Scale Single Score'!$D$2:$D$8, 0))</f>
        <v>#N/A</v>
      </c>
      <c r="AE54" s="45" t="e">
        <f>INDEX('Dev Likert Scale Single Score'!$E$2:$E$8, MATCH('Admin Single Score'!AE56, 'Dev Likert Scale Single Score'!$D$2:$D$8, 0))</f>
        <v>#N/A</v>
      </c>
      <c r="AF54" s="45" t="e">
        <f>INDEX('Dev Likert Scale Single Score'!$E$2:$E$8, MATCH('Admin Single Score'!AF56, 'Dev Likert Scale Single Score'!$D$2:$D$8, 0))</f>
        <v>#N/A</v>
      </c>
      <c r="AG54" s="45" t="e">
        <f>INDEX('Dev Likert Scale Single Score'!$E$2:$E$8, MATCH('Admin Single Score'!AG56, 'Dev Likert Scale Single Score'!$D$2:$D$8, 0))</f>
        <v>#N/A</v>
      </c>
      <c r="AH54" s="45" t="e">
        <f>INDEX('Dev Likert Scale Single Score'!$E$2:$E$8, MATCH('Admin Single Score'!AH56, 'Dev Likert Scale Single Score'!$D$2:$D$8, 0))</f>
        <v>#N/A</v>
      </c>
      <c r="AI54" s="45" t="e">
        <f>INDEX('Dev Likert Scale Single Score'!$E$2:$E$8, MATCH('Admin Single Score'!AI56, 'Dev Likert Scale Single Score'!$D$2:$D$8, 0))</f>
        <v>#N/A</v>
      </c>
      <c r="AJ54" s="45" t="e">
        <f>INDEX('Dev Likert Scale Single Score'!$E$2:$E$8, MATCH('Admin Single Score'!AJ56, 'Dev Likert Scale Single Score'!$D$2:$D$8, 0))</f>
        <v>#N/A</v>
      </c>
      <c r="AK54" s="45" t="e">
        <f>INDEX('Dev Likert Scale Single Score'!$E$2:$E$8, MATCH('Admin Single Score'!AK56, 'Dev Likert Scale Single Score'!$D$2:$D$8, 0))</f>
        <v>#N/A</v>
      </c>
      <c r="AL54" s="45" t="e">
        <f>INDEX('Dev Likert Scale Single Score'!$E$2:$E$8, MATCH('Admin Single Score'!AL56, 'Dev Likert Scale Single Score'!$D$2:$D$8, 0))</f>
        <v>#N/A</v>
      </c>
      <c r="AM54" s="45" t="e">
        <f>INDEX('Dev Likert Scale Single Score'!$E$2:$E$8, MATCH('Admin Single Score'!AM56, 'Dev Likert Scale Single Score'!$D$2:$D$8, 0))</f>
        <v>#N/A</v>
      </c>
      <c r="AN54" s="45" t="e">
        <f>INDEX('Dev Likert Scale Single Score'!$E$2:$E$8, MATCH('Admin Single Score'!AN56, 'Dev Likert Scale Single Score'!$D$2:$D$8, 0))</f>
        <v>#N/A</v>
      </c>
      <c r="AO54" s="45" t="e">
        <f>INDEX('Dev Likert Scale Single Score'!$E$2:$E$8, MATCH('Admin Single Score'!AO56, 'Dev Likert Scale Single Score'!$D$2:$D$8, 0))</f>
        <v>#N/A</v>
      </c>
      <c r="AP54" s="45" t="e">
        <f>INDEX('Dev Likert Scale Single Score'!$E$2:$E$8, MATCH('Admin Single Score'!AP56, 'Dev Likert Scale Single Score'!$D$2:$D$8, 0))</f>
        <v>#N/A</v>
      </c>
      <c r="AQ54" s="45" t="e">
        <f>INDEX('Dev Likert Scale Single Score'!$E$2:$E$8, MATCH('Admin Single Score'!AQ56, 'Dev Likert Scale Single Score'!$D$2:$D$8, 0))</f>
        <v>#N/A</v>
      </c>
    </row>
    <row r="55" spans="1:43" ht="46.5" thickTop="1" thickBot="1" x14ac:dyDescent="0.3">
      <c r="A55" s="92" t="str">
        <f>'Admin Single Score'!A57</f>
        <v>Question_11</v>
      </c>
      <c r="B55" s="13" t="str">
        <f>'Admin Single Score'!B57</f>
        <v>To what degree do longer trips raise logistical issues for fishermen?</v>
      </c>
      <c r="C55" s="59" t="str">
        <f>'Admin Single Score'!C57</f>
        <v>This is unknown and/or uncertain (Q11).</v>
      </c>
      <c r="D55" s="45">
        <f>INDEX('Dev Likert Scale Single Score'!$E$2:$E$8, MATCH('Admin Single Score'!D57, 'Dev Likert Scale Single Score'!$D$2:$D$8, 0))</f>
        <v>0</v>
      </c>
      <c r="E55" s="45">
        <f>INDEX('Dev Likert Scale Single Score'!$E$2:$E$8, MATCH('Admin Single Score'!E57, 'Dev Likert Scale Single Score'!$D$2:$D$8, 0))</f>
        <v>0</v>
      </c>
      <c r="F55" s="45">
        <f>INDEX('Dev Likert Scale Single Score'!$E$2:$E$8, MATCH('Admin Single Score'!F57, 'Dev Likert Scale Single Score'!$D$2:$D$8, 0))</f>
        <v>0</v>
      </c>
      <c r="G55" s="45">
        <f>INDEX('Dev Likert Scale Single Score'!$E$2:$E$8, MATCH('Admin Single Score'!G57, 'Dev Likert Scale Single Score'!$D$2:$D$8, 0))</f>
        <v>0</v>
      </c>
      <c r="H55" s="45">
        <f>INDEX('Dev Likert Scale Single Score'!$E$2:$E$8, MATCH('Admin Single Score'!H57, 'Dev Likert Scale Single Score'!$D$2:$D$8, 0))</f>
        <v>0</v>
      </c>
      <c r="I55" s="45">
        <f>INDEX('Dev Likert Scale Single Score'!$E$2:$E$8, MATCH('Admin Single Score'!I57, 'Dev Likert Scale Single Score'!$D$2:$D$8, 0))</f>
        <v>0</v>
      </c>
      <c r="J55" s="45">
        <f>INDEX('Dev Likert Scale Single Score'!$E$2:$E$8, MATCH('Admin Single Score'!J57, 'Dev Likert Scale Single Score'!$D$2:$D$8, 0))</f>
        <v>0</v>
      </c>
      <c r="K55" s="45">
        <f>INDEX('Dev Likert Scale Single Score'!$E$2:$E$8, MATCH('Admin Single Score'!K57, 'Dev Likert Scale Single Score'!$D$2:$D$8, 0))</f>
        <v>0</v>
      </c>
      <c r="L55" s="45">
        <f>INDEX('Dev Likert Scale Single Score'!$E$2:$E$8, MATCH('Admin Single Score'!L57, 'Dev Likert Scale Single Score'!$D$2:$D$8, 0))</f>
        <v>0</v>
      </c>
      <c r="M55" s="45" t="str">
        <f>INDEX('Dev Likert Scale Single Score'!$E$2:$E$8, MATCH('Admin Single Score'!M57, 'Dev Likert Scale Single Score'!$D$2:$D$8, 0))</f>
        <v>u</v>
      </c>
      <c r="N55" s="45" t="str">
        <f>INDEX('Dev Likert Scale Single Score'!$E$2:$E$8, MATCH('Admin Single Score'!N57, 'Dev Likert Scale Single Score'!$D$2:$D$8, 0))</f>
        <v>u</v>
      </c>
      <c r="O55" s="45">
        <f>INDEX('Dev Likert Scale Single Score'!$E$2:$E$8, MATCH('Admin Single Score'!O57, 'Dev Likert Scale Single Score'!$D$2:$D$8, 0))</f>
        <v>0</v>
      </c>
      <c r="P55" s="45">
        <f>INDEX('Dev Likert Scale Single Score'!$E$2:$E$8, MATCH('Admin Single Score'!P57, 'Dev Likert Scale Single Score'!$D$2:$D$8, 0))</f>
        <v>0</v>
      </c>
      <c r="Q55" s="45" t="str">
        <f>INDEX('Dev Likert Scale Single Score'!$E$2:$E$8, MATCH('Admin Single Score'!Q57, 'Dev Likert Scale Single Score'!$D$2:$D$8, 0))</f>
        <v>u</v>
      </c>
      <c r="R55" s="45" t="e">
        <f>INDEX('Dev Likert Scale Single Score'!$E$2:$E$8, MATCH('Admin Single Score'!R57, 'Dev Likert Scale Single Score'!$D$2:$D$8, 0))</f>
        <v>#N/A</v>
      </c>
      <c r="S55" s="45" t="e">
        <f>INDEX('Dev Likert Scale Single Score'!$E$2:$E$8, MATCH('Admin Single Score'!S57, 'Dev Likert Scale Single Score'!$D$2:$D$8, 0))</f>
        <v>#N/A</v>
      </c>
      <c r="T55" s="45" t="e">
        <f>INDEX('Dev Likert Scale Single Score'!$E$2:$E$8, MATCH('Admin Single Score'!T57, 'Dev Likert Scale Single Score'!$D$2:$D$8, 0))</f>
        <v>#N/A</v>
      </c>
      <c r="U55" s="45" t="e">
        <f>INDEX('Dev Likert Scale Single Score'!$E$2:$E$8, MATCH('Admin Single Score'!U57, 'Dev Likert Scale Single Score'!$D$2:$D$8, 0))</f>
        <v>#N/A</v>
      </c>
      <c r="V55" s="45" t="e">
        <f>INDEX('Dev Likert Scale Single Score'!$E$2:$E$8, MATCH('Admin Single Score'!V57, 'Dev Likert Scale Single Score'!$D$2:$D$8, 0))</f>
        <v>#N/A</v>
      </c>
      <c r="W55" s="45" t="e">
        <f>INDEX('Dev Likert Scale Single Score'!$E$2:$E$8, MATCH('Admin Single Score'!W57, 'Dev Likert Scale Single Score'!$D$2:$D$8, 0))</f>
        <v>#N/A</v>
      </c>
      <c r="X55" s="45" t="e">
        <f>INDEX('Dev Likert Scale Single Score'!$E$2:$E$8, MATCH('Admin Single Score'!X57, 'Dev Likert Scale Single Score'!$D$2:$D$8, 0))</f>
        <v>#N/A</v>
      </c>
      <c r="Y55" s="45" t="e">
        <f>INDEX('Dev Likert Scale Single Score'!$E$2:$E$8, MATCH('Admin Single Score'!Y57, 'Dev Likert Scale Single Score'!$D$2:$D$8, 0))</f>
        <v>#N/A</v>
      </c>
      <c r="Z55" s="45" t="e">
        <f>INDEX('Dev Likert Scale Single Score'!$E$2:$E$8, MATCH('Admin Single Score'!Z57, 'Dev Likert Scale Single Score'!$D$2:$D$8, 0))</f>
        <v>#N/A</v>
      </c>
      <c r="AA55" s="45" t="e">
        <f>INDEX('Dev Likert Scale Single Score'!$E$2:$E$8, MATCH('Admin Single Score'!AA57, 'Dev Likert Scale Single Score'!$D$2:$D$8, 0))</f>
        <v>#N/A</v>
      </c>
      <c r="AB55" s="45" t="e">
        <f>INDEX('Dev Likert Scale Single Score'!$E$2:$E$8, MATCH('Admin Single Score'!AB57, 'Dev Likert Scale Single Score'!$D$2:$D$8, 0))</f>
        <v>#N/A</v>
      </c>
      <c r="AC55" s="45" t="e">
        <f>INDEX('Dev Likert Scale Single Score'!$E$2:$E$8, MATCH('Admin Single Score'!AC57, 'Dev Likert Scale Single Score'!$D$2:$D$8, 0))</f>
        <v>#N/A</v>
      </c>
      <c r="AD55" s="45" t="e">
        <f>INDEX('Dev Likert Scale Single Score'!$E$2:$E$8, MATCH('Admin Single Score'!AD57, 'Dev Likert Scale Single Score'!$D$2:$D$8, 0))</f>
        <v>#N/A</v>
      </c>
      <c r="AE55" s="45" t="e">
        <f>INDEX('Dev Likert Scale Single Score'!$E$2:$E$8, MATCH('Admin Single Score'!AE57, 'Dev Likert Scale Single Score'!$D$2:$D$8, 0))</f>
        <v>#N/A</v>
      </c>
      <c r="AF55" s="45" t="e">
        <f>INDEX('Dev Likert Scale Single Score'!$E$2:$E$8, MATCH('Admin Single Score'!AF57, 'Dev Likert Scale Single Score'!$D$2:$D$8, 0))</f>
        <v>#N/A</v>
      </c>
      <c r="AG55" s="45" t="e">
        <f>INDEX('Dev Likert Scale Single Score'!$E$2:$E$8, MATCH('Admin Single Score'!AG57, 'Dev Likert Scale Single Score'!$D$2:$D$8, 0))</f>
        <v>#N/A</v>
      </c>
      <c r="AH55" s="45" t="e">
        <f>INDEX('Dev Likert Scale Single Score'!$E$2:$E$8, MATCH('Admin Single Score'!AH57, 'Dev Likert Scale Single Score'!$D$2:$D$8, 0))</f>
        <v>#N/A</v>
      </c>
      <c r="AI55" s="45" t="e">
        <f>INDEX('Dev Likert Scale Single Score'!$E$2:$E$8, MATCH('Admin Single Score'!AI57, 'Dev Likert Scale Single Score'!$D$2:$D$8, 0))</f>
        <v>#N/A</v>
      </c>
      <c r="AJ55" s="45" t="e">
        <f>INDEX('Dev Likert Scale Single Score'!$E$2:$E$8, MATCH('Admin Single Score'!AJ57, 'Dev Likert Scale Single Score'!$D$2:$D$8, 0))</f>
        <v>#N/A</v>
      </c>
      <c r="AK55" s="45" t="e">
        <f>INDEX('Dev Likert Scale Single Score'!$E$2:$E$8, MATCH('Admin Single Score'!AK57, 'Dev Likert Scale Single Score'!$D$2:$D$8, 0))</f>
        <v>#N/A</v>
      </c>
      <c r="AL55" s="45" t="e">
        <f>INDEX('Dev Likert Scale Single Score'!$E$2:$E$8, MATCH('Admin Single Score'!AL57, 'Dev Likert Scale Single Score'!$D$2:$D$8, 0))</f>
        <v>#N/A</v>
      </c>
      <c r="AM55" s="45" t="e">
        <f>INDEX('Dev Likert Scale Single Score'!$E$2:$E$8, MATCH('Admin Single Score'!AM57, 'Dev Likert Scale Single Score'!$D$2:$D$8, 0))</f>
        <v>#N/A</v>
      </c>
      <c r="AN55" s="45" t="e">
        <f>INDEX('Dev Likert Scale Single Score'!$E$2:$E$8, MATCH('Admin Single Score'!AN57, 'Dev Likert Scale Single Score'!$D$2:$D$8, 0))</f>
        <v>#N/A</v>
      </c>
      <c r="AO55" s="45" t="e">
        <f>INDEX('Dev Likert Scale Single Score'!$E$2:$E$8, MATCH('Admin Single Score'!AO57, 'Dev Likert Scale Single Score'!$D$2:$D$8, 0))</f>
        <v>#N/A</v>
      </c>
      <c r="AP55" s="45" t="e">
        <f>INDEX('Dev Likert Scale Single Score'!$E$2:$E$8, MATCH('Admin Single Score'!AP57, 'Dev Likert Scale Single Score'!$D$2:$D$8, 0))</f>
        <v>#N/A</v>
      </c>
      <c r="AQ55" s="45" t="e">
        <f>INDEX('Dev Likert Scale Single Score'!$E$2:$E$8, MATCH('Admin Single Score'!AQ57, 'Dev Likert Scale Single Score'!$D$2:$D$8, 0))</f>
        <v>#N/A</v>
      </c>
    </row>
    <row r="56" spans="1:43" ht="46.5" thickTop="1" thickBot="1" x14ac:dyDescent="0.3">
      <c r="A56" s="92" t="str">
        <f>'Admin Single Score'!A58</f>
        <v>Question_11</v>
      </c>
      <c r="B56" s="13" t="str">
        <f>'Admin Single Score'!B58</f>
        <v>To what degree do longer trips raise logistical issues for fishermen?</v>
      </c>
      <c r="C56" s="59">
        <f>'Admin Single Score'!C58</f>
        <v>0</v>
      </c>
      <c r="D56" s="45" t="e">
        <f>INDEX('Dev Likert Scale Single Score'!$E$2:$E$8, MATCH('Admin Single Score'!D58, 'Dev Likert Scale Single Score'!$D$2:$D$8, 0))</f>
        <v>#N/A</v>
      </c>
      <c r="E56" s="45" t="e">
        <f>INDEX('Dev Likert Scale Single Score'!$E$2:$E$8, MATCH('Admin Single Score'!E58, 'Dev Likert Scale Single Score'!$D$2:$D$8, 0))</f>
        <v>#N/A</v>
      </c>
      <c r="F56" s="45" t="e">
        <f>INDEX('Dev Likert Scale Single Score'!$E$2:$E$8, MATCH('Admin Single Score'!F58, 'Dev Likert Scale Single Score'!$D$2:$D$8, 0))</f>
        <v>#N/A</v>
      </c>
      <c r="G56" s="45" t="e">
        <f>INDEX('Dev Likert Scale Single Score'!$E$2:$E$8, MATCH('Admin Single Score'!G58, 'Dev Likert Scale Single Score'!$D$2:$D$8, 0))</f>
        <v>#N/A</v>
      </c>
      <c r="H56" s="45" t="e">
        <f>INDEX('Dev Likert Scale Single Score'!$E$2:$E$8, MATCH('Admin Single Score'!H58, 'Dev Likert Scale Single Score'!$D$2:$D$8, 0))</f>
        <v>#N/A</v>
      </c>
      <c r="I56" s="45" t="e">
        <f>INDEX('Dev Likert Scale Single Score'!$E$2:$E$8, MATCH('Admin Single Score'!I58, 'Dev Likert Scale Single Score'!$D$2:$D$8, 0))</f>
        <v>#N/A</v>
      </c>
      <c r="J56" s="45" t="e">
        <f>INDEX('Dev Likert Scale Single Score'!$E$2:$E$8, MATCH('Admin Single Score'!J58, 'Dev Likert Scale Single Score'!$D$2:$D$8, 0))</f>
        <v>#N/A</v>
      </c>
      <c r="K56" s="45" t="e">
        <f>INDEX('Dev Likert Scale Single Score'!$E$2:$E$8, MATCH('Admin Single Score'!K58, 'Dev Likert Scale Single Score'!$D$2:$D$8, 0))</f>
        <v>#N/A</v>
      </c>
      <c r="L56" s="45" t="e">
        <f>INDEX('Dev Likert Scale Single Score'!$E$2:$E$8, MATCH('Admin Single Score'!L58, 'Dev Likert Scale Single Score'!$D$2:$D$8, 0))</f>
        <v>#N/A</v>
      </c>
      <c r="M56" s="45" t="e">
        <f>INDEX('Dev Likert Scale Single Score'!$E$2:$E$8, MATCH('Admin Single Score'!M58, 'Dev Likert Scale Single Score'!$D$2:$D$8, 0))</f>
        <v>#N/A</v>
      </c>
      <c r="N56" s="45" t="e">
        <f>INDEX('Dev Likert Scale Single Score'!$E$2:$E$8, MATCH('Admin Single Score'!N58, 'Dev Likert Scale Single Score'!$D$2:$D$8, 0))</f>
        <v>#N/A</v>
      </c>
      <c r="O56" s="45" t="e">
        <f>INDEX('Dev Likert Scale Single Score'!$E$2:$E$8, MATCH('Admin Single Score'!O58, 'Dev Likert Scale Single Score'!$D$2:$D$8, 0))</f>
        <v>#N/A</v>
      </c>
      <c r="P56" s="45" t="e">
        <f>INDEX('Dev Likert Scale Single Score'!$E$2:$E$8, MATCH('Admin Single Score'!P58, 'Dev Likert Scale Single Score'!$D$2:$D$8, 0))</f>
        <v>#N/A</v>
      </c>
      <c r="Q56" s="45" t="e">
        <f>INDEX('Dev Likert Scale Single Score'!$E$2:$E$8, MATCH('Admin Single Score'!Q58, 'Dev Likert Scale Single Score'!$D$2:$D$8, 0))</f>
        <v>#N/A</v>
      </c>
      <c r="R56" s="45" t="e">
        <f>INDEX('Dev Likert Scale Single Score'!$E$2:$E$8, MATCH('Admin Single Score'!R58, 'Dev Likert Scale Single Score'!$D$2:$D$8, 0))</f>
        <v>#N/A</v>
      </c>
      <c r="S56" s="45" t="e">
        <f>INDEX('Dev Likert Scale Single Score'!$E$2:$E$8, MATCH('Admin Single Score'!S58, 'Dev Likert Scale Single Score'!$D$2:$D$8, 0))</f>
        <v>#N/A</v>
      </c>
      <c r="T56" s="45" t="e">
        <f>INDEX('Dev Likert Scale Single Score'!$E$2:$E$8, MATCH('Admin Single Score'!T58, 'Dev Likert Scale Single Score'!$D$2:$D$8, 0))</f>
        <v>#N/A</v>
      </c>
      <c r="U56" s="45" t="e">
        <f>INDEX('Dev Likert Scale Single Score'!$E$2:$E$8, MATCH('Admin Single Score'!U58, 'Dev Likert Scale Single Score'!$D$2:$D$8, 0))</f>
        <v>#N/A</v>
      </c>
      <c r="V56" s="45" t="e">
        <f>INDEX('Dev Likert Scale Single Score'!$E$2:$E$8, MATCH('Admin Single Score'!V58, 'Dev Likert Scale Single Score'!$D$2:$D$8, 0))</f>
        <v>#N/A</v>
      </c>
      <c r="W56" s="45" t="e">
        <f>INDEX('Dev Likert Scale Single Score'!$E$2:$E$8, MATCH('Admin Single Score'!W58, 'Dev Likert Scale Single Score'!$D$2:$D$8, 0))</f>
        <v>#N/A</v>
      </c>
      <c r="X56" s="45" t="e">
        <f>INDEX('Dev Likert Scale Single Score'!$E$2:$E$8, MATCH('Admin Single Score'!X58, 'Dev Likert Scale Single Score'!$D$2:$D$8, 0))</f>
        <v>#N/A</v>
      </c>
      <c r="Y56" s="45" t="e">
        <f>INDEX('Dev Likert Scale Single Score'!$E$2:$E$8, MATCH('Admin Single Score'!Y58, 'Dev Likert Scale Single Score'!$D$2:$D$8, 0))</f>
        <v>#N/A</v>
      </c>
      <c r="Z56" s="45" t="e">
        <f>INDEX('Dev Likert Scale Single Score'!$E$2:$E$8, MATCH('Admin Single Score'!Z58, 'Dev Likert Scale Single Score'!$D$2:$D$8, 0))</f>
        <v>#N/A</v>
      </c>
      <c r="AA56" s="45" t="e">
        <f>INDEX('Dev Likert Scale Single Score'!$E$2:$E$8, MATCH('Admin Single Score'!AA58, 'Dev Likert Scale Single Score'!$D$2:$D$8, 0))</f>
        <v>#N/A</v>
      </c>
      <c r="AB56" s="45" t="e">
        <f>INDEX('Dev Likert Scale Single Score'!$E$2:$E$8, MATCH('Admin Single Score'!AB58, 'Dev Likert Scale Single Score'!$D$2:$D$8, 0))</f>
        <v>#N/A</v>
      </c>
      <c r="AC56" s="45" t="e">
        <f>INDEX('Dev Likert Scale Single Score'!$E$2:$E$8, MATCH('Admin Single Score'!AC58, 'Dev Likert Scale Single Score'!$D$2:$D$8, 0))</f>
        <v>#N/A</v>
      </c>
      <c r="AD56" s="45" t="e">
        <f>INDEX('Dev Likert Scale Single Score'!$E$2:$E$8, MATCH('Admin Single Score'!AD58, 'Dev Likert Scale Single Score'!$D$2:$D$8, 0))</f>
        <v>#N/A</v>
      </c>
      <c r="AE56" s="45" t="e">
        <f>INDEX('Dev Likert Scale Single Score'!$E$2:$E$8, MATCH('Admin Single Score'!AE58, 'Dev Likert Scale Single Score'!$D$2:$D$8, 0))</f>
        <v>#N/A</v>
      </c>
      <c r="AF56" s="45" t="e">
        <f>INDEX('Dev Likert Scale Single Score'!$E$2:$E$8, MATCH('Admin Single Score'!AF58, 'Dev Likert Scale Single Score'!$D$2:$D$8, 0))</f>
        <v>#N/A</v>
      </c>
      <c r="AG56" s="45" t="e">
        <f>INDEX('Dev Likert Scale Single Score'!$E$2:$E$8, MATCH('Admin Single Score'!AG58, 'Dev Likert Scale Single Score'!$D$2:$D$8, 0))</f>
        <v>#N/A</v>
      </c>
      <c r="AH56" s="45" t="e">
        <f>INDEX('Dev Likert Scale Single Score'!$E$2:$E$8, MATCH('Admin Single Score'!AH58, 'Dev Likert Scale Single Score'!$D$2:$D$8, 0))</f>
        <v>#N/A</v>
      </c>
      <c r="AI56" s="45" t="e">
        <f>INDEX('Dev Likert Scale Single Score'!$E$2:$E$8, MATCH('Admin Single Score'!AI58, 'Dev Likert Scale Single Score'!$D$2:$D$8, 0))</f>
        <v>#N/A</v>
      </c>
      <c r="AJ56" s="45" t="e">
        <f>INDEX('Dev Likert Scale Single Score'!$E$2:$E$8, MATCH('Admin Single Score'!AJ58, 'Dev Likert Scale Single Score'!$D$2:$D$8, 0))</f>
        <v>#N/A</v>
      </c>
      <c r="AK56" s="45" t="e">
        <f>INDEX('Dev Likert Scale Single Score'!$E$2:$E$8, MATCH('Admin Single Score'!AK58, 'Dev Likert Scale Single Score'!$D$2:$D$8, 0))</f>
        <v>#N/A</v>
      </c>
      <c r="AL56" s="45" t="e">
        <f>INDEX('Dev Likert Scale Single Score'!$E$2:$E$8, MATCH('Admin Single Score'!AL58, 'Dev Likert Scale Single Score'!$D$2:$D$8, 0))</f>
        <v>#N/A</v>
      </c>
      <c r="AM56" s="45" t="e">
        <f>INDEX('Dev Likert Scale Single Score'!$E$2:$E$8, MATCH('Admin Single Score'!AM58, 'Dev Likert Scale Single Score'!$D$2:$D$8, 0))</f>
        <v>#N/A</v>
      </c>
      <c r="AN56" s="45" t="e">
        <f>INDEX('Dev Likert Scale Single Score'!$E$2:$E$8, MATCH('Admin Single Score'!AN58, 'Dev Likert Scale Single Score'!$D$2:$D$8, 0))</f>
        <v>#N/A</v>
      </c>
      <c r="AO56" s="45" t="e">
        <f>INDEX('Dev Likert Scale Single Score'!$E$2:$E$8, MATCH('Admin Single Score'!AO58, 'Dev Likert Scale Single Score'!$D$2:$D$8, 0))</f>
        <v>#N/A</v>
      </c>
      <c r="AP56" s="45" t="e">
        <f>INDEX('Dev Likert Scale Single Score'!$E$2:$E$8, MATCH('Admin Single Score'!AP58, 'Dev Likert Scale Single Score'!$D$2:$D$8, 0))</f>
        <v>#N/A</v>
      </c>
      <c r="AQ56" s="45" t="e">
        <f>INDEX('Dev Likert Scale Single Score'!$E$2:$E$8, MATCH('Admin Single Score'!AQ58, 'Dev Likert Scale Single Score'!$D$2:$D$8, 0))</f>
        <v>#N/A</v>
      </c>
    </row>
    <row r="57" spans="1:43" ht="61.5" thickTop="1" thickBot="1" x14ac:dyDescent="0.3">
      <c r="A57" s="92" t="str">
        <f>'Admin Single Score'!A59</f>
        <v>Question_12</v>
      </c>
      <c r="B57" s="13" t="str">
        <f>'Admin Single Score'!B59</f>
        <v xml:space="preserve">To what degree are fishing-free weekends important for the local community? </v>
      </c>
      <c r="C57" s="59" t="str">
        <f>'Admin Single Score'!C59</f>
        <v>It is a very prevalent custom in this area to have fishing-free weekends that many families will not give up.</v>
      </c>
      <c r="D57" s="45">
        <f>INDEX('Dev Likert Scale Single Score'!$E$2:$E$8, MATCH('Admin Single Score'!D59, 'Dev Likert Scale Single Score'!$D$2:$D$8, 0))</f>
        <v>0</v>
      </c>
      <c r="E57" s="45">
        <f>INDEX('Dev Likert Scale Single Score'!$E$2:$E$8, MATCH('Admin Single Score'!E59, 'Dev Likert Scale Single Score'!$D$2:$D$8, 0))</f>
        <v>0</v>
      </c>
      <c r="F57" s="45">
        <f>INDEX('Dev Likert Scale Single Score'!$E$2:$E$8, MATCH('Admin Single Score'!F59, 'Dev Likert Scale Single Score'!$D$2:$D$8, 0))</f>
        <v>0</v>
      </c>
      <c r="G57" s="45">
        <f>INDEX('Dev Likert Scale Single Score'!$E$2:$E$8, MATCH('Admin Single Score'!G59, 'Dev Likert Scale Single Score'!$D$2:$D$8, 0))</f>
        <v>0</v>
      </c>
      <c r="H57" s="45">
        <f>INDEX('Dev Likert Scale Single Score'!$E$2:$E$8, MATCH('Admin Single Score'!H59, 'Dev Likert Scale Single Score'!$D$2:$D$8, 0))</f>
        <v>0</v>
      </c>
      <c r="I57" s="45">
        <f>INDEX('Dev Likert Scale Single Score'!$E$2:$E$8, MATCH('Admin Single Score'!I59, 'Dev Likert Scale Single Score'!$D$2:$D$8, 0))</f>
        <v>0</v>
      </c>
      <c r="J57" s="45">
        <f>INDEX('Dev Likert Scale Single Score'!$E$2:$E$8, MATCH('Admin Single Score'!J59, 'Dev Likert Scale Single Score'!$D$2:$D$8, 0))</f>
        <v>0</v>
      </c>
      <c r="K57" s="45">
        <f>INDEX('Dev Likert Scale Single Score'!$E$2:$E$8, MATCH('Admin Single Score'!K59, 'Dev Likert Scale Single Score'!$D$2:$D$8, 0))</f>
        <v>0</v>
      </c>
      <c r="L57" s="45">
        <f>INDEX('Dev Likert Scale Single Score'!$E$2:$E$8, MATCH('Admin Single Score'!L59, 'Dev Likert Scale Single Score'!$D$2:$D$8, 0))</f>
        <v>0</v>
      </c>
      <c r="M57" s="45">
        <f>INDEX('Dev Likert Scale Single Score'!$E$2:$E$8, MATCH('Admin Single Score'!M59, 'Dev Likert Scale Single Score'!$D$2:$D$8, 0))</f>
        <v>3</v>
      </c>
      <c r="N57" s="45">
        <f>INDEX('Dev Likert Scale Single Score'!$E$2:$E$8, MATCH('Admin Single Score'!N59, 'Dev Likert Scale Single Score'!$D$2:$D$8, 0))</f>
        <v>3</v>
      </c>
      <c r="O57" s="45">
        <f>INDEX('Dev Likert Scale Single Score'!$E$2:$E$8, MATCH('Admin Single Score'!O59, 'Dev Likert Scale Single Score'!$D$2:$D$8, 0))</f>
        <v>3</v>
      </c>
      <c r="P57" s="45">
        <f>INDEX('Dev Likert Scale Single Score'!$E$2:$E$8, MATCH('Admin Single Score'!P59, 'Dev Likert Scale Single Score'!$D$2:$D$8, 0))</f>
        <v>0</v>
      </c>
      <c r="Q57" s="45">
        <f>INDEX('Dev Likert Scale Single Score'!$E$2:$E$8, MATCH('Admin Single Score'!Q59, 'Dev Likert Scale Single Score'!$D$2:$D$8, 0))</f>
        <v>3</v>
      </c>
      <c r="R57" s="45" t="e">
        <f>INDEX('Dev Likert Scale Single Score'!$E$2:$E$8, MATCH('Admin Single Score'!R59, 'Dev Likert Scale Single Score'!$D$2:$D$8, 0))</f>
        <v>#N/A</v>
      </c>
      <c r="S57" s="45" t="e">
        <f>INDEX('Dev Likert Scale Single Score'!$E$2:$E$8, MATCH('Admin Single Score'!S59, 'Dev Likert Scale Single Score'!$D$2:$D$8, 0))</f>
        <v>#N/A</v>
      </c>
      <c r="T57" s="45" t="e">
        <f>INDEX('Dev Likert Scale Single Score'!$E$2:$E$8, MATCH('Admin Single Score'!T59, 'Dev Likert Scale Single Score'!$D$2:$D$8, 0))</f>
        <v>#N/A</v>
      </c>
      <c r="U57" s="45" t="e">
        <f>INDEX('Dev Likert Scale Single Score'!$E$2:$E$8, MATCH('Admin Single Score'!U59, 'Dev Likert Scale Single Score'!$D$2:$D$8, 0))</f>
        <v>#N/A</v>
      </c>
      <c r="V57" s="45" t="e">
        <f>INDEX('Dev Likert Scale Single Score'!$E$2:$E$8, MATCH('Admin Single Score'!V59, 'Dev Likert Scale Single Score'!$D$2:$D$8, 0))</f>
        <v>#N/A</v>
      </c>
      <c r="W57" s="45" t="e">
        <f>INDEX('Dev Likert Scale Single Score'!$E$2:$E$8, MATCH('Admin Single Score'!W59, 'Dev Likert Scale Single Score'!$D$2:$D$8, 0))</f>
        <v>#N/A</v>
      </c>
      <c r="X57" s="45" t="e">
        <f>INDEX('Dev Likert Scale Single Score'!$E$2:$E$8, MATCH('Admin Single Score'!X59, 'Dev Likert Scale Single Score'!$D$2:$D$8, 0))</f>
        <v>#N/A</v>
      </c>
      <c r="Y57" s="45" t="e">
        <f>INDEX('Dev Likert Scale Single Score'!$E$2:$E$8, MATCH('Admin Single Score'!Y59, 'Dev Likert Scale Single Score'!$D$2:$D$8, 0))</f>
        <v>#N/A</v>
      </c>
      <c r="Z57" s="45" t="e">
        <f>INDEX('Dev Likert Scale Single Score'!$E$2:$E$8, MATCH('Admin Single Score'!Z59, 'Dev Likert Scale Single Score'!$D$2:$D$8, 0))</f>
        <v>#N/A</v>
      </c>
      <c r="AA57" s="45" t="e">
        <f>INDEX('Dev Likert Scale Single Score'!$E$2:$E$8, MATCH('Admin Single Score'!AA59, 'Dev Likert Scale Single Score'!$D$2:$D$8, 0))</f>
        <v>#N/A</v>
      </c>
      <c r="AB57" s="45" t="e">
        <f>INDEX('Dev Likert Scale Single Score'!$E$2:$E$8, MATCH('Admin Single Score'!AB59, 'Dev Likert Scale Single Score'!$D$2:$D$8, 0))</f>
        <v>#N/A</v>
      </c>
      <c r="AC57" s="45" t="e">
        <f>INDEX('Dev Likert Scale Single Score'!$E$2:$E$8, MATCH('Admin Single Score'!AC59, 'Dev Likert Scale Single Score'!$D$2:$D$8, 0))</f>
        <v>#N/A</v>
      </c>
      <c r="AD57" s="45" t="e">
        <f>INDEX('Dev Likert Scale Single Score'!$E$2:$E$8, MATCH('Admin Single Score'!AD59, 'Dev Likert Scale Single Score'!$D$2:$D$8, 0))</f>
        <v>#N/A</v>
      </c>
      <c r="AE57" s="45" t="e">
        <f>INDEX('Dev Likert Scale Single Score'!$E$2:$E$8, MATCH('Admin Single Score'!AE59, 'Dev Likert Scale Single Score'!$D$2:$D$8, 0))</f>
        <v>#N/A</v>
      </c>
      <c r="AF57" s="45" t="e">
        <f>INDEX('Dev Likert Scale Single Score'!$E$2:$E$8, MATCH('Admin Single Score'!AF59, 'Dev Likert Scale Single Score'!$D$2:$D$8, 0))</f>
        <v>#N/A</v>
      </c>
      <c r="AG57" s="45" t="e">
        <f>INDEX('Dev Likert Scale Single Score'!$E$2:$E$8, MATCH('Admin Single Score'!AG59, 'Dev Likert Scale Single Score'!$D$2:$D$8, 0))</f>
        <v>#N/A</v>
      </c>
      <c r="AH57" s="45" t="e">
        <f>INDEX('Dev Likert Scale Single Score'!$E$2:$E$8, MATCH('Admin Single Score'!AH59, 'Dev Likert Scale Single Score'!$D$2:$D$8, 0))</f>
        <v>#N/A</v>
      </c>
      <c r="AI57" s="45" t="e">
        <f>INDEX('Dev Likert Scale Single Score'!$E$2:$E$8, MATCH('Admin Single Score'!AI59, 'Dev Likert Scale Single Score'!$D$2:$D$8, 0))</f>
        <v>#N/A</v>
      </c>
      <c r="AJ57" s="45" t="e">
        <f>INDEX('Dev Likert Scale Single Score'!$E$2:$E$8, MATCH('Admin Single Score'!AJ59, 'Dev Likert Scale Single Score'!$D$2:$D$8, 0))</f>
        <v>#N/A</v>
      </c>
      <c r="AK57" s="45" t="e">
        <f>INDEX('Dev Likert Scale Single Score'!$E$2:$E$8, MATCH('Admin Single Score'!AK59, 'Dev Likert Scale Single Score'!$D$2:$D$8, 0))</f>
        <v>#N/A</v>
      </c>
      <c r="AL57" s="45" t="e">
        <f>INDEX('Dev Likert Scale Single Score'!$E$2:$E$8, MATCH('Admin Single Score'!AL59, 'Dev Likert Scale Single Score'!$D$2:$D$8, 0))</f>
        <v>#N/A</v>
      </c>
      <c r="AM57" s="45" t="e">
        <f>INDEX('Dev Likert Scale Single Score'!$E$2:$E$8, MATCH('Admin Single Score'!AM59, 'Dev Likert Scale Single Score'!$D$2:$D$8, 0))</f>
        <v>#N/A</v>
      </c>
      <c r="AN57" s="45" t="e">
        <f>INDEX('Dev Likert Scale Single Score'!$E$2:$E$8, MATCH('Admin Single Score'!AN59, 'Dev Likert Scale Single Score'!$D$2:$D$8, 0))</f>
        <v>#N/A</v>
      </c>
      <c r="AO57" s="45" t="e">
        <f>INDEX('Dev Likert Scale Single Score'!$E$2:$E$8, MATCH('Admin Single Score'!AO59, 'Dev Likert Scale Single Score'!$D$2:$D$8, 0))</f>
        <v>#N/A</v>
      </c>
      <c r="AP57" s="45" t="e">
        <f>INDEX('Dev Likert Scale Single Score'!$E$2:$E$8, MATCH('Admin Single Score'!AP59, 'Dev Likert Scale Single Score'!$D$2:$D$8, 0))</f>
        <v>#N/A</v>
      </c>
      <c r="AQ57" s="45" t="e">
        <f>INDEX('Dev Likert Scale Single Score'!$E$2:$E$8, MATCH('Admin Single Score'!AQ59, 'Dev Likert Scale Single Score'!$D$2:$D$8, 0))</f>
        <v>#N/A</v>
      </c>
    </row>
    <row r="58" spans="1:43" ht="61.5" thickTop="1" thickBot="1" x14ac:dyDescent="0.3">
      <c r="A58" s="92" t="str">
        <f>'Admin Single Score'!A60</f>
        <v>Question_12</v>
      </c>
      <c r="B58" s="13" t="str">
        <f>'Admin Single Score'!B60</f>
        <v xml:space="preserve">To what degree are fishing-free weekends important for the local community? </v>
      </c>
      <c r="C58" s="59" t="str">
        <f>'Admin Single Score'!C60</f>
        <v>It is a custom to be free on Sundays, but the community can likely adapt without significant issues.</v>
      </c>
      <c r="D58" s="45">
        <f>INDEX('Dev Likert Scale Single Score'!$E$2:$E$8, MATCH('Admin Single Score'!D60, 'Dev Likert Scale Single Score'!$D$2:$D$8, 0))</f>
        <v>0</v>
      </c>
      <c r="E58" s="45">
        <f>INDEX('Dev Likert Scale Single Score'!$E$2:$E$8, MATCH('Admin Single Score'!E60, 'Dev Likert Scale Single Score'!$D$2:$D$8, 0))</f>
        <v>0</v>
      </c>
      <c r="F58" s="45">
        <f>INDEX('Dev Likert Scale Single Score'!$E$2:$E$8, MATCH('Admin Single Score'!F60, 'Dev Likert Scale Single Score'!$D$2:$D$8, 0))</f>
        <v>0</v>
      </c>
      <c r="G58" s="45">
        <f>INDEX('Dev Likert Scale Single Score'!$E$2:$E$8, MATCH('Admin Single Score'!G60, 'Dev Likert Scale Single Score'!$D$2:$D$8, 0))</f>
        <v>0</v>
      </c>
      <c r="H58" s="45">
        <f>INDEX('Dev Likert Scale Single Score'!$E$2:$E$8, MATCH('Admin Single Score'!H60, 'Dev Likert Scale Single Score'!$D$2:$D$8, 0))</f>
        <v>0</v>
      </c>
      <c r="I58" s="45">
        <f>INDEX('Dev Likert Scale Single Score'!$E$2:$E$8, MATCH('Admin Single Score'!I60, 'Dev Likert Scale Single Score'!$D$2:$D$8, 0))</f>
        <v>0</v>
      </c>
      <c r="J58" s="45">
        <f>INDEX('Dev Likert Scale Single Score'!$E$2:$E$8, MATCH('Admin Single Score'!J60, 'Dev Likert Scale Single Score'!$D$2:$D$8, 0))</f>
        <v>0</v>
      </c>
      <c r="K58" s="45">
        <f>INDEX('Dev Likert Scale Single Score'!$E$2:$E$8, MATCH('Admin Single Score'!K60, 'Dev Likert Scale Single Score'!$D$2:$D$8, 0))</f>
        <v>0</v>
      </c>
      <c r="L58" s="45">
        <f>INDEX('Dev Likert Scale Single Score'!$E$2:$E$8, MATCH('Admin Single Score'!L60, 'Dev Likert Scale Single Score'!$D$2:$D$8, 0))</f>
        <v>0</v>
      </c>
      <c r="M58" s="45">
        <f>INDEX('Dev Likert Scale Single Score'!$E$2:$E$8, MATCH('Admin Single Score'!M60, 'Dev Likert Scale Single Score'!$D$2:$D$8, 0))</f>
        <v>1</v>
      </c>
      <c r="N58" s="45">
        <f>INDEX('Dev Likert Scale Single Score'!$E$2:$E$8, MATCH('Admin Single Score'!N60, 'Dev Likert Scale Single Score'!$D$2:$D$8, 0))</f>
        <v>1</v>
      </c>
      <c r="O58" s="45">
        <f>INDEX('Dev Likert Scale Single Score'!$E$2:$E$8, MATCH('Admin Single Score'!O60, 'Dev Likert Scale Single Score'!$D$2:$D$8, 0))</f>
        <v>1</v>
      </c>
      <c r="P58" s="45">
        <f>INDEX('Dev Likert Scale Single Score'!$E$2:$E$8, MATCH('Admin Single Score'!P60, 'Dev Likert Scale Single Score'!$D$2:$D$8, 0))</f>
        <v>0</v>
      </c>
      <c r="Q58" s="45">
        <f>INDEX('Dev Likert Scale Single Score'!$E$2:$E$8, MATCH('Admin Single Score'!Q60, 'Dev Likert Scale Single Score'!$D$2:$D$8, 0))</f>
        <v>2</v>
      </c>
      <c r="R58" s="45" t="e">
        <f>INDEX('Dev Likert Scale Single Score'!$E$2:$E$8, MATCH('Admin Single Score'!R60, 'Dev Likert Scale Single Score'!$D$2:$D$8, 0))</f>
        <v>#N/A</v>
      </c>
      <c r="S58" s="45" t="e">
        <f>INDEX('Dev Likert Scale Single Score'!$E$2:$E$8, MATCH('Admin Single Score'!S60, 'Dev Likert Scale Single Score'!$D$2:$D$8, 0))</f>
        <v>#N/A</v>
      </c>
      <c r="T58" s="45" t="e">
        <f>INDEX('Dev Likert Scale Single Score'!$E$2:$E$8, MATCH('Admin Single Score'!T60, 'Dev Likert Scale Single Score'!$D$2:$D$8, 0))</f>
        <v>#N/A</v>
      </c>
      <c r="U58" s="45" t="e">
        <f>INDEX('Dev Likert Scale Single Score'!$E$2:$E$8, MATCH('Admin Single Score'!U60, 'Dev Likert Scale Single Score'!$D$2:$D$8, 0))</f>
        <v>#N/A</v>
      </c>
      <c r="V58" s="45" t="e">
        <f>INDEX('Dev Likert Scale Single Score'!$E$2:$E$8, MATCH('Admin Single Score'!V60, 'Dev Likert Scale Single Score'!$D$2:$D$8, 0))</f>
        <v>#N/A</v>
      </c>
      <c r="W58" s="45" t="e">
        <f>INDEX('Dev Likert Scale Single Score'!$E$2:$E$8, MATCH('Admin Single Score'!W60, 'Dev Likert Scale Single Score'!$D$2:$D$8, 0))</f>
        <v>#N/A</v>
      </c>
      <c r="X58" s="45" t="e">
        <f>INDEX('Dev Likert Scale Single Score'!$E$2:$E$8, MATCH('Admin Single Score'!X60, 'Dev Likert Scale Single Score'!$D$2:$D$8, 0))</f>
        <v>#N/A</v>
      </c>
      <c r="Y58" s="45" t="e">
        <f>INDEX('Dev Likert Scale Single Score'!$E$2:$E$8, MATCH('Admin Single Score'!Y60, 'Dev Likert Scale Single Score'!$D$2:$D$8, 0))</f>
        <v>#N/A</v>
      </c>
      <c r="Z58" s="45" t="e">
        <f>INDEX('Dev Likert Scale Single Score'!$E$2:$E$8, MATCH('Admin Single Score'!Z60, 'Dev Likert Scale Single Score'!$D$2:$D$8, 0))</f>
        <v>#N/A</v>
      </c>
      <c r="AA58" s="45" t="e">
        <f>INDEX('Dev Likert Scale Single Score'!$E$2:$E$8, MATCH('Admin Single Score'!AA60, 'Dev Likert Scale Single Score'!$D$2:$D$8, 0))</f>
        <v>#N/A</v>
      </c>
      <c r="AB58" s="45" t="e">
        <f>INDEX('Dev Likert Scale Single Score'!$E$2:$E$8, MATCH('Admin Single Score'!AB60, 'Dev Likert Scale Single Score'!$D$2:$D$8, 0))</f>
        <v>#N/A</v>
      </c>
      <c r="AC58" s="45" t="e">
        <f>INDEX('Dev Likert Scale Single Score'!$E$2:$E$8, MATCH('Admin Single Score'!AC60, 'Dev Likert Scale Single Score'!$D$2:$D$8, 0))</f>
        <v>#N/A</v>
      </c>
      <c r="AD58" s="45" t="e">
        <f>INDEX('Dev Likert Scale Single Score'!$E$2:$E$8, MATCH('Admin Single Score'!AD60, 'Dev Likert Scale Single Score'!$D$2:$D$8, 0))</f>
        <v>#N/A</v>
      </c>
      <c r="AE58" s="45" t="e">
        <f>INDEX('Dev Likert Scale Single Score'!$E$2:$E$8, MATCH('Admin Single Score'!AE60, 'Dev Likert Scale Single Score'!$D$2:$D$8, 0))</f>
        <v>#N/A</v>
      </c>
      <c r="AF58" s="45" t="e">
        <f>INDEX('Dev Likert Scale Single Score'!$E$2:$E$8, MATCH('Admin Single Score'!AF60, 'Dev Likert Scale Single Score'!$D$2:$D$8, 0))</f>
        <v>#N/A</v>
      </c>
      <c r="AG58" s="45" t="e">
        <f>INDEX('Dev Likert Scale Single Score'!$E$2:$E$8, MATCH('Admin Single Score'!AG60, 'Dev Likert Scale Single Score'!$D$2:$D$8, 0))</f>
        <v>#N/A</v>
      </c>
      <c r="AH58" s="45" t="e">
        <f>INDEX('Dev Likert Scale Single Score'!$E$2:$E$8, MATCH('Admin Single Score'!AH60, 'Dev Likert Scale Single Score'!$D$2:$D$8, 0))</f>
        <v>#N/A</v>
      </c>
      <c r="AI58" s="45" t="e">
        <f>INDEX('Dev Likert Scale Single Score'!$E$2:$E$8, MATCH('Admin Single Score'!AI60, 'Dev Likert Scale Single Score'!$D$2:$D$8, 0))</f>
        <v>#N/A</v>
      </c>
      <c r="AJ58" s="45" t="e">
        <f>INDEX('Dev Likert Scale Single Score'!$E$2:$E$8, MATCH('Admin Single Score'!AJ60, 'Dev Likert Scale Single Score'!$D$2:$D$8, 0))</f>
        <v>#N/A</v>
      </c>
      <c r="AK58" s="45" t="e">
        <f>INDEX('Dev Likert Scale Single Score'!$E$2:$E$8, MATCH('Admin Single Score'!AK60, 'Dev Likert Scale Single Score'!$D$2:$D$8, 0))</f>
        <v>#N/A</v>
      </c>
      <c r="AL58" s="45" t="e">
        <f>INDEX('Dev Likert Scale Single Score'!$E$2:$E$8, MATCH('Admin Single Score'!AL60, 'Dev Likert Scale Single Score'!$D$2:$D$8, 0))</f>
        <v>#N/A</v>
      </c>
      <c r="AM58" s="45" t="e">
        <f>INDEX('Dev Likert Scale Single Score'!$E$2:$E$8, MATCH('Admin Single Score'!AM60, 'Dev Likert Scale Single Score'!$D$2:$D$8, 0))</f>
        <v>#N/A</v>
      </c>
      <c r="AN58" s="45" t="e">
        <f>INDEX('Dev Likert Scale Single Score'!$E$2:$E$8, MATCH('Admin Single Score'!AN60, 'Dev Likert Scale Single Score'!$D$2:$D$8, 0))</f>
        <v>#N/A</v>
      </c>
      <c r="AO58" s="45" t="e">
        <f>INDEX('Dev Likert Scale Single Score'!$E$2:$E$8, MATCH('Admin Single Score'!AO60, 'Dev Likert Scale Single Score'!$D$2:$D$8, 0))</f>
        <v>#N/A</v>
      </c>
      <c r="AP58" s="45" t="e">
        <f>INDEX('Dev Likert Scale Single Score'!$E$2:$E$8, MATCH('Admin Single Score'!AP60, 'Dev Likert Scale Single Score'!$D$2:$D$8, 0))</f>
        <v>#N/A</v>
      </c>
      <c r="AQ58" s="45" t="e">
        <f>INDEX('Dev Likert Scale Single Score'!$E$2:$E$8, MATCH('Admin Single Score'!AQ60, 'Dev Likert Scale Single Score'!$D$2:$D$8, 0))</f>
        <v>#N/A</v>
      </c>
    </row>
    <row r="59" spans="1:43" ht="106.5" thickTop="1" thickBot="1" x14ac:dyDescent="0.3">
      <c r="A59" s="92" t="str">
        <f>'Admin Single Score'!A61</f>
        <v>Question_12</v>
      </c>
      <c r="B59" s="13" t="str">
        <f>'Admin Single Score'!B61</f>
        <v xml:space="preserve">To what degree are fishing-free weekends important for the local community? </v>
      </c>
      <c r="C59" s="59" t="str">
        <f>'Admin Single Score'!C61</f>
        <v>This is not a problem in this area because the local community was already accustomed or is willing to fish in a rhythm that includes working on Sundays.</v>
      </c>
      <c r="D59" s="45">
        <f>INDEX('Dev Likert Scale Single Score'!$E$2:$E$8, MATCH('Admin Single Score'!D61, 'Dev Likert Scale Single Score'!$D$2:$D$8, 0))</f>
        <v>0</v>
      </c>
      <c r="E59" s="45">
        <f>INDEX('Dev Likert Scale Single Score'!$E$2:$E$8, MATCH('Admin Single Score'!E61, 'Dev Likert Scale Single Score'!$D$2:$D$8, 0))</f>
        <v>0</v>
      </c>
      <c r="F59" s="45">
        <f>INDEX('Dev Likert Scale Single Score'!$E$2:$E$8, MATCH('Admin Single Score'!F61, 'Dev Likert Scale Single Score'!$D$2:$D$8, 0))</f>
        <v>0</v>
      </c>
      <c r="G59" s="45">
        <f>INDEX('Dev Likert Scale Single Score'!$E$2:$E$8, MATCH('Admin Single Score'!G61, 'Dev Likert Scale Single Score'!$D$2:$D$8, 0))</f>
        <v>0</v>
      </c>
      <c r="H59" s="45">
        <f>INDEX('Dev Likert Scale Single Score'!$E$2:$E$8, MATCH('Admin Single Score'!H61, 'Dev Likert Scale Single Score'!$D$2:$D$8, 0))</f>
        <v>0</v>
      </c>
      <c r="I59" s="45">
        <f>INDEX('Dev Likert Scale Single Score'!$E$2:$E$8, MATCH('Admin Single Score'!I61, 'Dev Likert Scale Single Score'!$D$2:$D$8, 0))</f>
        <v>0</v>
      </c>
      <c r="J59" s="45">
        <f>INDEX('Dev Likert Scale Single Score'!$E$2:$E$8, MATCH('Admin Single Score'!J61, 'Dev Likert Scale Single Score'!$D$2:$D$8, 0))</f>
        <v>0</v>
      </c>
      <c r="K59" s="45">
        <f>INDEX('Dev Likert Scale Single Score'!$E$2:$E$8, MATCH('Admin Single Score'!K61, 'Dev Likert Scale Single Score'!$D$2:$D$8, 0))</f>
        <v>0</v>
      </c>
      <c r="L59" s="45">
        <f>INDEX('Dev Likert Scale Single Score'!$E$2:$E$8, MATCH('Admin Single Score'!L61, 'Dev Likert Scale Single Score'!$D$2:$D$8, 0))</f>
        <v>0</v>
      </c>
      <c r="M59" s="45">
        <f>INDEX('Dev Likert Scale Single Score'!$E$2:$E$8, MATCH('Admin Single Score'!M61, 'Dev Likert Scale Single Score'!$D$2:$D$8, 0))</f>
        <v>1</v>
      </c>
      <c r="N59" s="45">
        <f>INDEX('Dev Likert Scale Single Score'!$E$2:$E$8, MATCH('Admin Single Score'!N61, 'Dev Likert Scale Single Score'!$D$2:$D$8, 0))</f>
        <v>1</v>
      </c>
      <c r="O59" s="45">
        <f>INDEX('Dev Likert Scale Single Score'!$E$2:$E$8, MATCH('Admin Single Score'!O61, 'Dev Likert Scale Single Score'!$D$2:$D$8, 0))</f>
        <v>1</v>
      </c>
      <c r="P59" s="45">
        <f>INDEX('Dev Likert Scale Single Score'!$E$2:$E$8, MATCH('Admin Single Score'!P61, 'Dev Likert Scale Single Score'!$D$2:$D$8, 0))</f>
        <v>0</v>
      </c>
      <c r="Q59" s="45">
        <f>INDEX('Dev Likert Scale Single Score'!$E$2:$E$8, MATCH('Admin Single Score'!Q61, 'Dev Likert Scale Single Score'!$D$2:$D$8, 0))</f>
        <v>1</v>
      </c>
      <c r="R59" s="45" t="e">
        <f>INDEX('Dev Likert Scale Single Score'!$E$2:$E$8, MATCH('Admin Single Score'!R61, 'Dev Likert Scale Single Score'!$D$2:$D$8, 0))</f>
        <v>#N/A</v>
      </c>
      <c r="S59" s="45" t="e">
        <f>INDEX('Dev Likert Scale Single Score'!$E$2:$E$8, MATCH('Admin Single Score'!S61, 'Dev Likert Scale Single Score'!$D$2:$D$8, 0))</f>
        <v>#N/A</v>
      </c>
      <c r="T59" s="45" t="e">
        <f>INDEX('Dev Likert Scale Single Score'!$E$2:$E$8, MATCH('Admin Single Score'!T61, 'Dev Likert Scale Single Score'!$D$2:$D$8, 0))</f>
        <v>#N/A</v>
      </c>
      <c r="U59" s="45" t="e">
        <f>INDEX('Dev Likert Scale Single Score'!$E$2:$E$8, MATCH('Admin Single Score'!U61, 'Dev Likert Scale Single Score'!$D$2:$D$8, 0))</f>
        <v>#N/A</v>
      </c>
      <c r="V59" s="45" t="e">
        <f>INDEX('Dev Likert Scale Single Score'!$E$2:$E$8, MATCH('Admin Single Score'!V61, 'Dev Likert Scale Single Score'!$D$2:$D$8, 0))</f>
        <v>#N/A</v>
      </c>
      <c r="W59" s="45" t="e">
        <f>INDEX('Dev Likert Scale Single Score'!$E$2:$E$8, MATCH('Admin Single Score'!W61, 'Dev Likert Scale Single Score'!$D$2:$D$8, 0))</f>
        <v>#N/A</v>
      </c>
      <c r="X59" s="45" t="e">
        <f>INDEX('Dev Likert Scale Single Score'!$E$2:$E$8, MATCH('Admin Single Score'!X61, 'Dev Likert Scale Single Score'!$D$2:$D$8, 0))</f>
        <v>#N/A</v>
      </c>
      <c r="Y59" s="45" t="e">
        <f>INDEX('Dev Likert Scale Single Score'!$E$2:$E$8, MATCH('Admin Single Score'!Y61, 'Dev Likert Scale Single Score'!$D$2:$D$8, 0))</f>
        <v>#N/A</v>
      </c>
      <c r="Z59" s="45" t="e">
        <f>INDEX('Dev Likert Scale Single Score'!$E$2:$E$8, MATCH('Admin Single Score'!Z61, 'Dev Likert Scale Single Score'!$D$2:$D$8, 0))</f>
        <v>#N/A</v>
      </c>
      <c r="AA59" s="45" t="e">
        <f>INDEX('Dev Likert Scale Single Score'!$E$2:$E$8, MATCH('Admin Single Score'!AA61, 'Dev Likert Scale Single Score'!$D$2:$D$8, 0))</f>
        <v>#N/A</v>
      </c>
      <c r="AB59" s="45" t="e">
        <f>INDEX('Dev Likert Scale Single Score'!$E$2:$E$8, MATCH('Admin Single Score'!AB61, 'Dev Likert Scale Single Score'!$D$2:$D$8, 0))</f>
        <v>#N/A</v>
      </c>
      <c r="AC59" s="45" t="e">
        <f>INDEX('Dev Likert Scale Single Score'!$E$2:$E$8, MATCH('Admin Single Score'!AC61, 'Dev Likert Scale Single Score'!$D$2:$D$8, 0))</f>
        <v>#N/A</v>
      </c>
      <c r="AD59" s="45" t="e">
        <f>INDEX('Dev Likert Scale Single Score'!$E$2:$E$8, MATCH('Admin Single Score'!AD61, 'Dev Likert Scale Single Score'!$D$2:$D$8, 0))</f>
        <v>#N/A</v>
      </c>
      <c r="AE59" s="45" t="e">
        <f>INDEX('Dev Likert Scale Single Score'!$E$2:$E$8, MATCH('Admin Single Score'!AE61, 'Dev Likert Scale Single Score'!$D$2:$D$8, 0))</f>
        <v>#N/A</v>
      </c>
      <c r="AF59" s="45" t="e">
        <f>INDEX('Dev Likert Scale Single Score'!$E$2:$E$8, MATCH('Admin Single Score'!AF61, 'Dev Likert Scale Single Score'!$D$2:$D$8, 0))</f>
        <v>#N/A</v>
      </c>
      <c r="AG59" s="45" t="e">
        <f>INDEX('Dev Likert Scale Single Score'!$E$2:$E$8, MATCH('Admin Single Score'!AG61, 'Dev Likert Scale Single Score'!$D$2:$D$8, 0))</f>
        <v>#N/A</v>
      </c>
      <c r="AH59" s="45" t="e">
        <f>INDEX('Dev Likert Scale Single Score'!$E$2:$E$8, MATCH('Admin Single Score'!AH61, 'Dev Likert Scale Single Score'!$D$2:$D$8, 0))</f>
        <v>#N/A</v>
      </c>
      <c r="AI59" s="45" t="e">
        <f>INDEX('Dev Likert Scale Single Score'!$E$2:$E$8, MATCH('Admin Single Score'!AI61, 'Dev Likert Scale Single Score'!$D$2:$D$8, 0))</f>
        <v>#N/A</v>
      </c>
      <c r="AJ59" s="45" t="e">
        <f>INDEX('Dev Likert Scale Single Score'!$E$2:$E$8, MATCH('Admin Single Score'!AJ61, 'Dev Likert Scale Single Score'!$D$2:$D$8, 0))</f>
        <v>#N/A</v>
      </c>
      <c r="AK59" s="45" t="e">
        <f>INDEX('Dev Likert Scale Single Score'!$E$2:$E$8, MATCH('Admin Single Score'!AK61, 'Dev Likert Scale Single Score'!$D$2:$D$8, 0))</f>
        <v>#N/A</v>
      </c>
      <c r="AL59" s="45" t="e">
        <f>INDEX('Dev Likert Scale Single Score'!$E$2:$E$8, MATCH('Admin Single Score'!AL61, 'Dev Likert Scale Single Score'!$D$2:$D$8, 0))</f>
        <v>#N/A</v>
      </c>
      <c r="AM59" s="45" t="e">
        <f>INDEX('Dev Likert Scale Single Score'!$E$2:$E$8, MATCH('Admin Single Score'!AM61, 'Dev Likert Scale Single Score'!$D$2:$D$8, 0))</f>
        <v>#N/A</v>
      </c>
      <c r="AN59" s="45" t="e">
        <f>INDEX('Dev Likert Scale Single Score'!$E$2:$E$8, MATCH('Admin Single Score'!AN61, 'Dev Likert Scale Single Score'!$D$2:$D$8, 0))</f>
        <v>#N/A</v>
      </c>
      <c r="AO59" s="45" t="e">
        <f>INDEX('Dev Likert Scale Single Score'!$E$2:$E$8, MATCH('Admin Single Score'!AO61, 'Dev Likert Scale Single Score'!$D$2:$D$8, 0))</f>
        <v>#N/A</v>
      </c>
      <c r="AP59" s="45" t="e">
        <f>INDEX('Dev Likert Scale Single Score'!$E$2:$E$8, MATCH('Admin Single Score'!AP61, 'Dev Likert Scale Single Score'!$D$2:$D$8, 0))</f>
        <v>#N/A</v>
      </c>
      <c r="AQ59" s="45" t="e">
        <f>INDEX('Dev Likert Scale Single Score'!$E$2:$E$8, MATCH('Admin Single Score'!AQ61, 'Dev Likert Scale Single Score'!$D$2:$D$8, 0))</f>
        <v>#N/A</v>
      </c>
    </row>
    <row r="60" spans="1:43" ht="46.5" thickTop="1" thickBot="1" x14ac:dyDescent="0.3">
      <c r="A60" s="92" t="str">
        <f>'Admin Single Score'!A62</f>
        <v>Question_12</v>
      </c>
      <c r="B60" s="13" t="str">
        <f>'Admin Single Score'!B62</f>
        <v xml:space="preserve">To what degree are fishing-free weekends important for the local community? </v>
      </c>
      <c r="C60" s="59" t="str">
        <f>'Admin Single Score'!C62</f>
        <v>This is unknown and/or uncertain (Q12).</v>
      </c>
      <c r="D60" s="45">
        <f>INDEX('Dev Likert Scale Single Score'!$E$2:$E$8, MATCH('Admin Single Score'!D62, 'Dev Likert Scale Single Score'!$D$2:$D$8, 0))</f>
        <v>0</v>
      </c>
      <c r="E60" s="45">
        <f>INDEX('Dev Likert Scale Single Score'!$E$2:$E$8, MATCH('Admin Single Score'!E62, 'Dev Likert Scale Single Score'!$D$2:$D$8, 0))</f>
        <v>0</v>
      </c>
      <c r="F60" s="45">
        <f>INDEX('Dev Likert Scale Single Score'!$E$2:$E$8, MATCH('Admin Single Score'!F62, 'Dev Likert Scale Single Score'!$D$2:$D$8, 0))</f>
        <v>0</v>
      </c>
      <c r="G60" s="45">
        <f>INDEX('Dev Likert Scale Single Score'!$E$2:$E$8, MATCH('Admin Single Score'!G62, 'Dev Likert Scale Single Score'!$D$2:$D$8, 0))</f>
        <v>0</v>
      </c>
      <c r="H60" s="45">
        <f>INDEX('Dev Likert Scale Single Score'!$E$2:$E$8, MATCH('Admin Single Score'!H62, 'Dev Likert Scale Single Score'!$D$2:$D$8, 0))</f>
        <v>0</v>
      </c>
      <c r="I60" s="45">
        <f>INDEX('Dev Likert Scale Single Score'!$E$2:$E$8, MATCH('Admin Single Score'!I62, 'Dev Likert Scale Single Score'!$D$2:$D$8, 0))</f>
        <v>0</v>
      </c>
      <c r="J60" s="45">
        <f>INDEX('Dev Likert Scale Single Score'!$E$2:$E$8, MATCH('Admin Single Score'!J62, 'Dev Likert Scale Single Score'!$D$2:$D$8, 0))</f>
        <v>0</v>
      </c>
      <c r="K60" s="45">
        <f>INDEX('Dev Likert Scale Single Score'!$E$2:$E$8, MATCH('Admin Single Score'!K62, 'Dev Likert Scale Single Score'!$D$2:$D$8, 0))</f>
        <v>0</v>
      </c>
      <c r="L60" s="45">
        <f>INDEX('Dev Likert Scale Single Score'!$E$2:$E$8, MATCH('Admin Single Score'!L62, 'Dev Likert Scale Single Score'!$D$2:$D$8, 0))</f>
        <v>0</v>
      </c>
      <c r="M60" s="45" t="str">
        <f>INDEX('Dev Likert Scale Single Score'!$E$2:$E$8, MATCH('Admin Single Score'!M62, 'Dev Likert Scale Single Score'!$D$2:$D$8, 0))</f>
        <v>u</v>
      </c>
      <c r="N60" s="45" t="str">
        <f>INDEX('Dev Likert Scale Single Score'!$E$2:$E$8, MATCH('Admin Single Score'!N62, 'Dev Likert Scale Single Score'!$D$2:$D$8, 0))</f>
        <v>u</v>
      </c>
      <c r="O60" s="45" t="str">
        <f>INDEX('Dev Likert Scale Single Score'!$E$2:$E$8, MATCH('Admin Single Score'!O62, 'Dev Likert Scale Single Score'!$D$2:$D$8, 0))</f>
        <v>u</v>
      </c>
      <c r="P60" s="45">
        <f>INDEX('Dev Likert Scale Single Score'!$E$2:$E$8, MATCH('Admin Single Score'!P62, 'Dev Likert Scale Single Score'!$D$2:$D$8, 0))</f>
        <v>0</v>
      </c>
      <c r="Q60" s="45" t="str">
        <f>INDEX('Dev Likert Scale Single Score'!$E$2:$E$8, MATCH('Admin Single Score'!Q62, 'Dev Likert Scale Single Score'!$D$2:$D$8, 0))</f>
        <v>u</v>
      </c>
      <c r="R60" s="45" t="e">
        <f>INDEX('Dev Likert Scale Single Score'!$E$2:$E$8, MATCH('Admin Single Score'!R62, 'Dev Likert Scale Single Score'!$D$2:$D$8, 0))</f>
        <v>#N/A</v>
      </c>
      <c r="S60" s="45" t="e">
        <f>INDEX('Dev Likert Scale Single Score'!$E$2:$E$8, MATCH('Admin Single Score'!S62, 'Dev Likert Scale Single Score'!$D$2:$D$8, 0))</f>
        <v>#N/A</v>
      </c>
      <c r="T60" s="45" t="e">
        <f>INDEX('Dev Likert Scale Single Score'!$E$2:$E$8, MATCH('Admin Single Score'!T62, 'Dev Likert Scale Single Score'!$D$2:$D$8, 0))</f>
        <v>#N/A</v>
      </c>
      <c r="U60" s="45" t="e">
        <f>INDEX('Dev Likert Scale Single Score'!$E$2:$E$8, MATCH('Admin Single Score'!U62, 'Dev Likert Scale Single Score'!$D$2:$D$8, 0))</f>
        <v>#N/A</v>
      </c>
      <c r="V60" s="45" t="e">
        <f>INDEX('Dev Likert Scale Single Score'!$E$2:$E$8, MATCH('Admin Single Score'!V62, 'Dev Likert Scale Single Score'!$D$2:$D$8, 0))</f>
        <v>#N/A</v>
      </c>
      <c r="W60" s="45" t="e">
        <f>INDEX('Dev Likert Scale Single Score'!$E$2:$E$8, MATCH('Admin Single Score'!W62, 'Dev Likert Scale Single Score'!$D$2:$D$8, 0))</f>
        <v>#N/A</v>
      </c>
      <c r="X60" s="45" t="e">
        <f>INDEX('Dev Likert Scale Single Score'!$E$2:$E$8, MATCH('Admin Single Score'!X62, 'Dev Likert Scale Single Score'!$D$2:$D$8, 0))</f>
        <v>#N/A</v>
      </c>
      <c r="Y60" s="45" t="e">
        <f>INDEX('Dev Likert Scale Single Score'!$E$2:$E$8, MATCH('Admin Single Score'!Y62, 'Dev Likert Scale Single Score'!$D$2:$D$8, 0))</f>
        <v>#N/A</v>
      </c>
      <c r="Z60" s="45" t="e">
        <f>INDEX('Dev Likert Scale Single Score'!$E$2:$E$8, MATCH('Admin Single Score'!Z62, 'Dev Likert Scale Single Score'!$D$2:$D$8, 0))</f>
        <v>#N/A</v>
      </c>
      <c r="AA60" s="45" t="e">
        <f>INDEX('Dev Likert Scale Single Score'!$E$2:$E$8, MATCH('Admin Single Score'!AA62, 'Dev Likert Scale Single Score'!$D$2:$D$8, 0))</f>
        <v>#N/A</v>
      </c>
      <c r="AB60" s="45" t="e">
        <f>INDEX('Dev Likert Scale Single Score'!$E$2:$E$8, MATCH('Admin Single Score'!AB62, 'Dev Likert Scale Single Score'!$D$2:$D$8, 0))</f>
        <v>#N/A</v>
      </c>
      <c r="AC60" s="45" t="e">
        <f>INDEX('Dev Likert Scale Single Score'!$E$2:$E$8, MATCH('Admin Single Score'!AC62, 'Dev Likert Scale Single Score'!$D$2:$D$8, 0))</f>
        <v>#N/A</v>
      </c>
      <c r="AD60" s="45" t="e">
        <f>INDEX('Dev Likert Scale Single Score'!$E$2:$E$8, MATCH('Admin Single Score'!AD62, 'Dev Likert Scale Single Score'!$D$2:$D$8, 0))</f>
        <v>#N/A</v>
      </c>
      <c r="AE60" s="45" t="e">
        <f>INDEX('Dev Likert Scale Single Score'!$E$2:$E$8, MATCH('Admin Single Score'!AE62, 'Dev Likert Scale Single Score'!$D$2:$D$8, 0))</f>
        <v>#N/A</v>
      </c>
      <c r="AF60" s="45" t="e">
        <f>INDEX('Dev Likert Scale Single Score'!$E$2:$E$8, MATCH('Admin Single Score'!AF62, 'Dev Likert Scale Single Score'!$D$2:$D$8, 0))</f>
        <v>#N/A</v>
      </c>
      <c r="AG60" s="45" t="e">
        <f>INDEX('Dev Likert Scale Single Score'!$E$2:$E$8, MATCH('Admin Single Score'!AG62, 'Dev Likert Scale Single Score'!$D$2:$D$8, 0))</f>
        <v>#N/A</v>
      </c>
      <c r="AH60" s="45" t="e">
        <f>INDEX('Dev Likert Scale Single Score'!$E$2:$E$8, MATCH('Admin Single Score'!AH62, 'Dev Likert Scale Single Score'!$D$2:$D$8, 0))</f>
        <v>#N/A</v>
      </c>
      <c r="AI60" s="45" t="e">
        <f>INDEX('Dev Likert Scale Single Score'!$E$2:$E$8, MATCH('Admin Single Score'!AI62, 'Dev Likert Scale Single Score'!$D$2:$D$8, 0))</f>
        <v>#N/A</v>
      </c>
      <c r="AJ60" s="45" t="e">
        <f>INDEX('Dev Likert Scale Single Score'!$E$2:$E$8, MATCH('Admin Single Score'!AJ62, 'Dev Likert Scale Single Score'!$D$2:$D$8, 0))</f>
        <v>#N/A</v>
      </c>
      <c r="AK60" s="45" t="e">
        <f>INDEX('Dev Likert Scale Single Score'!$E$2:$E$8, MATCH('Admin Single Score'!AK62, 'Dev Likert Scale Single Score'!$D$2:$D$8, 0))</f>
        <v>#N/A</v>
      </c>
      <c r="AL60" s="45" t="e">
        <f>INDEX('Dev Likert Scale Single Score'!$E$2:$E$8, MATCH('Admin Single Score'!AL62, 'Dev Likert Scale Single Score'!$D$2:$D$8, 0))</f>
        <v>#N/A</v>
      </c>
      <c r="AM60" s="45" t="e">
        <f>INDEX('Dev Likert Scale Single Score'!$E$2:$E$8, MATCH('Admin Single Score'!AM62, 'Dev Likert Scale Single Score'!$D$2:$D$8, 0))</f>
        <v>#N/A</v>
      </c>
      <c r="AN60" s="45" t="e">
        <f>INDEX('Dev Likert Scale Single Score'!$E$2:$E$8, MATCH('Admin Single Score'!AN62, 'Dev Likert Scale Single Score'!$D$2:$D$8, 0))</f>
        <v>#N/A</v>
      </c>
      <c r="AO60" s="45" t="e">
        <f>INDEX('Dev Likert Scale Single Score'!$E$2:$E$8, MATCH('Admin Single Score'!AO62, 'Dev Likert Scale Single Score'!$D$2:$D$8, 0))</f>
        <v>#N/A</v>
      </c>
      <c r="AP60" s="45" t="e">
        <f>INDEX('Dev Likert Scale Single Score'!$E$2:$E$8, MATCH('Admin Single Score'!AP62, 'Dev Likert Scale Single Score'!$D$2:$D$8, 0))</f>
        <v>#N/A</v>
      </c>
      <c r="AQ60" s="45" t="e">
        <f>INDEX('Dev Likert Scale Single Score'!$E$2:$E$8, MATCH('Admin Single Score'!AQ62, 'Dev Likert Scale Single Score'!$D$2:$D$8, 0))</f>
        <v>#N/A</v>
      </c>
    </row>
    <row r="61" spans="1:43" ht="46.5" thickTop="1" thickBot="1" x14ac:dyDescent="0.3">
      <c r="A61" s="92" t="str">
        <f>'Admin Single Score'!A63</f>
        <v>Question_12</v>
      </c>
      <c r="B61" s="13" t="str">
        <f>'Admin Single Score'!B63</f>
        <v xml:space="preserve">To what degree are fishing-free weekends important for the local community? </v>
      </c>
      <c r="C61" s="59">
        <f>'Admin Single Score'!C63</f>
        <v>0</v>
      </c>
      <c r="D61" s="45" t="e">
        <f>INDEX('Dev Likert Scale Single Score'!$E$2:$E$8, MATCH('Admin Single Score'!D63, 'Dev Likert Scale Single Score'!$D$2:$D$8, 0))</f>
        <v>#N/A</v>
      </c>
      <c r="E61" s="45" t="e">
        <f>INDEX('Dev Likert Scale Single Score'!$E$2:$E$8, MATCH('Admin Single Score'!E63, 'Dev Likert Scale Single Score'!$D$2:$D$8, 0))</f>
        <v>#N/A</v>
      </c>
      <c r="F61" s="45" t="e">
        <f>INDEX('Dev Likert Scale Single Score'!$E$2:$E$8, MATCH('Admin Single Score'!F63, 'Dev Likert Scale Single Score'!$D$2:$D$8, 0))</f>
        <v>#N/A</v>
      </c>
      <c r="G61" s="45" t="e">
        <f>INDEX('Dev Likert Scale Single Score'!$E$2:$E$8, MATCH('Admin Single Score'!G63, 'Dev Likert Scale Single Score'!$D$2:$D$8, 0))</f>
        <v>#N/A</v>
      </c>
      <c r="H61" s="45" t="e">
        <f>INDEX('Dev Likert Scale Single Score'!$E$2:$E$8, MATCH('Admin Single Score'!H63, 'Dev Likert Scale Single Score'!$D$2:$D$8, 0))</f>
        <v>#N/A</v>
      </c>
      <c r="I61" s="45" t="e">
        <f>INDEX('Dev Likert Scale Single Score'!$E$2:$E$8, MATCH('Admin Single Score'!I63, 'Dev Likert Scale Single Score'!$D$2:$D$8, 0))</f>
        <v>#N/A</v>
      </c>
      <c r="J61" s="45" t="e">
        <f>INDEX('Dev Likert Scale Single Score'!$E$2:$E$8, MATCH('Admin Single Score'!J63, 'Dev Likert Scale Single Score'!$D$2:$D$8, 0))</f>
        <v>#N/A</v>
      </c>
      <c r="K61" s="45" t="e">
        <f>INDEX('Dev Likert Scale Single Score'!$E$2:$E$8, MATCH('Admin Single Score'!K63, 'Dev Likert Scale Single Score'!$D$2:$D$8, 0))</f>
        <v>#N/A</v>
      </c>
      <c r="L61" s="45" t="e">
        <f>INDEX('Dev Likert Scale Single Score'!$E$2:$E$8, MATCH('Admin Single Score'!L63, 'Dev Likert Scale Single Score'!$D$2:$D$8, 0))</f>
        <v>#N/A</v>
      </c>
      <c r="M61" s="45" t="e">
        <f>INDEX('Dev Likert Scale Single Score'!$E$2:$E$8, MATCH('Admin Single Score'!M63, 'Dev Likert Scale Single Score'!$D$2:$D$8, 0))</f>
        <v>#N/A</v>
      </c>
      <c r="N61" s="45" t="e">
        <f>INDEX('Dev Likert Scale Single Score'!$E$2:$E$8, MATCH('Admin Single Score'!N63, 'Dev Likert Scale Single Score'!$D$2:$D$8, 0))</f>
        <v>#N/A</v>
      </c>
      <c r="O61" s="45" t="e">
        <f>INDEX('Dev Likert Scale Single Score'!$E$2:$E$8, MATCH('Admin Single Score'!O63, 'Dev Likert Scale Single Score'!$D$2:$D$8, 0))</f>
        <v>#N/A</v>
      </c>
      <c r="P61" s="45" t="e">
        <f>INDEX('Dev Likert Scale Single Score'!$E$2:$E$8, MATCH('Admin Single Score'!P63, 'Dev Likert Scale Single Score'!$D$2:$D$8, 0))</f>
        <v>#N/A</v>
      </c>
      <c r="Q61" s="45" t="e">
        <f>INDEX('Dev Likert Scale Single Score'!$E$2:$E$8, MATCH('Admin Single Score'!Q63, 'Dev Likert Scale Single Score'!$D$2:$D$8, 0))</f>
        <v>#N/A</v>
      </c>
      <c r="R61" s="45" t="e">
        <f>INDEX('Dev Likert Scale Single Score'!$E$2:$E$8, MATCH('Admin Single Score'!R63, 'Dev Likert Scale Single Score'!$D$2:$D$8, 0))</f>
        <v>#N/A</v>
      </c>
      <c r="S61" s="45" t="e">
        <f>INDEX('Dev Likert Scale Single Score'!$E$2:$E$8, MATCH('Admin Single Score'!S63, 'Dev Likert Scale Single Score'!$D$2:$D$8, 0))</f>
        <v>#N/A</v>
      </c>
      <c r="T61" s="45" t="e">
        <f>INDEX('Dev Likert Scale Single Score'!$E$2:$E$8, MATCH('Admin Single Score'!T63, 'Dev Likert Scale Single Score'!$D$2:$D$8, 0))</f>
        <v>#N/A</v>
      </c>
      <c r="U61" s="45" t="e">
        <f>INDEX('Dev Likert Scale Single Score'!$E$2:$E$8, MATCH('Admin Single Score'!U63, 'Dev Likert Scale Single Score'!$D$2:$D$8, 0))</f>
        <v>#N/A</v>
      </c>
      <c r="V61" s="45" t="e">
        <f>INDEX('Dev Likert Scale Single Score'!$E$2:$E$8, MATCH('Admin Single Score'!V63, 'Dev Likert Scale Single Score'!$D$2:$D$8, 0))</f>
        <v>#N/A</v>
      </c>
      <c r="W61" s="45" t="e">
        <f>INDEX('Dev Likert Scale Single Score'!$E$2:$E$8, MATCH('Admin Single Score'!W63, 'Dev Likert Scale Single Score'!$D$2:$D$8, 0))</f>
        <v>#N/A</v>
      </c>
      <c r="X61" s="45" t="e">
        <f>INDEX('Dev Likert Scale Single Score'!$E$2:$E$8, MATCH('Admin Single Score'!X63, 'Dev Likert Scale Single Score'!$D$2:$D$8, 0))</f>
        <v>#N/A</v>
      </c>
      <c r="Y61" s="45" t="e">
        <f>INDEX('Dev Likert Scale Single Score'!$E$2:$E$8, MATCH('Admin Single Score'!Y63, 'Dev Likert Scale Single Score'!$D$2:$D$8, 0))</f>
        <v>#N/A</v>
      </c>
      <c r="Z61" s="45" t="e">
        <f>INDEX('Dev Likert Scale Single Score'!$E$2:$E$8, MATCH('Admin Single Score'!Z63, 'Dev Likert Scale Single Score'!$D$2:$D$8, 0))</f>
        <v>#N/A</v>
      </c>
      <c r="AA61" s="45" t="e">
        <f>INDEX('Dev Likert Scale Single Score'!$E$2:$E$8, MATCH('Admin Single Score'!AA63, 'Dev Likert Scale Single Score'!$D$2:$D$8, 0))</f>
        <v>#N/A</v>
      </c>
      <c r="AB61" s="45" t="e">
        <f>INDEX('Dev Likert Scale Single Score'!$E$2:$E$8, MATCH('Admin Single Score'!AB63, 'Dev Likert Scale Single Score'!$D$2:$D$8, 0))</f>
        <v>#N/A</v>
      </c>
      <c r="AC61" s="45" t="e">
        <f>INDEX('Dev Likert Scale Single Score'!$E$2:$E$8, MATCH('Admin Single Score'!AC63, 'Dev Likert Scale Single Score'!$D$2:$D$8, 0))</f>
        <v>#N/A</v>
      </c>
      <c r="AD61" s="45" t="e">
        <f>INDEX('Dev Likert Scale Single Score'!$E$2:$E$8, MATCH('Admin Single Score'!AD63, 'Dev Likert Scale Single Score'!$D$2:$D$8, 0))</f>
        <v>#N/A</v>
      </c>
      <c r="AE61" s="45" t="e">
        <f>INDEX('Dev Likert Scale Single Score'!$E$2:$E$8, MATCH('Admin Single Score'!AE63, 'Dev Likert Scale Single Score'!$D$2:$D$8, 0))</f>
        <v>#N/A</v>
      </c>
      <c r="AF61" s="45" t="e">
        <f>INDEX('Dev Likert Scale Single Score'!$E$2:$E$8, MATCH('Admin Single Score'!AF63, 'Dev Likert Scale Single Score'!$D$2:$D$8, 0))</f>
        <v>#N/A</v>
      </c>
      <c r="AG61" s="45" t="e">
        <f>INDEX('Dev Likert Scale Single Score'!$E$2:$E$8, MATCH('Admin Single Score'!AG63, 'Dev Likert Scale Single Score'!$D$2:$D$8, 0))</f>
        <v>#N/A</v>
      </c>
      <c r="AH61" s="45" t="e">
        <f>INDEX('Dev Likert Scale Single Score'!$E$2:$E$8, MATCH('Admin Single Score'!AH63, 'Dev Likert Scale Single Score'!$D$2:$D$8, 0))</f>
        <v>#N/A</v>
      </c>
      <c r="AI61" s="45" t="e">
        <f>INDEX('Dev Likert Scale Single Score'!$E$2:$E$8, MATCH('Admin Single Score'!AI63, 'Dev Likert Scale Single Score'!$D$2:$D$8, 0))</f>
        <v>#N/A</v>
      </c>
      <c r="AJ61" s="45" t="e">
        <f>INDEX('Dev Likert Scale Single Score'!$E$2:$E$8, MATCH('Admin Single Score'!AJ63, 'Dev Likert Scale Single Score'!$D$2:$D$8, 0))</f>
        <v>#N/A</v>
      </c>
      <c r="AK61" s="45" t="e">
        <f>INDEX('Dev Likert Scale Single Score'!$E$2:$E$8, MATCH('Admin Single Score'!AK63, 'Dev Likert Scale Single Score'!$D$2:$D$8, 0))</f>
        <v>#N/A</v>
      </c>
      <c r="AL61" s="45" t="e">
        <f>INDEX('Dev Likert Scale Single Score'!$E$2:$E$8, MATCH('Admin Single Score'!AL63, 'Dev Likert Scale Single Score'!$D$2:$D$8, 0))</f>
        <v>#N/A</v>
      </c>
      <c r="AM61" s="45" t="e">
        <f>INDEX('Dev Likert Scale Single Score'!$E$2:$E$8, MATCH('Admin Single Score'!AM63, 'Dev Likert Scale Single Score'!$D$2:$D$8, 0))</f>
        <v>#N/A</v>
      </c>
      <c r="AN61" s="45" t="e">
        <f>INDEX('Dev Likert Scale Single Score'!$E$2:$E$8, MATCH('Admin Single Score'!AN63, 'Dev Likert Scale Single Score'!$D$2:$D$8, 0))</f>
        <v>#N/A</v>
      </c>
      <c r="AO61" s="45" t="e">
        <f>INDEX('Dev Likert Scale Single Score'!$E$2:$E$8, MATCH('Admin Single Score'!AO63, 'Dev Likert Scale Single Score'!$D$2:$D$8, 0))</f>
        <v>#N/A</v>
      </c>
      <c r="AP61" s="45" t="e">
        <f>INDEX('Dev Likert Scale Single Score'!$E$2:$E$8, MATCH('Admin Single Score'!AP63, 'Dev Likert Scale Single Score'!$D$2:$D$8, 0))</f>
        <v>#N/A</v>
      </c>
      <c r="AQ61" s="45" t="e">
        <f>INDEX('Dev Likert Scale Single Score'!$E$2:$E$8, MATCH('Admin Single Score'!AQ63, 'Dev Likert Scale Single Score'!$D$2:$D$8, 0))</f>
        <v>#N/A</v>
      </c>
    </row>
    <row r="62" spans="1:43" ht="91.5" thickTop="1" thickBot="1" x14ac:dyDescent="0.3">
      <c r="A62" s="92" t="str">
        <f>'Admin Single Score'!A64</f>
        <v>Question_13</v>
      </c>
      <c r="B62" s="13" t="str">
        <f>'Admin Single Score'!B64</f>
        <v xml:space="preserve"> Compared to other areas where the fishers operate (or could operate), how high is the abundance of the target fish species in the MPA?</v>
      </c>
      <c r="C62" s="59" t="str">
        <f>'Admin Single Score'!C64</f>
        <v>The abundance of the target fish species in the MPA is higher compared to other areas where the fishers operate.</v>
      </c>
      <c r="D62" s="45">
        <f>INDEX('Dev Likert Scale Single Score'!$E$2:$E$8, MATCH('Admin Single Score'!D64, 'Dev Likert Scale Single Score'!$D$2:$D$8, 0))</f>
        <v>4</v>
      </c>
      <c r="E62" s="45">
        <f>INDEX('Dev Likert Scale Single Score'!$E$2:$E$8, MATCH('Admin Single Score'!E64, 'Dev Likert Scale Single Score'!$D$2:$D$8, 0))</f>
        <v>3</v>
      </c>
      <c r="F62" s="45">
        <f>INDEX('Dev Likert Scale Single Score'!$E$2:$E$8, MATCH('Admin Single Score'!F64, 'Dev Likert Scale Single Score'!$D$2:$D$8, 0))</f>
        <v>4</v>
      </c>
      <c r="G62" s="45">
        <f>INDEX('Dev Likert Scale Single Score'!$E$2:$E$8, MATCH('Admin Single Score'!G64, 'Dev Likert Scale Single Score'!$D$2:$D$8, 0))</f>
        <v>4</v>
      </c>
      <c r="H62" s="45">
        <f>INDEX('Dev Likert Scale Single Score'!$E$2:$E$8, MATCH('Admin Single Score'!H64, 'Dev Likert Scale Single Score'!$D$2:$D$8, 0))</f>
        <v>4</v>
      </c>
      <c r="I62" s="45">
        <f>INDEX('Dev Likert Scale Single Score'!$E$2:$E$8, MATCH('Admin Single Score'!I64, 'Dev Likert Scale Single Score'!$D$2:$D$8, 0))</f>
        <v>5</v>
      </c>
      <c r="J62" s="45">
        <f>INDEX('Dev Likert Scale Single Score'!$E$2:$E$8, MATCH('Admin Single Score'!J64, 'Dev Likert Scale Single Score'!$D$2:$D$8, 0))</f>
        <v>5</v>
      </c>
      <c r="K62" s="45">
        <f>INDEX('Dev Likert Scale Single Score'!$E$2:$E$8, MATCH('Admin Single Score'!K64, 'Dev Likert Scale Single Score'!$D$2:$D$8, 0))</f>
        <v>4</v>
      </c>
      <c r="L62" s="45">
        <f>INDEX('Dev Likert Scale Single Score'!$E$2:$E$8, MATCH('Admin Single Score'!L64, 'Dev Likert Scale Single Score'!$D$2:$D$8, 0))</f>
        <v>5</v>
      </c>
      <c r="M62" s="45">
        <f>INDEX('Dev Likert Scale Single Score'!$E$2:$E$8, MATCH('Admin Single Score'!M64, 'Dev Likert Scale Single Score'!$D$2:$D$8, 0))</f>
        <v>0</v>
      </c>
      <c r="N62" s="45">
        <f>INDEX('Dev Likert Scale Single Score'!$E$2:$E$8, MATCH('Admin Single Score'!N64, 'Dev Likert Scale Single Score'!$D$2:$D$8, 0))</f>
        <v>3</v>
      </c>
      <c r="O62" s="45">
        <f>INDEX('Dev Likert Scale Single Score'!$E$2:$E$8, MATCH('Admin Single Score'!O64, 'Dev Likert Scale Single Score'!$D$2:$D$8, 0))</f>
        <v>4</v>
      </c>
      <c r="P62" s="45">
        <f>INDEX('Dev Likert Scale Single Score'!$E$2:$E$8, MATCH('Admin Single Score'!P64, 'Dev Likert Scale Single Score'!$D$2:$D$8, 0))</f>
        <v>4</v>
      </c>
      <c r="Q62" s="45">
        <f>INDEX('Dev Likert Scale Single Score'!$E$2:$E$8, MATCH('Admin Single Score'!Q64, 'Dev Likert Scale Single Score'!$D$2:$D$8, 0))</f>
        <v>0</v>
      </c>
      <c r="R62" s="45" t="e">
        <f>INDEX('Dev Likert Scale Single Score'!$E$2:$E$8, MATCH('Admin Single Score'!R64, 'Dev Likert Scale Single Score'!$D$2:$D$8, 0))</f>
        <v>#N/A</v>
      </c>
      <c r="S62" s="45" t="e">
        <f>INDEX('Dev Likert Scale Single Score'!$E$2:$E$8, MATCH('Admin Single Score'!S64, 'Dev Likert Scale Single Score'!$D$2:$D$8, 0))</f>
        <v>#N/A</v>
      </c>
      <c r="T62" s="45" t="e">
        <f>INDEX('Dev Likert Scale Single Score'!$E$2:$E$8, MATCH('Admin Single Score'!T64, 'Dev Likert Scale Single Score'!$D$2:$D$8, 0))</f>
        <v>#N/A</v>
      </c>
      <c r="U62" s="45" t="e">
        <f>INDEX('Dev Likert Scale Single Score'!$E$2:$E$8, MATCH('Admin Single Score'!U64, 'Dev Likert Scale Single Score'!$D$2:$D$8, 0))</f>
        <v>#N/A</v>
      </c>
      <c r="V62" s="45" t="e">
        <f>INDEX('Dev Likert Scale Single Score'!$E$2:$E$8, MATCH('Admin Single Score'!V64, 'Dev Likert Scale Single Score'!$D$2:$D$8, 0))</f>
        <v>#N/A</v>
      </c>
      <c r="W62" s="45" t="e">
        <f>INDEX('Dev Likert Scale Single Score'!$E$2:$E$8, MATCH('Admin Single Score'!W64, 'Dev Likert Scale Single Score'!$D$2:$D$8, 0))</f>
        <v>#N/A</v>
      </c>
      <c r="X62" s="45" t="e">
        <f>INDEX('Dev Likert Scale Single Score'!$E$2:$E$8, MATCH('Admin Single Score'!X64, 'Dev Likert Scale Single Score'!$D$2:$D$8, 0))</f>
        <v>#N/A</v>
      </c>
      <c r="Y62" s="45" t="e">
        <f>INDEX('Dev Likert Scale Single Score'!$E$2:$E$8, MATCH('Admin Single Score'!Y64, 'Dev Likert Scale Single Score'!$D$2:$D$8, 0))</f>
        <v>#N/A</v>
      </c>
      <c r="Z62" s="45" t="e">
        <f>INDEX('Dev Likert Scale Single Score'!$E$2:$E$8, MATCH('Admin Single Score'!Z64, 'Dev Likert Scale Single Score'!$D$2:$D$8, 0))</f>
        <v>#N/A</v>
      </c>
      <c r="AA62" s="45" t="e">
        <f>INDEX('Dev Likert Scale Single Score'!$E$2:$E$8, MATCH('Admin Single Score'!AA64, 'Dev Likert Scale Single Score'!$D$2:$D$8, 0))</f>
        <v>#N/A</v>
      </c>
      <c r="AB62" s="45" t="e">
        <f>INDEX('Dev Likert Scale Single Score'!$E$2:$E$8, MATCH('Admin Single Score'!AB64, 'Dev Likert Scale Single Score'!$D$2:$D$8, 0))</f>
        <v>#N/A</v>
      </c>
      <c r="AC62" s="45" t="e">
        <f>INDEX('Dev Likert Scale Single Score'!$E$2:$E$8, MATCH('Admin Single Score'!AC64, 'Dev Likert Scale Single Score'!$D$2:$D$8, 0))</f>
        <v>#N/A</v>
      </c>
      <c r="AD62" s="45" t="e">
        <f>INDEX('Dev Likert Scale Single Score'!$E$2:$E$8, MATCH('Admin Single Score'!AD64, 'Dev Likert Scale Single Score'!$D$2:$D$8, 0))</f>
        <v>#N/A</v>
      </c>
      <c r="AE62" s="45" t="e">
        <f>INDEX('Dev Likert Scale Single Score'!$E$2:$E$8, MATCH('Admin Single Score'!AE64, 'Dev Likert Scale Single Score'!$D$2:$D$8, 0))</f>
        <v>#N/A</v>
      </c>
      <c r="AF62" s="45" t="e">
        <f>INDEX('Dev Likert Scale Single Score'!$E$2:$E$8, MATCH('Admin Single Score'!AF64, 'Dev Likert Scale Single Score'!$D$2:$D$8, 0))</f>
        <v>#N/A</v>
      </c>
      <c r="AG62" s="45" t="e">
        <f>INDEX('Dev Likert Scale Single Score'!$E$2:$E$8, MATCH('Admin Single Score'!AG64, 'Dev Likert Scale Single Score'!$D$2:$D$8, 0))</f>
        <v>#N/A</v>
      </c>
      <c r="AH62" s="45" t="e">
        <f>INDEX('Dev Likert Scale Single Score'!$E$2:$E$8, MATCH('Admin Single Score'!AH64, 'Dev Likert Scale Single Score'!$D$2:$D$8, 0))</f>
        <v>#N/A</v>
      </c>
      <c r="AI62" s="45" t="e">
        <f>INDEX('Dev Likert Scale Single Score'!$E$2:$E$8, MATCH('Admin Single Score'!AI64, 'Dev Likert Scale Single Score'!$D$2:$D$8, 0))</f>
        <v>#N/A</v>
      </c>
      <c r="AJ62" s="45" t="e">
        <f>INDEX('Dev Likert Scale Single Score'!$E$2:$E$8, MATCH('Admin Single Score'!AJ64, 'Dev Likert Scale Single Score'!$D$2:$D$8, 0))</f>
        <v>#N/A</v>
      </c>
      <c r="AK62" s="45" t="e">
        <f>INDEX('Dev Likert Scale Single Score'!$E$2:$E$8, MATCH('Admin Single Score'!AK64, 'Dev Likert Scale Single Score'!$D$2:$D$8, 0))</f>
        <v>#N/A</v>
      </c>
      <c r="AL62" s="45" t="e">
        <f>INDEX('Dev Likert Scale Single Score'!$E$2:$E$8, MATCH('Admin Single Score'!AL64, 'Dev Likert Scale Single Score'!$D$2:$D$8, 0))</f>
        <v>#N/A</v>
      </c>
      <c r="AM62" s="45" t="e">
        <f>INDEX('Dev Likert Scale Single Score'!$E$2:$E$8, MATCH('Admin Single Score'!AM64, 'Dev Likert Scale Single Score'!$D$2:$D$8, 0))</f>
        <v>#N/A</v>
      </c>
      <c r="AN62" s="45" t="e">
        <f>INDEX('Dev Likert Scale Single Score'!$E$2:$E$8, MATCH('Admin Single Score'!AN64, 'Dev Likert Scale Single Score'!$D$2:$D$8, 0))</f>
        <v>#N/A</v>
      </c>
      <c r="AO62" s="45" t="e">
        <f>INDEX('Dev Likert Scale Single Score'!$E$2:$E$8, MATCH('Admin Single Score'!AO64, 'Dev Likert Scale Single Score'!$D$2:$D$8, 0))</f>
        <v>#N/A</v>
      </c>
      <c r="AP62" s="45" t="e">
        <f>INDEX('Dev Likert Scale Single Score'!$E$2:$E$8, MATCH('Admin Single Score'!AP64, 'Dev Likert Scale Single Score'!$D$2:$D$8, 0))</f>
        <v>#N/A</v>
      </c>
      <c r="AQ62" s="45" t="e">
        <f>INDEX('Dev Likert Scale Single Score'!$E$2:$E$8, MATCH('Admin Single Score'!AQ64, 'Dev Likert Scale Single Score'!$D$2:$D$8, 0))</f>
        <v>#N/A</v>
      </c>
    </row>
    <row r="63" spans="1:43" ht="91.5" thickTop="1" thickBot="1" x14ac:dyDescent="0.3">
      <c r="A63" s="92" t="str">
        <f>'Admin Single Score'!A65</f>
        <v>Question_13</v>
      </c>
      <c r="B63" s="13" t="str">
        <f>'Admin Single Score'!B65</f>
        <v xml:space="preserve"> Compared to other areas where the fishers operate (or could operate), how high is the abundance of the target fish species in the MPA?</v>
      </c>
      <c r="C63" s="59" t="str">
        <f>'Admin Single Score'!C65</f>
        <v>The abundance of the target fish species in the MPA is similar to other areas where the fishers operate.</v>
      </c>
      <c r="D63" s="45">
        <f>INDEX('Dev Likert Scale Single Score'!$E$2:$E$8, MATCH('Admin Single Score'!D65, 'Dev Likert Scale Single Score'!$D$2:$D$8, 0))</f>
        <v>3</v>
      </c>
      <c r="E63" s="45">
        <f>INDEX('Dev Likert Scale Single Score'!$E$2:$E$8, MATCH('Admin Single Score'!E65, 'Dev Likert Scale Single Score'!$D$2:$D$8, 0))</f>
        <v>3</v>
      </c>
      <c r="F63" s="45">
        <f>INDEX('Dev Likert Scale Single Score'!$E$2:$E$8, MATCH('Admin Single Score'!F65, 'Dev Likert Scale Single Score'!$D$2:$D$8, 0))</f>
        <v>1</v>
      </c>
      <c r="G63" s="45">
        <f>INDEX('Dev Likert Scale Single Score'!$E$2:$E$8, MATCH('Admin Single Score'!G65, 'Dev Likert Scale Single Score'!$D$2:$D$8, 0))</f>
        <v>1</v>
      </c>
      <c r="H63" s="45">
        <f>INDEX('Dev Likert Scale Single Score'!$E$2:$E$8, MATCH('Admin Single Score'!H65, 'Dev Likert Scale Single Score'!$D$2:$D$8, 0))</f>
        <v>1</v>
      </c>
      <c r="I63" s="45">
        <f>INDEX('Dev Likert Scale Single Score'!$E$2:$E$8, MATCH('Admin Single Score'!I65, 'Dev Likert Scale Single Score'!$D$2:$D$8, 0))</f>
        <v>1</v>
      </c>
      <c r="J63" s="45">
        <f>INDEX('Dev Likert Scale Single Score'!$E$2:$E$8, MATCH('Admin Single Score'!J65, 'Dev Likert Scale Single Score'!$D$2:$D$8, 0))</f>
        <v>1</v>
      </c>
      <c r="K63" s="45">
        <f>INDEX('Dev Likert Scale Single Score'!$E$2:$E$8, MATCH('Admin Single Score'!K65, 'Dev Likert Scale Single Score'!$D$2:$D$8, 0))</f>
        <v>1</v>
      </c>
      <c r="L63" s="45">
        <f>INDEX('Dev Likert Scale Single Score'!$E$2:$E$8, MATCH('Admin Single Score'!L65, 'Dev Likert Scale Single Score'!$D$2:$D$8, 0))</f>
        <v>2</v>
      </c>
      <c r="M63" s="45">
        <f>INDEX('Dev Likert Scale Single Score'!$E$2:$E$8, MATCH('Admin Single Score'!M65, 'Dev Likert Scale Single Score'!$D$2:$D$8, 0))</f>
        <v>0</v>
      </c>
      <c r="N63" s="45">
        <f>INDEX('Dev Likert Scale Single Score'!$E$2:$E$8, MATCH('Admin Single Score'!N65, 'Dev Likert Scale Single Score'!$D$2:$D$8, 0))</f>
        <v>1</v>
      </c>
      <c r="O63" s="45">
        <f>INDEX('Dev Likert Scale Single Score'!$E$2:$E$8, MATCH('Admin Single Score'!O65, 'Dev Likert Scale Single Score'!$D$2:$D$8, 0))</f>
        <v>1</v>
      </c>
      <c r="P63" s="45">
        <f>INDEX('Dev Likert Scale Single Score'!$E$2:$E$8, MATCH('Admin Single Score'!P65, 'Dev Likert Scale Single Score'!$D$2:$D$8, 0))</f>
        <v>3</v>
      </c>
      <c r="Q63" s="45">
        <f>INDEX('Dev Likert Scale Single Score'!$E$2:$E$8, MATCH('Admin Single Score'!Q65, 'Dev Likert Scale Single Score'!$D$2:$D$8, 0))</f>
        <v>0</v>
      </c>
      <c r="R63" s="45" t="e">
        <f>INDEX('Dev Likert Scale Single Score'!$E$2:$E$8, MATCH('Admin Single Score'!R65, 'Dev Likert Scale Single Score'!$D$2:$D$8, 0))</f>
        <v>#N/A</v>
      </c>
      <c r="S63" s="45" t="e">
        <f>INDEX('Dev Likert Scale Single Score'!$E$2:$E$8, MATCH('Admin Single Score'!S65, 'Dev Likert Scale Single Score'!$D$2:$D$8, 0))</f>
        <v>#N/A</v>
      </c>
      <c r="T63" s="45" t="e">
        <f>INDEX('Dev Likert Scale Single Score'!$E$2:$E$8, MATCH('Admin Single Score'!T65, 'Dev Likert Scale Single Score'!$D$2:$D$8, 0))</f>
        <v>#N/A</v>
      </c>
      <c r="U63" s="45" t="e">
        <f>INDEX('Dev Likert Scale Single Score'!$E$2:$E$8, MATCH('Admin Single Score'!U65, 'Dev Likert Scale Single Score'!$D$2:$D$8, 0))</f>
        <v>#N/A</v>
      </c>
      <c r="V63" s="45" t="e">
        <f>INDEX('Dev Likert Scale Single Score'!$E$2:$E$8, MATCH('Admin Single Score'!V65, 'Dev Likert Scale Single Score'!$D$2:$D$8, 0))</f>
        <v>#N/A</v>
      </c>
      <c r="W63" s="45" t="e">
        <f>INDEX('Dev Likert Scale Single Score'!$E$2:$E$8, MATCH('Admin Single Score'!W65, 'Dev Likert Scale Single Score'!$D$2:$D$8, 0))</f>
        <v>#N/A</v>
      </c>
      <c r="X63" s="45" t="e">
        <f>INDEX('Dev Likert Scale Single Score'!$E$2:$E$8, MATCH('Admin Single Score'!X65, 'Dev Likert Scale Single Score'!$D$2:$D$8, 0))</f>
        <v>#N/A</v>
      </c>
      <c r="Y63" s="45" t="e">
        <f>INDEX('Dev Likert Scale Single Score'!$E$2:$E$8, MATCH('Admin Single Score'!Y65, 'Dev Likert Scale Single Score'!$D$2:$D$8, 0))</f>
        <v>#N/A</v>
      </c>
      <c r="Z63" s="45" t="e">
        <f>INDEX('Dev Likert Scale Single Score'!$E$2:$E$8, MATCH('Admin Single Score'!Z65, 'Dev Likert Scale Single Score'!$D$2:$D$8, 0))</f>
        <v>#N/A</v>
      </c>
      <c r="AA63" s="45" t="e">
        <f>INDEX('Dev Likert Scale Single Score'!$E$2:$E$8, MATCH('Admin Single Score'!AA65, 'Dev Likert Scale Single Score'!$D$2:$D$8, 0))</f>
        <v>#N/A</v>
      </c>
      <c r="AB63" s="45" t="e">
        <f>INDEX('Dev Likert Scale Single Score'!$E$2:$E$8, MATCH('Admin Single Score'!AB65, 'Dev Likert Scale Single Score'!$D$2:$D$8, 0))</f>
        <v>#N/A</v>
      </c>
      <c r="AC63" s="45" t="e">
        <f>INDEX('Dev Likert Scale Single Score'!$E$2:$E$8, MATCH('Admin Single Score'!AC65, 'Dev Likert Scale Single Score'!$D$2:$D$8, 0))</f>
        <v>#N/A</v>
      </c>
      <c r="AD63" s="45" t="e">
        <f>INDEX('Dev Likert Scale Single Score'!$E$2:$E$8, MATCH('Admin Single Score'!AD65, 'Dev Likert Scale Single Score'!$D$2:$D$8, 0))</f>
        <v>#N/A</v>
      </c>
      <c r="AE63" s="45" t="e">
        <f>INDEX('Dev Likert Scale Single Score'!$E$2:$E$8, MATCH('Admin Single Score'!AE65, 'Dev Likert Scale Single Score'!$D$2:$D$8, 0))</f>
        <v>#N/A</v>
      </c>
      <c r="AF63" s="45" t="e">
        <f>INDEX('Dev Likert Scale Single Score'!$E$2:$E$8, MATCH('Admin Single Score'!AF65, 'Dev Likert Scale Single Score'!$D$2:$D$8, 0))</f>
        <v>#N/A</v>
      </c>
      <c r="AG63" s="45" t="e">
        <f>INDEX('Dev Likert Scale Single Score'!$E$2:$E$8, MATCH('Admin Single Score'!AG65, 'Dev Likert Scale Single Score'!$D$2:$D$8, 0))</f>
        <v>#N/A</v>
      </c>
      <c r="AH63" s="45" t="e">
        <f>INDEX('Dev Likert Scale Single Score'!$E$2:$E$8, MATCH('Admin Single Score'!AH65, 'Dev Likert Scale Single Score'!$D$2:$D$8, 0))</f>
        <v>#N/A</v>
      </c>
      <c r="AI63" s="45" t="e">
        <f>INDEX('Dev Likert Scale Single Score'!$E$2:$E$8, MATCH('Admin Single Score'!AI65, 'Dev Likert Scale Single Score'!$D$2:$D$8, 0))</f>
        <v>#N/A</v>
      </c>
      <c r="AJ63" s="45" t="e">
        <f>INDEX('Dev Likert Scale Single Score'!$E$2:$E$8, MATCH('Admin Single Score'!AJ65, 'Dev Likert Scale Single Score'!$D$2:$D$8, 0))</f>
        <v>#N/A</v>
      </c>
      <c r="AK63" s="45" t="e">
        <f>INDEX('Dev Likert Scale Single Score'!$E$2:$E$8, MATCH('Admin Single Score'!AK65, 'Dev Likert Scale Single Score'!$D$2:$D$8, 0))</f>
        <v>#N/A</v>
      </c>
      <c r="AL63" s="45" t="e">
        <f>INDEX('Dev Likert Scale Single Score'!$E$2:$E$8, MATCH('Admin Single Score'!AL65, 'Dev Likert Scale Single Score'!$D$2:$D$8, 0))</f>
        <v>#N/A</v>
      </c>
      <c r="AM63" s="45" t="e">
        <f>INDEX('Dev Likert Scale Single Score'!$E$2:$E$8, MATCH('Admin Single Score'!AM65, 'Dev Likert Scale Single Score'!$D$2:$D$8, 0))</f>
        <v>#N/A</v>
      </c>
      <c r="AN63" s="45" t="e">
        <f>INDEX('Dev Likert Scale Single Score'!$E$2:$E$8, MATCH('Admin Single Score'!AN65, 'Dev Likert Scale Single Score'!$D$2:$D$8, 0))</f>
        <v>#N/A</v>
      </c>
      <c r="AO63" s="45" t="e">
        <f>INDEX('Dev Likert Scale Single Score'!$E$2:$E$8, MATCH('Admin Single Score'!AO65, 'Dev Likert Scale Single Score'!$D$2:$D$8, 0))</f>
        <v>#N/A</v>
      </c>
      <c r="AP63" s="45" t="e">
        <f>INDEX('Dev Likert Scale Single Score'!$E$2:$E$8, MATCH('Admin Single Score'!AP65, 'Dev Likert Scale Single Score'!$D$2:$D$8, 0))</f>
        <v>#N/A</v>
      </c>
      <c r="AQ63" s="45" t="e">
        <f>INDEX('Dev Likert Scale Single Score'!$E$2:$E$8, MATCH('Admin Single Score'!AQ65, 'Dev Likert Scale Single Score'!$D$2:$D$8, 0))</f>
        <v>#N/A</v>
      </c>
    </row>
    <row r="64" spans="1:43" ht="91.5" thickTop="1" thickBot="1" x14ac:dyDescent="0.3">
      <c r="A64" s="92" t="str">
        <f>'Admin Single Score'!A66</f>
        <v>Question_13</v>
      </c>
      <c r="B64" s="13" t="str">
        <f>'Admin Single Score'!B66</f>
        <v xml:space="preserve"> Compared to other areas where the fishers operate (or could operate), how high is the abundance of the target fish species in the MPA?</v>
      </c>
      <c r="C64" s="59" t="str">
        <f>'Admin Single Score'!C66</f>
        <v>The abundance of the target fish species in the MPA is lower compared to other areas where the fishers operate.</v>
      </c>
      <c r="D64" s="45">
        <f>INDEX('Dev Likert Scale Single Score'!$E$2:$E$8, MATCH('Admin Single Score'!D66, 'Dev Likert Scale Single Score'!$D$2:$D$8, 0))</f>
        <v>3</v>
      </c>
      <c r="E64" s="45">
        <f>INDEX('Dev Likert Scale Single Score'!$E$2:$E$8, MATCH('Admin Single Score'!E66, 'Dev Likert Scale Single Score'!$D$2:$D$8, 0))</f>
        <v>4</v>
      </c>
      <c r="F64" s="45">
        <f>INDEX('Dev Likert Scale Single Score'!$E$2:$E$8, MATCH('Admin Single Score'!F66, 'Dev Likert Scale Single Score'!$D$2:$D$8, 0))</f>
        <v>1</v>
      </c>
      <c r="G64" s="45">
        <f>INDEX('Dev Likert Scale Single Score'!$E$2:$E$8, MATCH('Admin Single Score'!G66, 'Dev Likert Scale Single Score'!$D$2:$D$8, 0))</f>
        <v>1</v>
      </c>
      <c r="H64" s="45">
        <f>INDEX('Dev Likert Scale Single Score'!$E$2:$E$8, MATCH('Admin Single Score'!H66, 'Dev Likert Scale Single Score'!$D$2:$D$8, 0))</f>
        <v>1</v>
      </c>
      <c r="I64" s="45">
        <f>INDEX('Dev Likert Scale Single Score'!$E$2:$E$8, MATCH('Admin Single Score'!I66, 'Dev Likert Scale Single Score'!$D$2:$D$8, 0))</f>
        <v>1</v>
      </c>
      <c r="J64" s="45">
        <f>INDEX('Dev Likert Scale Single Score'!$E$2:$E$8, MATCH('Admin Single Score'!J66, 'Dev Likert Scale Single Score'!$D$2:$D$8, 0))</f>
        <v>1</v>
      </c>
      <c r="K64" s="45">
        <f>INDEX('Dev Likert Scale Single Score'!$E$2:$E$8, MATCH('Admin Single Score'!K66, 'Dev Likert Scale Single Score'!$D$2:$D$8, 0))</f>
        <v>1</v>
      </c>
      <c r="L64" s="45">
        <f>INDEX('Dev Likert Scale Single Score'!$E$2:$E$8, MATCH('Admin Single Score'!L66, 'Dev Likert Scale Single Score'!$D$2:$D$8, 0))</f>
        <v>1</v>
      </c>
      <c r="M64" s="45">
        <f>INDEX('Dev Likert Scale Single Score'!$E$2:$E$8, MATCH('Admin Single Score'!M66, 'Dev Likert Scale Single Score'!$D$2:$D$8, 0))</f>
        <v>0</v>
      </c>
      <c r="N64" s="45">
        <f>INDEX('Dev Likert Scale Single Score'!$E$2:$E$8, MATCH('Admin Single Score'!N66, 'Dev Likert Scale Single Score'!$D$2:$D$8, 0))</f>
        <v>1</v>
      </c>
      <c r="O64" s="45">
        <f>INDEX('Dev Likert Scale Single Score'!$E$2:$E$8, MATCH('Admin Single Score'!O66, 'Dev Likert Scale Single Score'!$D$2:$D$8, 0))</f>
        <v>1</v>
      </c>
      <c r="P64" s="45">
        <f>INDEX('Dev Likert Scale Single Score'!$E$2:$E$8, MATCH('Admin Single Score'!P66, 'Dev Likert Scale Single Score'!$D$2:$D$8, 0))</f>
        <v>2</v>
      </c>
      <c r="Q64" s="45">
        <f>INDEX('Dev Likert Scale Single Score'!$E$2:$E$8, MATCH('Admin Single Score'!Q66, 'Dev Likert Scale Single Score'!$D$2:$D$8, 0))</f>
        <v>0</v>
      </c>
      <c r="R64" s="45" t="e">
        <f>INDEX('Dev Likert Scale Single Score'!$E$2:$E$8, MATCH('Admin Single Score'!R66, 'Dev Likert Scale Single Score'!$D$2:$D$8, 0))</f>
        <v>#N/A</v>
      </c>
      <c r="S64" s="45" t="e">
        <f>INDEX('Dev Likert Scale Single Score'!$E$2:$E$8, MATCH('Admin Single Score'!S66, 'Dev Likert Scale Single Score'!$D$2:$D$8, 0))</f>
        <v>#N/A</v>
      </c>
      <c r="T64" s="45" t="e">
        <f>INDEX('Dev Likert Scale Single Score'!$E$2:$E$8, MATCH('Admin Single Score'!T66, 'Dev Likert Scale Single Score'!$D$2:$D$8, 0))</f>
        <v>#N/A</v>
      </c>
      <c r="U64" s="45" t="e">
        <f>INDEX('Dev Likert Scale Single Score'!$E$2:$E$8, MATCH('Admin Single Score'!U66, 'Dev Likert Scale Single Score'!$D$2:$D$8, 0))</f>
        <v>#N/A</v>
      </c>
      <c r="V64" s="45" t="e">
        <f>INDEX('Dev Likert Scale Single Score'!$E$2:$E$8, MATCH('Admin Single Score'!V66, 'Dev Likert Scale Single Score'!$D$2:$D$8, 0))</f>
        <v>#N/A</v>
      </c>
      <c r="W64" s="45" t="e">
        <f>INDEX('Dev Likert Scale Single Score'!$E$2:$E$8, MATCH('Admin Single Score'!W66, 'Dev Likert Scale Single Score'!$D$2:$D$8, 0))</f>
        <v>#N/A</v>
      </c>
      <c r="X64" s="45" t="e">
        <f>INDEX('Dev Likert Scale Single Score'!$E$2:$E$8, MATCH('Admin Single Score'!X66, 'Dev Likert Scale Single Score'!$D$2:$D$8, 0))</f>
        <v>#N/A</v>
      </c>
      <c r="Y64" s="45" t="e">
        <f>INDEX('Dev Likert Scale Single Score'!$E$2:$E$8, MATCH('Admin Single Score'!Y66, 'Dev Likert Scale Single Score'!$D$2:$D$8, 0))</f>
        <v>#N/A</v>
      </c>
      <c r="Z64" s="45" t="e">
        <f>INDEX('Dev Likert Scale Single Score'!$E$2:$E$8, MATCH('Admin Single Score'!Z66, 'Dev Likert Scale Single Score'!$D$2:$D$8, 0))</f>
        <v>#N/A</v>
      </c>
      <c r="AA64" s="45" t="e">
        <f>INDEX('Dev Likert Scale Single Score'!$E$2:$E$8, MATCH('Admin Single Score'!AA66, 'Dev Likert Scale Single Score'!$D$2:$D$8, 0))</f>
        <v>#N/A</v>
      </c>
      <c r="AB64" s="45" t="e">
        <f>INDEX('Dev Likert Scale Single Score'!$E$2:$E$8, MATCH('Admin Single Score'!AB66, 'Dev Likert Scale Single Score'!$D$2:$D$8, 0))</f>
        <v>#N/A</v>
      </c>
      <c r="AC64" s="45" t="e">
        <f>INDEX('Dev Likert Scale Single Score'!$E$2:$E$8, MATCH('Admin Single Score'!AC66, 'Dev Likert Scale Single Score'!$D$2:$D$8, 0))</f>
        <v>#N/A</v>
      </c>
      <c r="AD64" s="45" t="e">
        <f>INDEX('Dev Likert Scale Single Score'!$E$2:$E$8, MATCH('Admin Single Score'!AD66, 'Dev Likert Scale Single Score'!$D$2:$D$8, 0))</f>
        <v>#N/A</v>
      </c>
      <c r="AE64" s="45" t="e">
        <f>INDEX('Dev Likert Scale Single Score'!$E$2:$E$8, MATCH('Admin Single Score'!AE66, 'Dev Likert Scale Single Score'!$D$2:$D$8, 0))</f>
        <v>#N/A</v>
      </c>
      <c r="AF64" s="45" t="e">
        <f>INDEX('Dev Likert Scale Single Score'!$E$2:$E$8, MATCH('Admin Single Score'!AF66, 'Dev Likert Scale Single Score'!$D$2:$D$8, 0))</f>
        <v>#N/A</v>
      </c>
      <c r="AG64" s="45" t="e">
        <f>INDEX('Dev Likert Scale Single Score'!$E$2:$E$8, MATCH('Admin Single Score'!AG66, 'Dev Likert Scale Single Score'!$D$2:$D$8, 0))</f>
        <v>#N/A</v>
      </c>
      <c r="AH64" s="45" t="e">
        <f>INDEX('Dev Likert Scale Single Score'!$E$2:$E$8, MATCH('Admin Single Score'!AH66, 'Dev Likert Scale Single Score'!$D$2:$D$8, 0))</f>
        <v>#N/A</v>
      </c>
      <c r="AI64" s="45" t="e">
        <f>INDEX('Dev Likert Scale Single Score'!$E$2:$E$8, MATCH('Admin Single Score'!AI66, 'Dev Likert Scale Single Score'!$D$2:$D$8, 0))</f>
        <v>#N/A</v>
      </c>
      <c r="AJ64" s="45" t="e">
        <f>INDEX('Dev Likert Scale Single Score'!$E$2:$E$8, MATCH('Admin Single Score'!AJ66, 'Dev Likert Scale Single Score'!$D$2:$D$8, 0))</f>
        <v>#N/A</v>
      </c>
      <c r="AK64" s="45" t="e">
        <f>INDEX('Dev Likert Scale Single Score'!$E$2:$E$8, MATCH('Admin Single Score'!AK66, 'Dev Likert Scale Single Score'!$D$2:$D$8, 0))</f>
        <v>#N/A</v>
      </c>
      <c r="AL64" s="45" t="e">
        <f>INDEX('Dev Likert Scale Single Score'!$E$2:$E$8, MATCH('Admin Single Score'!AL66, 'Dev Likert Scale Single Score'!$D$2:$D$8, 0))</f>
        <v>#N/A</v>
      </c>
      <c r="AM64" s="45" t="e">
        <f>INDEX('Dev Likert Scale Single Score'!$E$2:$E$8, MATCH('Admin Single Score'!AM66, 'Dev Likert Scale Single Score'!$D$2:$D$8, 0))</f>
        <v>#N/A</v>
      </c>
      <c r="AN64" s="45" t="e">
        <f>INDEX('Dev Likert Scale Single Score'!$E$2:$E$8, MATCH('Admin Single Score'!AN66, 'Dev Likert Scale Single Score'!$D$2:$D$8, 0))</f>
        <v>#N/A</v>
      </c>
      <c r="AO64" s="45" t="e">
        <f>INDEX('Dev Likert Scale Single Score'!$E$2:$E$8, MATCH('Admin Single Score'!AO66, 'Dev Likert Scale Single Score'!$D$2:$D$8, 0))</f>
        <v>#N/A</v>
      </c>
      <c r="AP64" s="45" t="e">
        <f>INDEX('Dev Likert Scale Single Score'!$E$2:$E$8, MATCH('Admin Single Score'!AP66, 'Dev Likert Scale Single Score'!$D$2:$D$8, 0))</f>
        <v>#N/A</v>
      </c>
      <c r="AQ64" s="45" t="e">
        <f>INDEX('Dev Likert Scale Single Score'!$E$2:$E$8, MATCH('Admin Single Score'!AQ66, 'Dev Likert Scale Single Score'!$D$2:$D$8, 0))</f>
        <v>#N/A</v>
      </c>
    </row>
    <row r="65" spans="1:43" ht="91.5" thickTop="1" thickBot="1" x14ac:dyDescent="0.3">
      <c r="A65" s="92" t="str">
        <f>'Admin Single Score'!A67</f>
        <v>Question_13</v>
      </c>
      <c r="B65" s="13" t="str">
        <f>'Admin Single Score'!B67</f>
        <v xml:space="preserve"> Compared to other areas where the fishers operate (or could operate), how high is the abundance of the target fish species in the MPA?</v>
      </c>
      <c r="C65" s="59" t="str">
        <f>'Admin Single Score'!C67</f>
        <v>This is unknown and/or uncertain (Q13).</v>
      </c>
      <c r="D65" s="45" t="str">
        <f>INDEX('Dev Likert Scale Single Score'!$E$2:$E$8, MATCH('Admin Single Score'!D67, 'Dev Likert Scale Single Score'!$D$2:$D$8, 0))</f>
        <v>u</v>
      </c>
      <c r="E65" s="45" t="str">
        <f>INDEX('Dev Likert Scale Single Score'!$E$2:$E$8, MATCH('Admin Single Score'!E67, 'Dev Likert Scale Single Score'!$D$2:$D$8, 0))</f>
        <v>u</v>
      </c>
      <c r="F65" s="45" t="str">
        <f>INDEX('Dev Likert Scale Single Score'!$E$2:$E$8, MATCH('Admin Single Score'!F67, 'Dev Likert Scale Single Score'!$D$2:$D$8, 0))</f>
        <v>u</v>
      </c>
      <c r="G65" s="45" t="str">
        <f>INDEX('Dev Likert Scale Single Score'!$E$2:$E$8, MATCH('Admin Single Score'!G67, 'Dev Likert Scale Single Score'!$D$2:$D$8, 0))</f>
        <v>u</v>
      </c>
      <c r="H65" s="45" t="str">
        <f>INDEX('Dev Likert Scale Single Score'!$E$2:$E$8, MATCH('Admin Single Score'!H67, 'Dev Likert Scale Single Score'!$D$2:$D$8, 0))</f>
        <v>u</v>
      </c>
      <c r="I65" s="45" t="str">
        <f>INDEX('Dev Likert Scale Single Score'!$E$2:$E$8, MATCH('Admin Single Score'!I67, 'Dev Likert Scale Single Score'!$D$2:$D$8, 0))</f>
        <v>u</v>
      </c>
      <c r="J65" s="45" t="str">
        <f>INDEX('Dev Likert Scale Single Score'!$E$2:$E$8, MATCH('Admin Single Score'!J67, 'Dev Likert Scale Single Score'!$D$2:$D$8, 0))</f>
        <v>u</v>
      </c>
      <c r="K65" s="45" t="str">
        <f>INDEX('Dev Likert Scale Single Score'!$E$2:$E$8, MATCH('Admin Single Score'!K67, 'Dev Likert Scale Single Score'!$D$2:$D$8, 0))</f>
        <v>u</v>
      </c>
      <c r="L65" s="45" t="str">
        <f>INDEX('Dev Likert Scale Single Score'!$E$2:$E$8, MATCH('Admin Single Score'!L67, 'Dev Likert Scale Single Score'!$D$2:$D$8, 0))</f>
        <v>u</v>
      </c>
      <c r="M65" s="45">
        <f>INDEX('Dev Likert Scale Single Score'!$E$2:$E$8, MATCH('Admin Single Score'!M67, 'Dev Likert Scale Single Score'!$D$2:$D$8, 0))</f>
        <v>0</v>
      </c>
      <c r="N65" s="45" t="str">
        <f>INDEX('Dev Likert Scale Single Score'!$E$2:$E$8, MATCH('Admin Single Score'!N67, 'Dev Likert Scale Single Score'!$D$2:$D$8, 0))</f>
        <v>u</v>
      </c>
      <c r="O65" s="45" t="str">
        <f>INDEX('Dev Likert Scale Single Score'!$E$2:$E$8, MATCH('Admin Single Score'!O67, 'Dev Likert Scale Single Score'!$D$2:$D$8, 0))</f>
        <v>u</v>
      </c>
      <c r="P65" s="45" t="str">
        <f>INDEX('Dev Likert Scale Single Score'!$E$2:$E$8, MATCH('Admin Single Score'!P67, 'Dev Likert Scale Single Score'!$D$2:$D$8, 0))</f>
        <v>u</v>
      </c>
      <c r="Q65" s="45">
        <f>INDEX('Dev Likert Scale Single Score'!$E$2:$E$8, MATCH('Admin Single Score'!Q67, 'Dev Likert Scale Single Score'!$D$2:$D$8, 0))</f>
        <v>0</v>
      </c>
      <c r="R65" s="45" t="e">
        <f>INDEX('Dev Likert Scale Single Score'!$E$2:$E$8, MATCH('Admin Single Score'!R67, 'Dev Likert Scale Single Score'!$D$2:$D$8, 0))</f>
        <v>#N/A</v>
      </c>
      <c r="S65" s="45" t="e">
        <f>INDEX('Dev Likert Scale Single Score'!$E$2:$E$8, MATCH('Admin Single Score'!S67, 'Dev Likert Scale Single Score'!$D$2:$D$8, 0))</f>
        <v>#N/A</v>
      </c>
      <c r="T65" s="45" t="e">
        <f>INDEX('Dev Likert Scale Single Score'!$E$2:$E$8, MATCH('Admin Single Score'!T67, 'Dev Likert Scale Single Score'!$D$2:$D$8, 0))</f>
        <v>#N/A</v>
      </c>
      <c r="U65" s="45" t="e">
        <f>INDEX('Dev Likert Scale Single Score'!$E$2:$E$8, MATCH('Admin Single Score'!U67, 'Dev Likert Scale Single Score'!$D$2:$D$8, 0))</f>
        <v>#N/A</v>
      </c>
      <c r="V65" s="45" t="e">
        <f>INDEX('Dev Likert Scale Single Score'!$E$2:$E$8, MATCH('Admin Single Score'!V67, 'Dev Likert Scale Single Score'!$D$2:$D$8, 0))</f>
        <v>#N/A</v>
      </c>
      <c r="W65" s="45" t="e">
        <f>INDEX('Dev Likert Scale Single Score'!$E$2:$E$8, MATCH('Admin Single Score'!W67, 'Dev Likert Scale Single Score'!$D$2:$D$8, 0))</f>
        <v>#N/A</v>
      </c>
      <c r="X65" s="45" t="e">
        <f>INDEX('Dev Likert Scale Single Score'!$E$2:$E$8, MATCH('Admin Single Score'!X67, 'Dev Likert Scale Single Score'!$D$2:$D$8, 0))</f>
        <v>#N/A</v>
      </c>
      <c r="Y65" s="45" t="e">
        <f>INDEX('Dev Likert Scale Single Score'!$E$2:$E$8, MATCH('Admin Single Score'!Y67, 'Dev Likert Scale Single Score'!$D$2:$D$8, 0))</f>
        <v>#N/A</v>
      </c>
      <c r="Z65" s="45" t="e">
        <f>INDEX('Dev Likert Scale Single Score'!$E$2:$E$8, MATCH('Admin Single Score'!Z67, 'Dev Likert Scale Single Score'!$D$2:$D$8, 0))</f>
        <v>#N/A</v>
      </c>
      <c r="AA65" s="45" t="e">
        <f>INDEX('Dev Likert Scale Single Score'!$E$2:$E$8, MATCH('Admin Single Score'!AA67, 'Dev Likert Scale Single Score'!$D$2:$D$8, 0))</f>
        <v>#N/A</v>
      </c>
      <c r="AB65" s="45" t="e">
        <f>INDEX('Dev Likert Scale Single Score'!$E$2:$E$8, MATCH('Admin Single Score'!AB67, 'Dev Likert Scale Single Score'!$D$2:$D$8, 0))</f>
        <v>#N/A</v>
      </c>
      <c r="AC65" s="45" t="e">
        <f>INDEX('Dev Likert Scale Single Score'!$E$2:$E$8, MATCH('Admin Single Score'!AC67, 'Dev Likert Scale Single Score'!$D$2:$D$8, 0))</f>
        <v>#N/A</v>
      </c>
      <c r="AD65" s="45" t="e">
        <f>INDEX('Dev Likert Scale Single Score'!$E$2:$E$8, MATCH('Admin Single Score'!AD67, 'Dev Likert Scale Single Score'!$D$2:$D$8, 0))</f>
        <v>#N/A</v>
      </c>
      <c r="AE65" s="45" t="e">
        <f>INDEX('Dev Likert Scale Single Score'!$E$2:$E$8, MATCH('Admin Single Score'!AE67, 'Dev Likert Scale Single Score'!$D$2:$D$8, 0))</f>
        <v>#N/A</v>
      </c>
      <c r="AF65" s="45" t="e">
        <f>INDEX('Dev Likert Scale Single Score'!$E$2:$E$8, MATCH('Admin Single Score'!AF67, 'Dev Likert Scale Single Score'!$D$2:$D$8, 0))</f>
        <v>#N/A</v>
      </c>
      <c r="AG65" s="45" t="e">
        <f>INDEX('Dev Likert Scale Single Score'!$E$2:$E$8, MATCH('Admin Single Score'!AG67, 'Dev Likert Scale Single Score'!$D$2:$D$8, 0))</f>
        <v>#N/A</v>
      </c>
      <c r="AH65" s="45" t="e">
        <f>INDEX('Dev Likert Scale Single Score'!$E$2:$E$8, MATCH('Admin Single Score'!AH67, 'Dev Likert Scale Single Score'!$D$2:$D$8, 0))</f>
        <v>#N/A</v>
      </c>
      <c r="AI65" s="45" t="e">
        <f>INDEX('Dev Likert Scale Single Score'!$E$2:$E$8, MATCH('Admin Single Score'!AI67, 'Dev Likert Scale Single Score'!$D$2:$D$8, 0))</f>
        <v>#N/A</v>
      </c>
      <c r="AJ65" s="45" t="e">
        <f>INDEX('Dev Likert Scale Single Score'!$E$2:$E$8, MATCH('Admin Single Score'!AJ67, 'Dev Likert Scale Single Score'!$D$2:$D$8, 0))</f>
        <v>#N/A</v>
      </c>
      <c r="AK65" s="45" t="e">
        <f>INDEX('Dev Likert Scale Single Score'!$E$2:$E$8, MATCH('Admin Single Score'!AK67, 'Dev Likert Scale Single Score'!$D$2:$D$8, 0))</f>
        <v>#N/A</v>
      </c>
      <c r="AL65" s="45" t="e">
        <f>INDEX('Dev Likert Scale Single Score'!$E$2:$E$8, MATCH('Admin Single Score'!AL67, 'Dev Likert Scale Single Score'!$D$2:$D$8, 0))</f>
        <v>#N/A</v>
      </c>
      <c r="AM65" s="45" t="e">
        <f>INDEX('Dev Likert Scale Single Score'!$E$2:$E$8, MATCH('Admin Single Score'!AM67, 'Dev Likert Scale Single Score'!$D$2:$D$8, 0))</f>
        <v>#N/A</v>
      </c>
      <c r="AN65" s="45" t="e">
        <f>INDEX('Dev Likert Scale Single Score'!$E$2:$E$8, MATCH('Admin Single Score'!AN67, 'Dev Likert Scale Single Score'!$D$2:$D$8, 0))</f>
        <v>#N/A</v>
      </c>
      <c r="AO65" s="45" t="e">
        <f>INDEX('Dev Likert Scale Single Score'!$E$2:$E$8, MATCH('Admin Single Score'!AO67, 'Dev Likert Scale Single Score'!$D$2:$D$8, 0))</f>
        <v>#N/A</v>
      </c>
      <c r="AP65" s="45" t="e">
        <f>INDEX('Dev Likert Scale Single Score'!$E$2:$E$8, MATCH('Admin Single Score'!AP67, 'Dev Likert Scale Single Score'!$D$2:$D$8, 0))</f>
        <v>#N/A</v>
      </c>
      <c r="AQ65" s="45" t="e">
        <f>INDEX('Dev Likert Scale Single Score'!$E$2:$E$8, MATCH('Admin Single Score'!AQ67, 'Dev Likert Scale Single Score'!$D$2:$D$8, 0))</f>
        <v>#N/A</v>
      </c>
    </row>
    <row r="66" spans="1:43" ht="91.5" thickTop="1" thickBot="1" x14ac:dyDescent="0.3">
      <c r="A66" s="92" t="str">
        <f>'Admin Single Score'!A68</f>
        <v>Question_13</v>
      </c>
      <c r="B66" s="13" t="str">
        <f>'Admin Single Score'!B68</f>
        <v xml:space="preserve"> Compared to other areas where the fishers operate (or could operate), how high is the abundance of the target fish species in the MPA?</v>
      </c>
      <c r="C66" s="59">
        <f>'Admin Single Score'!C68</f>
        <v>0</v>
      </c>
      <c r="D66" s="45" t="e">
        <f>INDEX('Dev Likert Scale Single Score'!$E$2:$E$8, MATCH('Admin Single Score'!D68, 'Dev Likert Scale Single Score'!$D$2:$D$8, 0))</f>
        <v>#N/A</v>
      </c>
      <c r="E66" s="45" t="e">
        <f>INDEX('Dev Likert Scale Single Score'!$E$2:$E$8, MATCH('Admin Single Score'!E68, 'Dev Likert Scale Single Score'!$D$2:$D$8, 0))</f>
        <v>#N/A</v>
      </c>
      <c r="F66" s="45" t="e">
        <f>INDEX('Dev Likert Scale Single Score'!$E$2:$E$8, MATCH('Admin Single Score'!F68, 'Dev Likert Scale Single Score'!$D$2:$D$8, 0))</f>
        <v>#N/A</v>
      </c>
      <c r="G66" s="45" t="e">
        <f>INDEX('Dev Likert Scale Single Score'!$E$2:$E$8, MATCH('Admin Single Score'!G68, 'Dev Likert Scale Single Score'!$D$2:$D$8, 0))</f>
        <v>#N/A</v>
      </c>
      <c r="H66" s="45" t="e">
        <f>INDEX('Dev Likert Scale Single Score'!$E$2:$E$8, MATCH('Admin Single Score'!H68, 'Dev Likert Scale Single Score'!$D$2:$D$8, 0))</f>
        <v>#N/A</v>
      </c>
      <c r="I66" s="45" t="e">
        <f>INDEX('Dev Likert Scale Single Score'!$E$2:$E$8, MATCH('Admin Single Score'!I68, 'Dev Likert Scale Single Score'!$D$2:$D$8, 0))</f>
        <v>#N/A</v>
      </c>
      <c r="J66" s="45" t="e">
        <f>INDEX('Dev Likert Scale Single Score'!$E$2:$E$8, MATCH('Admin Single Score'!J68, 'Dev Likert Scale Single Score'!$D$2:$D$8, 0))</f>
        <v>#N/A</v>
      </c>
      <c r="K66" s="45" t="e">
        <f>INDEX('Dev Likert Scale Single Score'!$E$2:$E$8, MATCH('Admin Single Score'!K68, 'Dev Likert Scale Single Score'!$D$2:$D$8, 0))</f>
        <v>#N/A</v>
      </c>
      <c r="L66" s="45" t="e">
        <f>INDEX('Dev Likert Scale Single Score'!$E$2:$E$8, MATCH('Admin Single Score'!L68, 'Dev Likert Scale Single Score'!$D$2:$D$8, 0))</f>
        <v>#N/A</v>
      </c>
      <c r="M66" s="45" t="e">
        <f>INDEX('Dev Likert Scale Single Score'!$E$2:$E$8, MATCH('Admin Single Score'!M68, 'Dev Likert Scale Single Score'!$D$2:$D$8, 0))</f>
        <v>#N/A</v>
      </c>
      <c r="N66" s="45" t="e">
        <f>INDEX('Dev Likert Scale Single Score'!$E$2:$E$8, MATCH('Admin Single Score'!N68, 'Dev Likert Scale Single Score'!$D$2:$D$8, 0))</f>
        <v>#N/A</v>
      </c>
      <c r="O66" s="45" t="e">
        <f>INDEX('Dev Likert Scale Single Score'!$E$2:$E$8, MATCH('Admin Single Score'!O68, 'Dev Likert Scale Single Score'!$D$2:$D$8, 0))</f>
        <v>#N/A</v>
      </c>
      <c r="P66" s="45" t="e">
        <f>INDEX('Dev Likert Scale Single Score'!$E$2:$E$8, MATCH('Admin Single Score'!P68, 'Dev Likert Scale Single Score'!$D$2:$D$8, 0))</f>
        <v>#N/A</v>
      </c>
      <c r="Q66" s="45" t="e">
        <f>INDEX('Dev Likert Scale Single Score'!$E$2:$E$8, MATCH('Admin Single Score'!Q68, 'Dev Likert Scale Single Score'!$D$2:$D$8, 0))</f>
        <v>#N/A</v>
      </c>
      <c r="R66" s="45" t="e">
        <f>INDEX('Dev Likert Scale Single Score'!$E$2:$E$8, MATCH('Admin Single Score'!R68, 'Dev Likert Scale Single Score'!$D$2:$D$8, 0))</f>
        <v>#N/A</v>
      </c>
      <c r="S66" s="45" t="e">
        <f>INDEX('Dev Likert Scale Single Score'!$E$2:$E$8, MATCH('Admin Single Score'!S68, 'Dev Likert Scale Single Score'!$D$2:$D$8, 0))</f>
        <v>#N/A</v>
      </c>
      <c r="T66" s="45" t="e">
        <f>INDEX('Dev Likert Scale Single Score'!$E$2:$E$8, MATCH('Admin Single Score'!T68, 'Dev Likert Scale Single Score'!$D$2:$D$8, 0))</f>
        <v>#N/A</v>
      </c>
      <c r="U66" s="45" t="e">
        <f>INDEX('Dev Likert Scale Single Score'!$E$2:$E$8, MATCH('Admin Single Score'!U68, 'Dev Likert Scale Single Score'!$D$2:$D$8, 0))</f>
        <v>#N/A</v>
      </c>
      <c r="V66" s="45" t="e">
        <f>INDEX('Dev Likert Scale Single Score'!$E$2:$E$8, MATCH('Admin Single Score'!V68, 'Dev Likert Scale Single Score'!$D$2:$D$8, 0))</f>
        <v>#N/A</v>
      </c>
      <c r="W66" s="45" t="e">
        <f>INDEX('Dev Likert Scale Single Score'!$E$2:$E$8, MATCH('Admin Single Score'!W68, 'Dev Likert Scale Single Score'!$D$2:$D$8, 0))</f>
        <v>#N/A</v>
      </c>
      <c r="X66" s="45" t="e">
        <f>INDEX('Dev Likert Scale Single Score'!$E$2:$E$8, MATCH('Admin Single Score'!X68, 'Dev Likert Scale Single Score'!$D$2:$D$8, 0))</f>
        <v>#N/A</v>
      </c>
      <c r="Y66" s="45" t="e">
        <f>INDEX('Dev Likert Scale Single Score'!$E$2:$E$8, MATCH('Admin Single Score'!Y68, 'Dev Likert Scale Single Score'!$D$2:$D$8, 0))</f>
        <v>#N/A</v>
      </c>
      <c r="Z66" s="45" t="e">
        <f>INDEX('Dev Likert Scale Single Score'!$E$2:$E$8, MATCH('Admin Single Score'!Z68, 'Dev Likert Scale Single Score'!$D$2:$D$8, 0))</f>
        <v>#N/A</v>
      </c>
      <c r="AA66" s="45" t="e">
        <f>INDEX('Dev Likert Scale Single Score'!$E$2:$E$8, MATCH('Admin Single Score'!AA68, 'Dev Likert Scale Single Score'!$D$2:$D$8, 0))</f>
        <v>#N/A</v>
      </c>
      <c r="AB66" s="45" t="e">
        <f>INDEX('Dev Likert Scale Single Score'!$E$2:$E$8, MATCH('Admin Single Score'!AB68, 'Dev Likert Scale Single Score'!$D$2:$D$8, 0))</f>
        <v>#N/A</v>
      </c>
      <c r="AC66" s="45" t="e">
        <f>INDEX('Dev Likert Scale Single Score'!$E$2:$E$8, MATCH('Admin Single Score'!AC68, 'Dev Likert Scale Single Score'!$D$2:$D$8, 0))</f>
        <v>#N/A</v>
      </c>
      <c r="AD66" s="45" t="e">
        <f>INDEX('Dev Likert Scale Single Score'!$E$2:$E$8, MATCH('Admin Single Score'!AD68, 'Dev Likert Scale Single Score'!$D$2:$D$8, 0))</f>
        <v>#N/A</v>
      </c>
      <c r="AE66" s="45" t="e">
        <f>INDEX('Dev Likert Scale Single Score'!$E$2:$E$8, MATCH('Admin Single Score'!AE68, 'Dev Likert Scale Single Score'!$D$2:$D$8, 0))</f>
        <v>#N/A</v>
      </c>
      <c r="AF66" s="45" t="e">
        <f>INDEX('Dev Likert Scale Single Score'!$E$2:$E$8, MATCH('Admin Single Score'!AF68, 'Dev Likert Scale Single Score'!$D$2:$D$8, 0))</f>
        <v>#N/A</v>
      </c>
      <c r="AG66" s="45" t="e">
        <f>INDEX('Dev Likert Scale Single Score'!$E$2:$E$8, MATCH('Admin Single Score'!AG68, 'Dev Likert Scale Single Score'!$D$2:$D$8, 0))</f>
        <v>#N/A</v>
      </c>
      <c r="AH66" s="45" t="e">
        <f>INDEX('Dev Likert Scale Single Score'!$E$2:$E$8, MATCH('Admin Single Score'!AH68, 'Dev Likert Scale Single Score'!$D$2:$D$8, 0))</f>
        <v>#N/A</v>
      </c>
      <c r="AI66" s="45" t="e">
        <f>INDEX('Dev Likert Scale Single Score'!$E$2:$E$8, MATCH('Admin Single Score'!AI68, 'Dev Likert Scale Single Score'!$D$2:$D$8, 0))</f>
        <v>#N/A</v>
      </c>
      <c r="AJ66" s="45" t="e">
        <f>INDEX('Dev Likert Scale Single Score'!$E$2:$E$8, MATCH('Admin Single Score'!AJ68, 'Dev Likert Scale Single Score'!$D$2:$D$8, 0))</f>
        <v>#N/A</v>
      </c>
      <c r="AK66" s="45" t="e">
        <f>INDEX('Dev Likert Scale Single Score'!$E$2:$E$8, MATCH('Admin Single Score'!AK68, 'Dev Likert Scale Single Score'!$D$2:$D$8, 0))</f>
        <v>#N/A</v>
      </c>
      <c r="AL66" s="45" t="e">
        <f>INDEX('Dev Likert Scale Single Score'!$E$2:$E$8, MATCH('Admin Single Score'!AL68, 'Dev Likert Scale Single Score'!$D$2:$D$8, 0))</f>
        <v>#N/A</v>
      </c>
      <c r="AM66" s="45" t="e">
        <f>INDEX('Dev Likert Scale Single Score'!$E$2:$E$8, MATCH('Admin Single Score'!AM68, 'Dev Likert Scale Single Score'!$D$2:$D$8, 0))</f>
        <v>#N/A</v>
      </c>
      <c r="AN66" s="45" t="e">
        <f>INDEX('Dev Likert Scale Single Score'!$E$2:$E$8, MATCH('Admin Single Score'!AN68, 'Dev Likert Scale Single Score'!$D$2:$D$8, 0))</f>
        <v>#N/A</v>
      </c>
      <c r="AO66" s="45" t="e">
        <f>INDEX('Dev Likert Scale Single Score'!$E$2:$E$8, MATCH('Admin Single Score'!AO68, 'Dev Likert Scale Single Score'!$D$2:$D$8, 0))</f>
        <v>#N/A</v>
      </c>
      <c r="AP66" s="45" t="e">
        <f>INDEX('Dev Likert Scale Single Score'!$E$2:$E$8, MATCH('Admin Single Score'!AP68, 'Dev Likert Scale Single Score'!$D$2:$D$8, 0))</f>
        <v>#N/A</v>
      </c>
      <c r="AQ66" s="45" t="e">
        <f>INDEX('Dev Likert Scale Single Score'!$E$2:$E$8, MATCH('Admin Single Score'!AQ68, 'Dev Likert Scale Single Score'!$D$2:$D$8, 0))</f>
        <v>#N/A</v>
      </c>
    </row>
    <row r="67" spans="1:43" ht="91.5" thickTop="1" thickBot="1" x14ac:dyDescent="0.3">
      <c r="A67" s="92" t="str">
        <f>'Admin Single Score'!A69</f>
        <v>Question_14</v>
      </c>
      <c r="B67" s="13" t="str">
        <f>'Admin Single Score'!B69</f>
        <v xml:space="preserve"> If the alternative fishing areas are further away, will that reduce the time fishers have available to fish, on an annual basis?</v>
      </c>
      <c r="C67" s="59" t="str">
        <f ca="1">'Admin Single Score'!C69</f>
        <v>Yes, if the new areas are further away, it will reduce the time fishers have available to fish on an annual basis due to increased travel time.</v>
      </c>
      <c r="D67" s="45">
        <f>INDEX('Dev Likert Scale Single Score'!$E$2:$E$8, MATCH('Admin Single Score'!D69, 'Dev Likert Scale Single Score'!$D$2:$D$8, 0))</f>
        <v>0</v>
      </c>
      <c r="E67" s="45">
        <f>INDEX('Dev Likert Scale Single Score'!$E$2:$E$8, MATCH('Admin Single Score'!E69, 'Dev Likert Scale Single Score'!$D$2:$D$8, 0))</f>
        <v>0</v>
      </c>
      <c r="F67" s="45">
        <f>INDEX('Dev Likert Scale Single Score'!$E$2:$E$8, MATCH('Admin Single Score'!F69, 'Dev Likert Scale Single Score'!$D$2:$D$8, 0))</f>
        <v>0</v>
      </c>
      <c r="G67" s="45">
        <f>INDEX('Dev Likert Scale Single Score'!$E$2:$E$8, MATCH('Admin Single Score'!G69, 'Dev Likert Scale Single Score'!$D$2:$D$8, 0))</f>
        <v>0</v>
      </c>
      <c r="H67" s="45">
        <f>INDEX('Dev Likert Scale Single Score'!$E$2:$E$8, MATCH('Admin Single Score'!H69, 'Dev Likert Scale Single Score'!$D$2:$D$8, 0))</f>
        <v>0</v>
      </c>
      <c r="I67" s="45">
        <f>INDEX('Dev Likert Scale Single Score'!$E$2:$E$8, MATCH('Admin Single Score'!I69, 'Dev Likert Scale Single Score'!$D$2:$D$8, 0))</f>
        <v>0</v>
      </c>
      <c r="J67" s="45">
        <f>INDEX('Dev Likert Scale Single Score'!$E$2:$E$8, MATCH('Admin Single Score'!J69, 'Dev Likert Scale Single Score'!$D$2:$D$8, 0))</f>
        <v>0</v>
      </c>
      <c r="K67" s="45">
        <f>INDEX('Dev Likert Scale Single Score'!$E$2:$E$8, MATCH('Admin Single Score'!K69, 'Dev Likert Scale Single Score'!$D$2:$D$8, 0))</f>
        <v>0</v>
      </c>
      <c r="L67" s="45">
        <f>INDEX('Dev Likert Scale Single Score'!$E$2:$E$8, MATCH('Admin Single Score'!L69, 'Dev Likert Scale Single Score'!$D$2:$D$8, 0))</f>
        <v>4</v>
      </c>
      <c r="M67" s="45">
        <f>INDEX('Dev Likert Scale Single Score'!$E$2:$E$8, MATCH('Admin Single Score'!M69, 'Dev Likert Scale Single Score'!$D$2:$D$8, 0))</f>
        <v>3</v>
      </c>
      <c r="N67" s="45">
        <f>INDEX('Dev Likert Scale Single Score'!$E$2:$E$8, MATCH('Admin Single Score'!N69, 'Dev Likert Scale Single Score'!$D$2:$D$8, 0))</f>
        <v>4</v>
      </c>
      <c r="O67" s="45">
        <f>INDEX('Dev Likert Scale Single Score'!$E$2:$E$8, MATCH('Admin Single Score'!O69, 'Dev Likert Scale Single Score'!$D$2:$D$8, 0))</f>
        <v>4</v>
      </c>
      <c r="P67" s="45">
        <f>INDEX('Dev Likert Scale Single Score'!$E$2:$E$8, MATCH('Admin Single Score'!P69, 'Dev Likert Scale Single Score'!$D$2:$D$8, 0))</f>
        <v>4</v>
      </c>
      <c r="Q67" s="45">
        <f>INDEX('Dev Likert Scale Single Score'!$E$2:$E$8, MATCH('Admin Single Score'!Q69, 'Dev Likert Scale Single Score'!$D$2:$D$8, 0))</f>
        <v>3</v>
      </c>
      <c r="R67" s="45" t="e">
        <f>INDEX('Dev Likert Scale Single Score'!$E$2:$E$8, MATCH('Admin Single Score'!R69, 'Dev Likert Scale Single Score'!$D$2:$D$8, 0))</f>
        <v>#N/A</v>
      </c>
      <c r="S67" s="45" t="e">
        <f>INDEX('Dev Likert Scale Single Score'!$E$2:$E$8, MATCH('Admin Single Score'!S69, 'Dev Likert Scale Single Score'!$D$2:$D$8, 0))</f>
        <v>#N/A</v>
      </c>
      <c r="T67" s="45" t="e">
        <f>INDEX('Dev Likert Scale Single Score'!$E$2:$E$8, MATCH('Admin Single Score'!T69, 'Dev Likert Scale Single Score'!$D$2:$D$8, 0))</f>
        <v>#N/A</v>
      </c>
      <c r="U67" s="45" t="e">
        <f>INDEX('Dev Likert Scale Single Score'!$E$2:$E$8, MATCH('Admin Single Score'!U69, 'Dev Likert Scale Single Score'!$D$2:$D$8, 0))</f>
        <v>#N/A</v>
      </c>
      <c r="V67" s="45" t="e">
        <f>INDEX('Dev Likert Scale Single Score'!$E$2:$E$8, MATCH('Admin Single Score'!V69, 'Dev Likert Scale Single Score'!$D$2:$D$8, 0))</f>
        <v>#N/A</v>
      </c>
      <c r="W67" s="45" t="e">
        <f>INDEX('Dev Likert Scale Single Score'!$E$2:$E$8, MATCH('Admin Single Score'!W69, 'Dev Likert Scale Single Score'!$D$2:$D$8, 0))</f>
        <v>#N/A</v>
      </c>
      <c r="X67" s="45" t="e">
        <f>INDEX('Dev Likert Scale Single Score'!$E$2:$E$8, MATCH('Admin Single Score'!X69, 'Dev Likert Scale Single Score'!$D$2:$D$8, 0))</f>
        <v>#N/A</v>
      </c>
      <c r="Y67" s="45" t="e">
        <f>INDEX('Dev Likert Scale Single Score'!$E$2:$E$8, MATCH('Admin Single Score'!Y69, 'Dev Likert Scale Single Score'!$D$2:$D$8, 0))</f>
        <v>#N/A</v>
      </c>
      <c r="Z67" s="45" t="e">
        <f>INDEX('Dev Likert Scale Single Score'!$E$2:$E$8, MATCH('Admin Single Score'!Z69, 'Dev Likert Scale Single Score'!$D$2:$D$8, 0))</f>
        <v>#N/A</v>
      </c>
      <c r="AA67" s="45" t="e">
        <f>INDEX('Dev Likert Scale Single Score'!$E$2:$E$8, MATCH('Admin Single Score'!AA69, 'Dev Likert Scale Single Score'!$D$2:$D$8, 0))</f>
        <v>#N/A</v>
      </c>
      <c r="AB67" s="45" t="e">
        <f>INDEX('Dev Likert Scale Single Score'!$E$2:$E$8, MATCH('Admin Single Score'!AB69, 'Dev Likert Scale Single Score'!$D$2:$D$8, 0))</f>
        <v>#N/A</v>
      </c>
      <c r="AC67" s="45" t="e">
        <f>INDEX('Dev Likert Scale Single Score'!$E$2:$E$8, MATCH('Admin Single Score'!AC69, 'Dev Likert Scale Single Score'!$D$2:$D$8, 0))</f>
        <v>#N/A</v>
      </c>
      <c r="AD67" s="45" t="e">
        <f>INDEX('Dev Likert Scale Single Score'!$E$2:$E$8, MATCH('Admin Single Score'!AD69, 'Dev Likert Scale Single Score'!$D$2:$D$8, 0))</f>
        <v>#N/A</v>
      </c>
      <c r="AE67" s="45" t="e">
        <f>INDEX('Dev Likert Scale Single Score'!$E$2:$E$8, MATCH('Admin Single Score'!AE69, 'Dev Likert Scale Single Score'!$D$2:$D$8, 0))</f>
        <v>#N/A</v>
      </c>
      <c r="AF67" s="45" t="e">
        <f>INDEX('Dev Likert Scale Single Score'!$E$2:$E$8, MATCH('Admin Single Score'!AF69, 'Dev Likert Scale Single Score'!$D$2:$D$8, 0))</f>
        <v>#N/A</v>
      </c>
      <c r="AG67" s="45" t="e">
        <f>INDEX('Dev Likert Scale Single Score'!$E$2:$E$8, MATCH('Admin Single Score'!AG69, 'Dev Likert Scale Single Score'!$D$2:$D$8, 0))</f>
        <v>#N/A</v>
      </c>
      <c r="AH67" s="45" t="e">
        <f>INDEX('Dev Likert Scale Single Score'!$E$2:$E$8, MATCH('Admin Single Score'!AH69, 'Dev Likert Scale Single Score'!$D$2:$D$8, 0))</f>
        <v>#N/A</v>
      </c>
      <c r="AI67" s="45" t="e">
        <f>INDEX('Dev Likert Scale Single Score'!$E$2:$E$8, MATCH('Admin Single Score'!AI69, 'Dev Likert Scale Single Score'!$D$2:$D$8, 0))</f>
        <v>#N/A</v>
      </c>
      <c r="AJ67" s="45" t="e">
        <f>INDEX('Dev Likert Scale Single Score'!$E$2:$E$8, MATCH('Admin Single Score'!AJ69, 'Dev Likert Scale Single Score'!$D$2:$D$8, 0))</f>
        <v>#N/A</v>
      </c>
      <c r="AK67" s="45" t="e">
        <f>INDEX('Dev Likert Scale Single Score'!$E$2:$E$8, MATCH('Admin Single Score'!AK69, 'Dev Likert Scale Single Score'!$D$2:$D$8, 0))</f>
        <v>#N/A</v>
      </c>
      <c r="AL67" s="45" t="e">
        <f>INDEX('Dev Likert Scale Single Score'!$E$2:$E$8, MATCH('Admin Single Score'!AL69, 'Dev Likert Scale Single Score'!$D$2:$D$8, 0))</f>
        <v>#N/A</v>
      </c>
      <c r="AM67" s="45" t="e">
        <f>INDEX('Dev Likert Scale Single Score'!$E$2:$E$8, MATCH('Admin Single Score'!AM69, 'Dev Likert Scale Single Score'!$D$2:$D$8, 0))</f>
        <v>#N/A</v>
      </c>
      <c r="AN67" s="45" t="e">
        <f>INDEX('Dev Likert Scale Single Score'!$E$2:$E$8, MATCH('Admin Single Score'!AN69, 'Dev Likert Scale Single Score'!$D$2:$D$8, 0))</f>
        <v>#N/A</v>
      </c>
      <c r="AO67" s="45" t="e">
        <f>INDEX('Dev Likert Scale Single Score'!$E$2:$E$8, MATCH('Admin Single Score'!AO69, 'Dev Likert Scale Single Score'!$D$2:$D$8, 0))</f>
        <v>#N/A</v>
      </c>
      <c r="AP67" s="45" t="e">
        <f>INDEX('Dev Likert Scale Single Score'!$E$2:$E$8, MATCH('Admin Single Score'!AP69, 'Dev Likert Scale Single Score'!$D$2:$D$8, 0))</f>
        <v>#N/A</v>
      </c>
      <c r="AQ67" s="45" t="e">
        <f>INDEX('Dev Likert Scale Single Score'!$E$2:$E$8, MATCH('Admin Single Score'!AQ69, 'Dev Likert Scale Single Score'!$D$2:$D$8, 0))</f>
        <v>#N/A</v>
      </c>
    </row>
    <row r="68" spans="1:43" ht="76.5" thickTop="1" thickBot="1" x14ac:dyDescent="0.3">
      <c r="A68" s="92" t="str">
        <f>'Admin Single Score'!A70</f>
        <v>Question_14</v>
      </c>
      <c r="B68" s="13" t="str">
        <f>'Admin Single Score'!B70</f>
        <v xml:space="preserve"> If the alternative fishing areas are further away, will that reduce the time fishers have available to fish, on an annual basis?</v>
      </c>
      <c r="C68" s="59" t="str">
        <f ca="1">'Admin Single Score'!C70</f>
        <v>No, the increased distance to the new areas will not significantly impact the time fishers have available to fish on an annual basis.</v>
      </c>
      <c r="D68" s="45">
        <f>INDEX('Dev Likert Scale Single Score'!$E$2:$E$8, MATCH('Admin Single Score'!D70, 'Dev Likert Scale Single Score'!$D$2:$D$8, 0))</f>
        <v>0</v>
      </c>
      <c r="E68" s="45">
        <f>INDEX('Dev Likert Scale Single Score'!$E$2:$E$8, MATCH('Admin Single Score'!E70, 'Dev Likert Scale Single Score'!$D$2:$D$8, 0))</f>
        <v>0</v>
      </c>
      <c r="F68" s="45">
        <f>INDEX('Dev Likert Scale Single Score'!$E$2:$E$8, MATCH('Admin Single Score'!F70, 'Dev Likert Scale Single Score'!$D$2:$D$8, 0))</f>
        <v>0</v>
      </c>
      <c r="G68" s="45">
        <f>INDEX('Dev Likert Scale Single Score'!$E$2:$E$8, MATCH('Admin Single Score'!G70, 'Dev Likert Scale Single Score'!$D$2:$D$8, 0))</f>
        <v>0</v>
      </c>
      <c r="H68" s="45">
        <f>INDEX('Dev Likert Scale Single Score'!$E$2:$E$8, MATCH('Admin Single Score'!H70, 'Dev Likert Scale Single Score'!$D$2:$D$8, 0))</f>
        <v>0</v>
      </c>
      <c r="I68" s="45">
        <f>INDEX('Dev Likert Scale Single Score'!$E$2:$E$8, MATCH('Admin Single Score'!I70, 'Dev Likert Scale Single Score'!$D$2:$D$8, 0))</f>
        <v>0</v>
      </c>
      <c r="J68" s="45">
        <f>INDEX('Dev Likert Scale Single Score'!$E$2:$E$8, MATCH('Admin Single Score'!J70, 'Dev Likert Scale Single Score'!$D$2:$D$8, 0))</f>
        <v>0</v>
      </c>
      <c r="K68" s="45">
        <f>INDEX('Dev Likert Scale Single Score'!$E$2:$E$8, MATCH('Admin Single Score'!K70, 'Dev Likert Scale Single Score'!$D$2:$D$8, 0))</f>
        <v>0</v>
      </c>
      <c r="L68" s="45">
        <f>INDEX('Dev Likert Scale Single Score'!$E$2:$E$8, MATCH('Admin Single Score'!L70, 'Dev Likert Scale Single Score'!$D$2:$D$8, 0))</f>
        <v>2</v>
      </c>
      <c r="M68" s="45">
        <f>INDEX('Dev Likert Scale Single Score'!$E$2:$E$8, MATCH('Admin Single Score'!M70, 'Dev Likert Scale Single Score'!$D$2:$D$8, 0))</f>
        <v>1</v>
      </c>
      <c r="N68" s="45">
        <f>INDEX('Dev Likert Scale Single Score'!$E$2:$E$8, MATCH('Admin Single Score'!N70, 'Dev Likert Scale Single Score'!$D$2:$D$8, 0))</f>
        <v>2</v>
      </c>
      <c r="O68" s="45">
        <f>INDEX('Dev Likert Scale Single Score'!$E$2:$E$8, MATCH('Admin Single Score'!O70, 'Dev Likert Scale Single Score'!$D$2:$D$8, 0))</f>
        <v>2</v>
      </c>
      <c r="P68" s="45">
        <f>INDEX('Dev Likert Scale Single Score'!$E$2:$E$8, MATCH('Admin Single Score'!P70, 'Dev Likert Scale Single Score'!$D$2:$D$8, 0))</f>
        <v>2</v>
      </c>
      <c r="Q68" s="45">
        <f>INDEX('Dev Likert Scale Single Score'!$E$2:$E$8, MATCH('Admin Single Score'!Q70, 'Dev Likert Scale Single Score'!$D$2:$D$8, 0))</f>
        <v>1</v>
      </c>
      <c r="R68" s="45" t="e">
        <f>INDEX('Dev Likert Scale Single Score'!$E$2:$E$8, MATCH('Admin Single Score'!R70, 'Dev Likert Scale Single Score'!$D$2:$D$8, 0))</f>
        <v>#N/A</v>
      </c>
      <c r="S68" s="45" t="e">
        <f>INDEX('Dev Likert Scale Single Score'!$E$2:$E$8, MATCH('Admin Single Score'!S70, 'Dev Likert Scale Single Score'!$D$2:$D$8, 0))</f>
        <v>#N/A</v>
      </c>
      <c r="T68" s="45" t="e">
        <f>INDEX('Dev Likert Scale Single Score'!$E$2:$E$8, MATCH('Admin Single Score'!T70, 'Dev Likert Scale Single Score'!$D$2:$D$8, 0))</f>
        <v>#N/A</v>
      </c>
      <c r="U68" s="45" t="e">
        <f>INDEX('Dev Likert Scale Single Score'!$E$2:$E$8, MATCH('Admin Single Score'!U70, 'Dev Likert Scale Single Score'!$D$2:$D$8, 0))</f>
        <v>#N/A</v>
      </c>
      <c r="V68" s="45" t="e">
        <f>INDEX('Dev Likert Scale Single Score'!$E$2:$E$8, MATCH('Admin Single Score'!V70, 'Dev Likert Scale Single Score'!$D$2:$D$8, 0))</f>
        <v>#N/A</v>
      </c>
      <c r="W68" s="45" t="e">
        <f>INDEX('Dev Likert Scale Single Score'!$E$2:$E$8, MATCH('Admin Single Score'!W70, 'Dev Likert Scale Single Score'!$D$2:$D$8, 0))</f>
        <v>#N/A</v>
      </c>
      <c r="X68" s="45" t="e">
        <f>INDEX('Dev Likert Scale Single Score'!$E$2:$E$8, MATCH('Admin Single Score'!X70, 'Dev Likert Scale Single Score'!$D$2:$D$8, 0))</f>
        <v>#N/A</v>
      </c>
      <c r="Y68" s="45" t="e">
        <f>INDEX('Dev Likert Scale Single Score'!$E$2:$E$8, MATCH('Admin Single Score'!Y70, 'Dev Likert Scale Single Score'!$D$2:$D$8, 0))</f>
        <v>#N/A</v>
      </c>
      <c r="Z68" s="45" t="e">
        <f>INDEX('Dev Likert Scale Single Score'!$E$2:$E$8, MATCH('Admin Single Score'!Z70, 'Dev Likert Scale Single Score'!$D$2:$D$8, 0))</f>
        <v>#N/A</v>
      </c>
      <c r="AA68" s="45" t="e">
        <f>INDEX('Dev Likert Scale Single Score'!$E$2:$E$8, MATCH('Admin Single Score'!AA70, 'Dev Likert Scale Single Score'!$D$2:$D$8, 0))</f>
        <v>#N/A</v>
      </c>
      <c r="AB68" s="45" t="e">
        <f>INDEX('Dev Likert Scale Single Score'!$E$2:$E$8, MATCH('Admin Single Score'!AB70, 'Dev Likert Scale Single Score'!$D$2:$D$8, 0))</f>
        <v>#N/A</v>
      </c>
      <c r="AC68" s="45" t="e">
        <f>INDEX('Dev Likert Scale Single Score'!$E$2:$E$8, MATCH('Admin Single Score'!AC70, 'Dev Likert Scale Single Score'!$D$2:$D$8, 0))</f>
        <v>#N/A</v>
      </c>
      <c r="AD68" s="45" t="e">
        <f>INDEX('Dev Likert Scale Single Score'!$E$2:$E$8, MATCH('Admin Single Score'!AD70, 'Dev Likert Scale Single Score'!$D$2:$D$8, 0))</f>
        <v>#N/A</v>
      </c>
      <c r="AE68" s="45" t="e">
        <f>INDEX('Dev Likert Scale Single Score'!$E$2:$E$8, MATCH('Admin Single Score'!AE70, 'Dev Likert Scale Single Score'!$D$2:$D$8, 0))</f>
        <v>#N/A</v>
      </c>
      <c r="AF68" s="45" t="e">
        <f>INDEX('Dev Likert Scale Single Score'!$E$2:$E$8, MATCH('Admin Single Score'!AF70, 'Dev Likert Scale Single Score'!$D$2:$D$8, 0))</f>
        <v>#N/A</v>
      </c>
      <c r="AG68" s="45" t="e">
        <f>INDEX('Dev Likert Scale Single Score'!$E$2:$E$8, MATCH('Admin Single Score'!AG70, 'Dev Likert Scale Single Score'!$D$2:$D$8, 0))</f>
        <v>#N/A</v>
      </c>
      <c r="AH68" s="45" t="e">
        <f>INDEX('Dev Likert Scale Single Score'!$E$2:$E$8, MATCH('Admin Single Score'!AH70, 'Dev Likert Scale Single Score'!$D$2:$D$8, 0))</f>
        <v>#N/A</v>
      </c>
      <c r="AI68" s="45" t="e">
        <f>INDEX('Dev Likert Scale Single Score'!$E$2:$E$8, MATCH('Admin Single Score'!AI70, 'Dev Likert Scale Single Score'!$D$2:$D$8, 0))</f>
        <v>#N/A</v>
      </c>
      <c r="AJ68" s="45" t="e">
        <f>INDEX('Dev Likert Scale Single Score'!$E$2:$E$8, MATCH('Admin Single Score'!AJ70, 'Dev Likert Scale Single Score'!$D$2:$D$8, 0))</f>
        <v>#N/A</v>
      </c>
      <c r="AK68" s="45" t="e">
        <f>INDEX('Dev Likert Scale Single Score'!$E$2:$E$8, MATCH('Admin Single Score'!AK70, 'Dev Likert Scale Single Score'!$D$2:$D$8, 0))</f>
        <v>#N/A</v>
      </c>
      <c r="AL68" s="45" t="e">
        <f>INDEX('Dev Likert Scale Single Score'!$E$2:$E$8, MATCH('Admin Single Score'!AL70, 'Dev Likert Scale Single Score'!$D$2:$D$8, 0))</f>
        <v>#N/A</v>
      </c>
      <c r="AM68" s="45" t="e">
        <f>INDEX('Dev Likert Scale Single Score'!$E$2:$E$8, MATCH('Admin Single Score'!AM70, 'Dev Likert Scale Single Score'!$D$2:$D$8, 0))</f>
        <v>#N/A</v>
      </c>
      <c r="AN68" s="45" t="e">
        <f>INDEX('Dev Likert Scale Single Score'!$E$2:$E$8, MATCH('Admin Single Score'!AN70, 'Dev Likert Scale Single Score'!$D$2:$D$8, 0))</f>
        <v>#N/A</v>
      </c>
      <c r="AO68" s="45" t="e">
        <f>INDEX('Dev Likert Scale Single Score'!$E$2:$E$8, MATCH('Admin Single Score'!AO70, 'Dev Likert Scale Single Score'!$D$2:$D$8, 0))</f>
        <v>#N/A</v>
      </c>
      <c r="AP68" s="45" t="e">
        <f>INDEX('Dev Likert Scale Single Score'!$E$2:$E$8, MATCH('Admin Single Score'!AP70, 'Dev Likert Scale Single Score'!$D$2:$D$8, 0))</f>
        <v>#N/A</v>
      </c>
      <c r="AQ68" s="45" t="e">
        <f>INDEX('Dev Likert Scale Single Score'!$E$2:$E$8, MATCH('Admin Single Score'!AQ70, 'Dev Likert Scale Single Score'!$D$2:$D$8, 0))</f>
        <v>#N/A</v>
      </c>
    </row>
    <row r="69" spans="1:43" ht="76.5" thickTop="1" thickBot="1" x14ac:dyDescent="0.3">
      <c r="A69" s="92" t="str">
        <f>'Admin Single Score'!A71</f>
        <v>Question_14</v>
      </c>
      <c r="B69" s="13" t="str">
        <f>'Admin Single Score'!B71</f>
        <v xml:space="preserve"> If the alternative fishing areas are further away, will that reduce the time fishers have available to fish, on an annual basis?</v>
      </c>
      <c r="C69" s="59" t="str">
        <f ca="1">'Admin Single Score'!C71</f>
        <v>This is unknown and/or uncertain (Q14).</v>
      </c>
      <c r="D69" s="45">
        <f>INDEX('Dev Likert Scale Single Score'!$E$2:$E$8, MATCH('Admin Single Score'!D71, 'Dev Likert Scale Single Score'!$D$2:$D$8, 0))</f>
        <v>0</v>
      </c>
      <c r="E69" s="45">
        <f>INDEX('Dev Likert Scale Single Score'!$E$2:$E$8, MATCH('Admin Single Score'!E71, 'Dev Likert Scale Single Score'!$D$2:$D$8, 0))</f>
        <v>0</v>
      </c>
      <c r="F69" s="45">
        <f>INDEX('Dev Likert Scale Single Score'!$E$2:$E$8, MATCH('Admin Single Score'!F71, 'Dev Likert Scale Single Score'!$D$2:$D$8, 0))</f>
        <v>0</v>
      </c>
      <c r="G69" s="45">
        <f>INDEX('Dev Likert Scale Single Score'!$E$2:$E$8, MATCH('Admin Single Score'!G71, 'Dev Likert Scale Single Score'!$D$2:$D$8, 0))</f>
        <v>0</v>
      </c>
      <c r="H69" s="45">
        <f>INDEX('Dev Likert Scale Single Score'!$E$2:$E$8, MATCH('Admin Single Score'!H71, 'Dev Likert Scale Single Score'!$D$2:$D$8, 0))</f>
        <v>0</v>
      </c>
      <c r="I69" s="45">
        <f>INDEX('Dev Likert Scale Single Score'!$E$2:$E$8, MATCH('Admin Single Score'!I71, 'Dev Likert Scale Single Score'!$D$2:$D$8, 0))</f>
        <v>0</v>
      </c>
      <c r="J69" s="45">
        <f>INDEX('Dev Likert Scale Single Score'!$E$2:$E$8, MATCH('Admin Single Score'!J71, 'Dev Likert Scale Single Score'!$D$2:$D$8, 0))</f>
        <v>0</v>
      </c>
      <c r="K69" s="45">
        <f>INDEX('Dev Likert Scale Single Score'!$E$2:$E$8, MATCH('Admin Single Score'!K71, 'Dev Likert Scale Single Score'!$D$2:$D$8, 0))</f>
        <v>0</v>
      </c>
      <c r="L69" s="45" t="str">
        <f>INDEX('Dev Likert Scale Single Score'!$E$2:$E$8, MATCH('Admin Single Score'!L71, 'Dev Likert Scale Single Score'!$D$2:$D$8, 0))</f>
        <v>u</v>
      </c>
      <c r="M69" s="45" t="str">
        <f>INDEX('Dev Likert Scale Single Score'!$E$2:$E$8, MATCH('Admin Single Score'!M71, 'Dev Likert Scale Single Score'!$D$2:$D$8, 0))</f>
        <v>u</v>
      </c>
      <c r="N69" s="45" t="str">
        <f>INDEX('Dev Likert Scale Single Score'!$E$2:$E$8, MATCH('Admin Single Score'!N71, 'Dev Likert Scale Single Score'!$D$2:$D$8, 0))</f>
        <v>u</v>
      </c>
      <c r="O69" s="45" t="str">
        <f>INDEX('Dev Likert Scale Single Score'!$E$2:$E$8, MATCH('Admin Single Score'!O71, 'Dev Likert Scale Single Score'!$D$2:$D$8, 0))</f>
        <v>u</v>
      </c>
      <c r="P69" s="45" t="str">
        <f>INDEX('Dev Likert Scale Single Score'!$E$2:$E$8, MATCH('Admin Single Score'!P71, 'Dev Likert Scale Single Score'!$D$2:$D$8, 0))</f>
        <v>u</v>
      </c>
      <c r="Q69" s="45" t="str">
        <f>INDEX('Dev Likert Scale Single Score'!$E$2:$E$8, MATCH('Admin Single Score'!Q71, 'Dev Likert Scale Single Score'!$D$2:$D$8, 0))</f>
        <v>u</v>
      </c>
      <c r="R69" s="45" t="e">
        <f>INDEX('Dev Likert Scale Single Score'!$E$2:$E$8, MATCH('Admin Single Score'!R71, 'Dev Likert Scale Single Score'!$D$2:$D$8, 0))</f>
        <v>#N/A</v>
      </c>
      <c r="S69" s="45" t="e">
        <f>INDEX('Dev Likert Scale Single Score'!$E$2:$E$8, MATCH('Admin Single Score'!S71, 'Dev Likert Scale Single Score'!$D$2:$D$8, 0))</f>
        <v>#N/A</v>
      </c>
      <c r="T69" s="45" t="e">
        <f>INDEX('Dev Likert Scale Single Score'!$E$2:$E$8, MATCH('Admin Single Score'!T71, 'Dev Likert Scale Single Score'!$D$2:$D$8, 0))</f>
        <v>#N/A</v>
      </c>
      <c r="U69" s="45" t="e">
        <f>INDEX('Dev Likert Scale Single Score'!$E$2:$E$8, MATCH('Admin Single Score'!U71, 'Dev Likert Scale Single Score'!$D$2:$D$8, 0))</f>
        <v>#N/A</v>
      </c>
      <c r="V69" s="45" t="e">
        <f>INDEX('Dev Likert Scale Single Score'!$E$2:$E$8, MATCH('Admin Single Score'!V71, 'Dev Likert Scale Single Score'!$D$2:$D$8, 0))</f>
        <v>#N/A</v>
      </c>
      <c r="W69" s="45" t="e">
        <f>INDEX('Dev Likert Scale Single Score'!$E$2:$E$8, MATCH('Admin Single Score'!W71, 'Dev Likert Scale Single Score'!$D$2:$D$8, 0))</f>
        <v>#N/A</v>
      </c>
      <c r="X69" s="45" t="e">
        <f>INDEX('Dev Likert Scale Single Score'!$E$2:$E$8, MATCH('Admin Single Score'!X71, 'Dev Likert Scale Single Score'!$D$2:$D$8, 0))</f>
        <v>#N/A</v>
      </c>
      <c r="Y69" s="45" t="e">
        <f>INDEX('Dev Likert Scale Single Score'!$E$2:$E$8, MATCH('Admin Single Score'!Y71, 'Dev Likert Scale Single Score'!$D$2:$D$8, 0))</f>
        <v>#N/A</v>
      </c>
      <c r="Z69" s="45" t="e">
        <f>INDEX('Dev Likert Scale Single Score'!$E$2:$E$8, MATCH('Admin Single Score'!Z71, 'Dev Likert Scale Single Score'!$D$2:$D$8, 0))</f>
        <v>#N/A</v>
      </c>
      <c r="AA69" s="45" t="e">
        <f>INDEX('Dev Likert Scale Single Score'!$E$2:$E$8, MATCH('Admin Single Score'!AA71, 'Dev Likert Scale Single Score'!$D$2:$D$8, 0))</f>
        <v>#N/A</v>
      </c>
      <c r="AB69" s="45" t="e">
        <f>INDEX('Dev Likert Scale Single Score'!$E$2:$E$8, MATCH('Admin Single Score'!AB71, 'Dev Likert Scale Single Score'!$D$2:$D$8, 0))</f>
        <v>#N/A</v>
      </c>
      <c r="AC69" s="45" t="e">
        <f>INDEX('Dev Likert Scale Single Score'!$E$2:$E$8, MATCH('Admin Single Score'!AC71, 'Dev Likert Scale Single Score'!$D$2:$D$8, 0))</f>
        <v>#N/A</v>
      </c>
      <c r="AD69" s="45" t="e">
        <f>INDEX('Dev Likert Scale Single Score'!$E$2:$E$8, MATCH('Admin Single Score'!AD71, 'Dev Likert Scale Single Score'!$D$2:$D$8, 0))</f>
        <v>#N/A</v>
      </c>
      <c r="AE69" s="45" t="e">
        <f>INDEX('Dev Likert Scale Single Score'!$E$2:$E$8, MATCH('Admin Single Score'!AE71, 'Dev Likert Scale Single Score'!$D$2:$D$8, 0))</f>
        <v>#N/A</v>
      </c>
      <c r="AF69" s="45" t="e">
        <f>INDEX('Dev Likert Scale Single Score'!$E$2:$E$8, MATCH('Admin Single Score'!AF71, 'Dev Likert Scale Single Score'!$D$2:$D$8, 0))</f>
        <v>#N/A</v>
      </c>
      <c r="AG69" s="45" t="e">
        <f>INDEX('Dev Likert Scale Single Score'!$E$2:$E$8, MATCH('Admin Single Score'!AG71, 'Dev Likert Scale Single Score'!$D$2:$D$8, 0))</f>
        <v>#N/A</v>
      </c>
      <c r="AH69" s="45" t="e">
        <f>INDEX('Dev Likert Scale Single Score'!$E$2:$E$8, MATCH('Admin Single Score'!AH71, 'Dev Likert Scale Single Score'!$D$2:$D$8, 0))</f>
        <v>#N/A</v>
      </c>
      <c r="AI69" s="45" t="e">
        <f>INDEX('Dev Likert Scale Single Score'!$E$2:$E$8, MATCH('Admin Single Score'!AI71, 'Dev Likert Scale Single Score'!$D$2:$D$8, 0))</f>
        <v>#N/A</v>
      </c>
      <c r="AJ69" s="45" t="e">
        <f>INDEX('Dev Likert Scale Single Score'!$E$2:$E$8, MATCH('Admin Single Score'!AJ71, 'Dev Likert Scale Single Score'!$D$2:$D$8, 0))</f>
        <v>#N/A</v>
      </c>
      <c r="AK69" s="45" t="e">
        <f>INDEX('Dev Likert Scale Single Score'!$E$2:$E$8, MATCH('Admin Single Score'!AK71, 'Dev Likert Scale Single Score'!$D$2:$D$8, 0))</f>
        <v>#N/A</v>
      </c>
      <c r="AL69" s="45" t="e">
        <f>INDEX('Dev Likert Scale Single Score'!$E$2:$E$8, MATCH('Admin Single Score'!AL71, 'Dev Likert Scale Single Score'!$D$2:$D$8, 0))</f>
        <v>#N/A</v>
      </c>
      <c r="AM69" s="45" t="e">
        <f>INDEX('Dev Likert Scale Single Score'!$E$2:$E$8, MATCH('Admin Single Score'!AM71, 'Dev Likert Scale Single Score'!$D$2:$D$8, 0))</f>
        <v>#N/A</v>
      </c>
      <c r="AN69" s="45" t="e">
        <f>INDEX('Dev Likert Scale Single Score'!$E$2:$E$8, MATCH('Admin Single Score'!AN71, 'Dev Likert Scale Single Score'!$D$2:$D$8, 0))</f>
        <v>#N/A</v>
      </c>
      <c r="AO69" s="45" t="e">
        <f>INDEX('Dev Likert Scale Single Score'!$E$2:$E$8, MATCH('Admin Single Score'!AO71, 'Dev Likert Scale Single Score'!$D$2:$D$8, 0))</f>
        <v>#N/A</v>
      </c>
      <c r="AP69" s="45" t="e">
        <f>INDEX('Dev Likert Scale Single Score'!$E$2:$E$8, MATCH('Admin Single Score'!AP71, 'Dev Likert Scale Single Score'!$D$2:$D$8, 0))</f>
        <v>#N/A</v>
      </c>
      <c r="AQ69" s="45" t="e">
        <f>INDEX('Dev Likert Scale Single Score'!$E$2:$E$8, MATCH('Admin Single Score'!AQ71, 'Dev Likert Scale Single Score'!$D$2:$D$8, 0))</f>
        <v>#N/A</v>
      </c>
    </row>
    <row r="70" spans="1:43" ht="76.5" thickTop="1" thickBot="1" x14ac:dyDescent="0.3">
      <c r="A70" s="92" t="str">
        <f>'Admin Single Score'!A72</f>
        <v>Question_14</v>
      </c>
      <c r="B70" s="13" t="str">
        <f>'Admin Single Score'!B72</f>
        <v xml:space="preserve"> If the alternative fishing areas are further away, will that reduce the time fishers have available to fish, on an annual basis?</v>
      </c>
      <c r="C70" s="59">
        <f ca="1">'Admin Single Score'!C72</f>
        <v>0</v>
      </c>
      <c r="D70" s="45" t="e">
        <f>INDEX('Dev Likert Scale Single Score'!$E$2:$E$8, MATCH('Admin Single Score'!D72, 'Dev Likert Scale Single Score'!$D$2:$D$8, 0))</f>
        <v>#N/A</v>
      </c>
      <c r="E70" s="45" t="e">
        <f>INDEX('Dev Likert Scale Single Score'!$E$2:$E$8, MATCH('Admin Single Score'!E72, 'Dev Likert Scale Single Score'!$D$2:$D$8, 0))</f>
        <v>#N/A</v>
      </c>
      <c r="F70" s="45" t="e">
        <f>INDEX('Dev Likert Scale Single Score'!$E$2:$E$8, MATCH('Admin Single Score'!F72, 'Dev Likert Scale Single Score'!$D$2:$D$8, 0))</f>
        <v>#N/A</v>
      </c>
      <c r="G70" s="45" t="e">
        <f>INDEX('Dev Likert Scale Single Score'!$E$2:$E$8, MATCH('Admin Single Score'!G72, 'Dev Likert Scale Single Score'!$D$2:$D$8, 0))</f>
        <v>#N/A</v>
      </c>
      <c r="H70" s="45" t="e">
        <f>INDEX('Dev Likert Scale Single Score'!$E$2:$E$8, MATCH('Admin Single Score'!H72, 'Dev Likert Scale Single Score'!$D$2:$D$8, 0))</f>
        <v>#N/A</v>
      </c>
      <c r="I70" s="45" t="e">
        <f>INDEX('Dev Likert Scale Single Score'!$E$2:$E$8, MATCH('Admin Single Score'!I72, 'Dev Likert Scale Single Score'!$D$2:$D$8, 0))</f>
        <v>#N/A</v>
      </c>
      <c r="J70" s="45" t="e">
        <f>INDEX('Dev Likert Scale Single Score'!$E$2:$E$8, MATCH('Admin Single Score'!J72, 'Dev Likert Scale Single Score'!$D$2:$D$8, 0))</f>
        <v>#N/A</v>
      </c>
      <c r="K70" s="45" t="e">
        <f>INDEX('Dev Likert Scale Single Score'!$E$2:$E$8, MATCH('Admin Single Score'!K72, 'Dev Likert Scale Single Score'!$D$2:$D$8, 0))</f>
        <v>#N/A</v>
      </c>
      <c r="L70" s="45" t="e">
        <f>INDEX('Dev Likert Scale Single Score'!$E$2:$E$8, MATCH('Admin Single Score'!L72, 'Dev Likert Scale Single Score'!$D$2:$D$8, 0))</f>
        <v>#N/A</v>
      </c>
      <c r="M70" s="45" t="e">
        <f>INDEX('Dev Likert Scale Single Score'!$E$2:$E$8, MATCH('Admin Single Score'!M72, 'Dev Likert Scale Single Score'!$D$2:$D$8, 0))</f>
        <v>#N/A</v>
      </c>
      <c r="N70" s="45" t="e">
        <f>INDEX('Dev Likert Scale Single Score'!$E$2:$E$8, MATCH('Admin Single Score'!N72, 'Dev Likert Scale Single Score'!$D$2:$D$8, 0))</f>
        <v>#N/A</v>
      </c>
      <c r="O70" s="45" t="e">
        <f>INDEX('Dev Likert Scale Single Score'!$E$2:$E$8, MATCH('Admin Single Score'!O72, 'Dev Likert Scale Single Score'!$D$2:$D$8, 0))</f>
        <v>#N/A</v>
      </c>
      <c r="P70" s="45" t="e">
        <f>INDEX('Dev Likert Scale Single Score'!$E$2:$E$8, MATCH('Admin Single Score'!P72, 'Dev Likert Scale Single Score'!$D$2:$D$8, 0))</f>
        <v>#N/A</v>
      </c>
      <c r="Q70" s="45" t="e">
        <f>INDEX('Dev Likert Scale Single Score'!$E$2:$E$8, MATCH('Admin Single Score'!Q72, 'Dev Likert Scale Single Score'!$D$2:$D$8, 0))</f>
        <v>#N/A</v>
      </c>
      <c r="R70" s="45" t="e">
        <f>INDEX('Dev Likert Scale Single Score'!$E$2:$E$8, MATCH('Admin Single Score'!R72, 'Dev Likert Scale Single Score'!$D$2:$D$8, 0))</f>
        <v>#N/A</v>
      </c>
      <c r="S70" s="45" t="e">
        <f>INDEX('Dev Likert Scale Single Score'!$E$2:$E$8, MATCH('Admin Single Score'!S72, 'Dev Likert Scale Single Score'!$D$2:$D$8, 0))</f>
        <v>#N/A</v>
      </c>
      <c r="T70" s="45" t="e">
        <f>INDEX('Dev Likert Scale Single Score'!$E$2:$E$8, MATCH('Admin Single Score'!T72, 'Dev Likert Scale Single Score'!$D$2:$D$8, 0))</f>
        <v>#N/A</v>
      </c>
      <c r="U70" s="45" t="e">
        <f>INDEX('Dev Likert Scale Single Score'!$E$2:$E$8, MATCH('Admin Single Score'!U72, 'Dev Likert Scale Single Score'!$D$2:$D$8, 0))</f>
        <v>#N/A</v>
      </c>
      <c r="V70" s="45" t="e">
        <f>INDEX('Dev Likert Scale Single Score'!$E$2:$E$8, MATCH('Admin Single Score'!V72, 'Dev Likert Scale Single Score'!$D$2:$D$8, 0))</f>
        <v>#N/A</v>
      </c>
      <c r="W70" s="45" t="e">
        <f>INDEX('Dev Likert Scale Single Score'!$E$2:$E$8, MATCH('Admin Single Score'!W72, 'Dev Likert Scale Single Score'!$D$2:$D$8, 0))</f>
        <v>#N/A</v>
      </c>
      <c r="X70" s="45" t="e">
        <f>INDEX('Dev Likert Scale Single Score'!$E$2:$E$8, MATCH('Admin Single Score'!X72, 'Dev Likert Scale Single Score'!$D$2:$D$8, 0))</f>
        <v>#N/A</v>
      </c>
      <c r="Y70" s="45" t="e">
        <f>INDEX('Dev Likert Scale Single Score'!$E$2:$E$8, MATCH('Admin Single Score'!Y72, 'Dev Likert Scale Single Score'!$D$2:$D$8, 0))</f>
        <v>#N/A</v>
      </c>
      <c r="Z70" s="45" t="e">
        <f>INDEX('Dev Likert Scale Single Score'!$E$2:$E$8, MATCH('Admin Single Score'!Z72, 'Dev Likert Scale Single Score'!$D$2:$D$8, 0))</f>
        <v>#N/A</v>
      </c>
      <c r="AA70" s="45" t="e">
        <f>INDEX('Dev Likert Scale Single Score'!$E$2:$E$8, MATCH('Admin Single Score'!AA72, 'Dev Likert Scale Single Score'!$D$2:$D$8, 0))</f>
        <v>#N/A</v>
      </c>
      <c r="AB70" s="45" t="e">
        <f>INDEX('Dev Likert Scale Single Score'!$E$2:$E$8, MATCH('Admin Single Score'!AB72, 'Dev Likert Scale Single Score'!$D$2:$D$8, 0))</f>
        <v>#N/A</v>
      </c>
      <c r="AC70" s="45" t="e">
        <f>INDEX('Dev Likert Scale Single Score'!$E$2:$E$8, MATCH('Admin Single Score'!AC72, 'Dev Likert Scale Single Score'!$D$2:$D$8, 0))</f>
        <v>#N/A</v>
      </c>
      <c r="AD70" s="45" t="e">
        <f>INDEX('Dev Likert Scale Single Score'!$E$2:$E$8, MATCH('Admin Single Score'!AD72, 'Dev Likert Scale Single Score'!$D$2:$D$8, 0))</f>
        <v>#N/A</v>
      </c>
      <c r="AE70" s="45" t="e">
        <f>INDEX('Dev Likert Scale Single Score'!$E$2:$E$8, MATCH('Admin Single Score'!AE72, 'Dev Likert Scale Single Score'!$D$2:$D$8, 0))</f>
        <v>#N/A</v>
      </c>
      <c r="AF70" s="45" t="e">
        <f>INDEX('Dev Likert Scale Single Score'!$E$2:$E$8, MATCH('Admin Single Score'!AF72, 'Dev Likert Scale Single Score'!$D$2:$D$8, 0))</f>
        <v>#N/A</v>
      </c>
      <c r="AG70" s="45" t="e">
        <f>INDEX('Dev Likert Scale Single Score'!$E$2:$E$8, MATCH('Admin Single Score'!AG72, 'Dev Likert Scale Single Score'!$D$2:$D$8, 0))</f>
        <v>#N/A</v>
      </c>
      <c r="AH70" s="45" t="e">
        <f>INDEX('Dev Likert Scale Single Score'!$E$2:$E$8, MATCH('Admin Single Score'!AH72, 'Dev Likert Scale Single Score'!$D$2:$D$8, 0))</f>
        <v>#N/A</v>
      </c>
      <c r="AI70" s="45" t="e">
        <f>INDEX('Dev Likert Scale Single Score'!$E$2:$E$8, MATCH('Admin Single Score'!AI72, 'Dev Likert Scale Single Score'!$D$2:$D$8, 0))</f>
        <v>#N/A</v>
      </c>
      <c r="AJ70" s="45" t="e">
        <f>INDEX('Dev Likert Scale Single Score'!$E$2:$E$8, MATCH('Admin Single Score'!AJ72, 'Dev Likert Scale Single Score'!$D$2:$D$8, 0))</f>
        <v>#N/A</v>
      </c>
      <c r="AK70" s="45" t="e">
        <f>INDEX('Dev Likert Scale Single Score'!$E$2:$E$8, MATCH('Admin Single Score'!AK72, 'Dev Likert Scale Single Score'!$D$2:$D$8, 0))</f>
        <v>#N/A</v>
      </c>
      <c r="AL70" s="45" t="e">
        <f>INDEX('Dev Likert Scale Single Score'!$E$2:$E$8, MATCH('Admin Single Score'!AL72, 'Dev Likert Scale Single Score'!$D$2:$D$8, 0))</f>
        <v>#N/A</v>
      </c>
      <c r="AM70" s="45" t="e">
        <f>INDEX('Dev Likert Scale Single Score'!$E$2:$E$8, MATCH('Admin Single Score'!AM72, 'Dev Likert Scale Single Score'!$D$2:$D$8, 0))</f>
        <v>#N/A</v>
      </c>
      <c r="AN70" s="45" t="e">
        <f>INDEX('Dev Likert Scale Single Score'!$E$2:$E$8, MATCH('Admin Single Score'!AN72, 'Dev Likert Scale Single Score'!$D$2:$D$8, 0))</f>
        <v>#N/A</v>
      </c>
      <c r="AO70" s="45" t="e">
        <f>INDEX('Dev Likert Scale Single Score'!$E$2:$E$8, MATCH('Admin Single Score'!AO72, 'Dev Likert Scale Single Score'!$D$2:$D$8, 0))</f>
        <v>#N/A</v>
      </c>
      <c r="AP70" s="45" t="e">
        <f>INDEX('Dev Likert Scale Single Score'!$E$2:$E$8, MATCH('Admin Single Score'!AP72, 'Dev Likert Scale Single Score'!$D$2:$D$8, 0))</f>
        <v>#N/A</v>
      </c>
      <c r="AQ70" s="45" t="e">
        <f>INDEX('Dev Likert Scale Single Score'!$E$2:$E$8, MATCH('Admin Single Score'!AQ72, 'Dev Likert Scale Single Score'!$D$2:$D$8, 0))</f>
        <v>#N/A</v>
      </c>
    </row>
    <row r="71" spans="1:43" ht="76.5" thickTop="1" thickBot="1" x14ac:dyDescent="0.3">
      <c r="A71" s="92" t="str">
        <f>'Admin Single Score'!A73</f>
        <v>Question_14</v>
      </c>
      <c r="B71" s="13" t="str">
        <f>'Admin Single Score'!B73</f>
        <v xml:space="preserve"> If the alternative fishing areas are further away, will that reduce the time fishers have available to fish, on an annual basis?</v>
      </c>
      <c r="C71" s="59">
        <f ca="1">'Admin Single Score'!C73</f>
        <v>0</v>
      </c>
      <c r="D71" s="45" t="e">
        <f>INDEX('Dev Likert Scale Single Score'!$E$2:$E$8, MATCH('Admin Single Score'!D73, 'Dev Likert Scale Single Score'!$D$2:$D$8, 0))</f>
        <v>#N/A</v>
      </c>
      <c r="E71" s="45" t="e">
        <f>INDEX('Dev Likert Scale Single Score'!$E$2:$E$8, MATCH('Admin Single Score'!E73, 'Dev Likert Scale Single Score'!$D$2:$D$8, 0))</f>
        <v>#N/A</v>
      </c>
      <c r="F71" s="45" t="e">
        <f>INDEX('Dev Likert Scale Single Score'!$E$2:$E$8, MATCH('Admin Single Score'!F73, 'Dev Likert Scale Single Score'!$D$2:$D$8, 0))</f>
        <v>#N/A</v>
      </c>
      <c r="G71" s="45" t="e">
        <f>INDEX('Dev Likert Scale Single Score'!$E$2:$E$8, MATCH('Admin Single Score'!G73, 'Dev Likert Scale Single Score'!$D$2:$D$8, 0))</f>
        <v>#N/A</v>
      </c>
      <c r="H71" s="45" t="e">
        <f>INDEX('Dev Likert Scale Single Score'!$E$2:$E$8, MATCH('Admin Single Score'!H73, 'Dev Likert Scale Single Score'!$D$2:$D$8, 0))</f>
        <v>#N/A</v>
      </c>
      <c r="I71" s="45" t="e">
        <f>INDEX('Dev Likert Scale Single Score'!$E$2:$E$8, MATCH('Admin Single Score'!I73, 'Dev Likert Scale Single Score'!$D$2:$D$8, 0))</f>
        <v>#N/A</v>
      </c>
      <c r="J71" s="45" t="e">
        <f>INDEX('Dev Likert Scale Single Score'!$E$2:$E$8, MATCH('Admin Single Score'!J73, 'Dev Likert Scale Single Score'!$D$2:$D$8, 0))</f>
        <v>#N/A</v>
      </c>
      <c r="K71" s="45" t="e">
        <f>INDEX('Dev Likert Scale Single Score'!$E$2:$E$8, MATCH('Admin Single Score'!K73, 'Dev Likert Scale Single Score'!$D$2:$D$8, 0))</f>
        <v>#N/A</v>
      </c>
      <c r="L71" s="45" t="e">
        <f>INDEX('Dev Likert Scale Single Score'!$E$2:$E$8, MATCH('Admin Single Score'!L73, 'Dev Likert Scale Single Score'!$D$2:$D$8, 0))</f>
        <v>#N/A</v>
      </c>
      <c r="M71" s="45" t="e">
        <f>INDEX('Dev Likert Scale Single Score'!$E$2:$E$8, MATCH('Admin Single Score'!M73, 'Dev Likert Scale Single Score'!$D$2:$D$8, 0))</f>
        <v>#N/A</v>
      </c>
      <c r="N71" s="45" t="e">
        <f>INDEX('Dev Likert Scale Single Score'!$E$2:$E$8, MATCH('Admin Single Score'!N73, 'Dev Likert Scale Single Score'!$D$2:$D$8, 0))</f>
        <v>#N/A</v>
      </c>
      <c r="O71" s="45" t="e">
        <f>INDEX('Dev Likert Scale Single Score'!$E$2:$E$8, MATCH('Admin Single Score'!O73, 'Dev Likert Scale Single Score'!$D$2:$D$8, 0))</f>
        <v>#N/A</v>
      </c>
      <c r="P71" s="45" t="e">
        <f>INDEX('Dev Likert Scale Single Score'!$E$2:$E$8, MATCH('Admin Single Score'!P73, 'Dev Likert Scale Single Score'!$D$2:$D$8, 0))</f>
        <v>#N/A</v>
      </c>
      <c r="Q71" s="45" t="e">
        <f>INDEX('Dev Likert Scale Single Score'!$E$2:$E$8, MATCH('Admin Single Score'!Q73, 'Dev Likert Scale Single Score'!$D$2:$D$8, 0))</f>
        <v>#N/A</v>
      </c>
      <c r="R71" s="45" t="e">
        <f>INDEX('Dev Likert Scale Single Score'!$E$2:$E$8, MATCH('Admin Single Score'!R73, 'Dev Likert Scale Single Score'!$D$2:$D$8, 0))</f>
        <v>#N/A</v>
      </c>
      <c r="S71" s="45" t="e">
        <f>INDEX('Dev Likert Scale Single Score'!$E$2:$E$8, MATCH('Admin Single Score'!S73, 'Dev Likert Scale Single Score'!$D$2:$D$8, 0))</f>
        <v>#N/A</v>
      </c>
      <c r="T71" s="45" t="e">
        <f>INDEX('Dev Likert Scale Single Score'!$E$2:$E$8, MATCH('Admin Single Score'!T73, 'Dev Likert Scale Single Score'!$D$2:$D$8, 0))</f>
        <v>#N/A</v>
      </c>
      <c r="U71" s="45" t="e">
        <f>INDEX('Dev Likert Scale Single Score'!$E$2:$E$8, MATCH('Admin Single Score'!U73, 'Dev Likert Scale Single Score'!$D$2:$D$8, 0))</f>
        <v>#N/A</v>
      </c>
      <c r="V71" s="45" t="e">
        <f>INDEX('Dev Likert Scale Single Score'!$E$2:$E$8, MATCH('Admin Single Score'!V73, 'Dev Likert Scale Single Score'!$D$2:$D$8, 0))</f>
        <v>#N/A</v>
      </c>
      <c r="W71" s="45" t="e">
        <f>INDEX('Dev Likert Scale Single Score'!$E$2:$E$8, MATCH('Admin Single Score'!W73, 'Dev Likert Scale Single Score'!$D$2:$D$8, 0))</f>
        <v>#N/A</v>
      </c>
      <c r="X71" s="45" t="e">
        <f>INDEX('Dev Likert Scale Single Score'!$E$2:$E$8, MATCH('Admin Single Score'!X73, 'Dev Likert Scale Single Score'!$D$2:$D$8, 0))</f>
        <v>#N/A</v>
      </c>
      <c r="Y71" s="45" t="e">
        <f>INDEX('Dev Likert Scale Single Score'!$E$2:$E$8, MATCH('Admin Single Score'!Y73, 'Dev Likert Scale Single Score'!$D$2:$D$8, 0))</f>
        <v>#N/A</v>
      </c>
      <c r="Z71" s="45" t="e">
        <f>INDEX('Dev Likert Scale Single Score'!$E$2:$E$8, MATCH('Admin Single Score'!Z73, 'Dev Likert Scale Single Score'!$D$2:$D$8, 0))</f>
        <v>#N/A</v>
      </c>
      <c r="AA71" s="45" t="e">
        <f>INDEX('Dev Likert Scale Single Score'!$E$2:$E$8, MATCH('Admin Single Score'!AA73, 'Dev Likert Scale Single Score'!$D$2:$D$8, 0))</f>
        <v>#N/A</v>
      </c>
      <c r="AB71" s="45" t="e">
        <f>INDEX('Dev Likert Scale Single Score'!$E$2:$E$8, MATCH('Admin Single Score'!AB73, 'Dev Likert Scale Single Score'!$D$2:$D$8, 0))</f>
        <v>#N/A</v>
      </c>
      <c r="AC71" s="45" t="e">
        <f>INDEX('Dev Likert Scale Single Score'!$E$2:$E$8, MATCH('Admin Single Score'!AC73, 'Dev Likert Scale Single Score'!$D$2:$D$8, 0))</f>
        <v>#N/A</v>
      </c>
      <c r="AD71" s="45" t="e">
        <f>INDEX('Dev Likert Scale Single Score'!$E$2:$E$8, MATCH('Admin Single Score'!AD73, 'Dev Likert Scale Single Score'!$D$2:$D$8, 0))</f>
        <v>#N/A</v>
      </c>
      <c r="AE71" s="45" t="e">
        <f>INDEX('Dev Likert Scale Single Score'!$E$2:$E$8, MATCH('Admin Single Score'!AE73, 'Dev Likert Scale Single Score'!$D$2:$D$8, 0))</f>
        <v>#N/A</v>
      </c>
      <c r="AF71" s="45" t="e">
        <f>INDEX('Dev Likert Scale Single Score'!$E$2:$E$8, MATCH('Admin Single Score'!AF73, 'Dev Likert Scale Single Score'!$D$2:$D$8, 0))</f>
        <v>#N/A</v>
      </c>
      <c r="AG71" s="45" t="e">
        <f>INDEX('Dev Likert Scale Single Score'!$E$2:$E$8, MATCH('Admin Single Score'!AG73, 'Dev Likert Scale Single Score'!$D$2:$D$8, 0))</f>
        <v>#N/A</v>
      </c>
      <c r="AH71" s="45" t="e">
        <f>INDEX('Dev Likert Scale Single Score'!$E$2:$E$8, MATCH('Admin Single Score'!AH73, 'Dev Likert Scale Single Score'!$D$2:$D$8, 0))</f>
        <v>#N/A</v>
      </c>
      <c r="AI71" s="45" t="e">
        <f>INDEX('Dev Likert Scale Single Score'!$E$2:$E$8, MATCH('Admin Single Score'!AI73, 'Dev Likert Scale Single Score'!$D$2:$D$8, 0))</f>
        <v>#N/A</v>
      </c>
      <c r="AJ71" s="45" t="e">
        <f>INDEX('Dev Likert Scale Single Score'!$E$2:$E$8, MATCH('Admin Single Score'!AJ73, 'Dev Likert Scale Single Score'!$D$2:$D$8, 0))</f>
        <v>#N/A</v>
      </c>
      <c r="AK71" s="45" t="e">
        <f>INDEX('Dev Likert Scale Single Score'!$E$2:$E$8, MATCH('Admin Single Score'!AK73, 'Dev Likert Scale Single Score'!$D$2:$D$8, 0))</f>
        <v>#N/A</v>
      </c>
      <c r="AL71" s="45" t="e">
        <f>INDEX('Dev Likert Scale Single Score'!$E$2:$E$8, MATCH('Admin Single Score'!AL73, 'Dev Likert Scale Single Score'!$D$2:$D$8, 0))</f>
        <v>#N/A</v>
      </c>
      <c r="AM71" s="45" t="e">
        <f>INDEX('Dev Likert Scale Single Score'!$E$2:$E$8, MATCH('Admin Single Score'!AM73, 'Dev Likert Scale Single Score'!$D$2:$D$8, 0))</f>
        <v>#N/A</v>
      </c>
      <c r="AN71" s="45" t="e">
        <f>INDEX('Dev Likert Scale Single Score'!$E$2:$E$8, MATCH('Admin Single Score'!AN73, 'Dev Likert Scale Single Score'!$D$2:$D$8, 0))</f>
        <v>#N/A</v>
      </c>
      <c r="AO71" s="45" t="e">
        <f>INDEX('Dev Likert Scale Single Score'!$E$2:$E$8, MATCH('Admin Single Score'!AO73, 'Dev Likert Scale Single Score'!$D$2:$D$8, 0))</f>
        <v>#N/A</v>
      </c>
      <c r="AP71" s="45" t="e">
        <f>INDEX('Dev Likert Scale Single Score'!$E$2:$E$8, MATCH('Admin Single Score'!AP73, 'Dev Likert Scale Single Score'!$D$2:$D$8, 0))</f>
        <v>#N/A</v>
      </c>
      <c r="AQ71" s="45" t="e">
        <f>INDEX('Dev Likert Scale Single Score'!$E$2:$E$8, MATCH('Admin Single Score'!AQ73, 'Dev Likert Scale Single Score'!$D$2:$D$8, 0))</f>
        <v>#N/A</v>
      </c>
    </row>
    <row r="72" spans="1:43" ht="76.5" thickTop="1" thickBot="1" x14ac:dyDescent="0.3">
      <c r="A72" s="92" t="str">
        <f>'Admin Single Score'!A74</f>
        <v>Question_15</v>
      </c>
      <c r="B72" s="13" t="str">
        <f>'Admin Single Score'!B74</f>
        <v>Compared to other areas where the fishers operate (or could operate), what is the catchability for the target species in the MPA?</v>
      </c>
      <c r="C72" s="59" t="str">
        <f ca="1">'Admin Single Score'!C74</f>
        <v>The catchability of the target species in the MPA is lower compared to other areas where the fishers operate.</v>
      </c>
      <c r="D72" s="45">
        <f>INDEX('Dev Likert Scale Single Score'!$E$2:$E$8, MATCH('Admin Single Score'!D74, 'Dev Likert Scale Single Score'!$D$2:$D$8, 0))</f>
        <v>2</v>
      </c>
      <c r="E72" s="45">
        <f>INDEX('Dev Likert Scale Single Score'!$E$2:$E$8, MATCH('Admin Single Score'!E74, 'Dev Likert Scale Single Score'!$D$2:$D$8, 0))</f>
        <v>2</v>
      </c>
      <c r="F72" s="45">
        <f>INDEX('Dev Likert Scale Single Score'!$E$2:$E$8, MATCH('Admin Single Score'!F74, 'Dev Likert Scale Single Score'!$D$2:$D$8, 0))</f>
        <v>1</v>
      </c>
      <c r="G72" s="45">
        <f>INDEX('Dev Likert Scale Single Score'!$E$2:$E$8, MATCH('Admin Single Score'!G74, 'Dev Likert Scale Single Score'!$D$2:$D$8, 0))</f>
        <v>1</v>
      </c>
      <c r="H72" s="45">
        <f>INDEX('Dev Likert Scale Single Score'!$E$2:$E$8, MATCH('Admin Single Score'!H74, 'Dev Likert Scale Single Score'!$D$2:$D$8, 0))</f>
        <v>1</v>
      </c>
      <c r="I72" s="45">
        <f>INDEX('Dev Likert Scale Single Score'!$E$2:$E$8, MATCH('Admin Single Score'!I74, 'Dev Likert Scale Single Score'!$D$2:$D$8, 0))</f>
        <v>1</v>
      </c>
      <c r="J72" s="45">
        <f>INDEX('Dev Likert Scale Single Score'!$E$2:$E$8, MATCH('Admin Single Score'!J74, 'Dev Likert Scale Single Score'!$D$2:$D$8, 0))</f>
        <v>1</v>
      </c>
      <c r="K72" s="45">
        <f>INDEX('Dev Likert Scale Single Score'!$E$2:$E$8, MATCH('Admin Single Score'!K74, 'Dev Likert Scale Single Score'!$D$2:$D$8, 0))</f>
        <v>1</v>
      </c>
      <c r="L72" s="45">
        <f>INDEX('Dev Likert Scale Single Score'!$E$2:$E$8, MATCH('Admin Single Score'!L74, 'Dev Likert Scale Single Score'!$D$2:$D$8, 0))</f>
        <v>1</v>
      </c>
      <c r="M72" s="45">
        <f>INDEX('Dev Likert Scale Single Score'!$E$2:$E$8, MATCH('Admin Single Score'!M74, 'Dev Likert Scale Single Score'!$D$2:$D$8, 0))</f>
        <v>0</v>
      </c>
      <c r="N72" s="45">
        <f>INDEX('Dev Likert Scale Single Score'!$E$2:$E$8, MATCH('Admin Single Score'!N74, 'Dev Likert Scale Single Score'!$D$2:$D$8, 0))</f>
        <v>1</v>
      </c>
      <c r="O72" s="45">
        <f>INDEX('Dev Likert Scale Single Score'!$E$2:$E$8, MATCH('Admin Single Score'!O74, 'Dev Likert Scale Single Score'!$D$2:$D$8, 0))</f>
        <v>1</v>
      </c>
      <c r="P72" s="45">
        <f>INDEX('Dev Likert Scale Single Score'!$E$2:$E$8, MATCH('Admin Single Score'!P74, 'Dev Likert Scale Single Score'!$D$2:$D$8, 0))</f>
        <v>2</v>
      </c>
      <c r="Q72" s="45">
        <f>INDEX('Dev Likert Scale Single Score'!$E$2:$E$8, MATCH('Admin Single Score'!Q74, 'Dev Likert Scale Single Score'!$D$2:$D$8, 0))</f>
        <v>0</v>
      </c>
      <c r="R72" s="45" t="e">
        <f>INDEX('Dev Likert Scale Single Score'!$E$2:$E$8, MATCH('Admin Single Score'!R74, 'Dev Likert Scale Single Score'!$D$2:$D$8, 0))</f>
        <v>#N/A</v>
      </c>
      <c r="S72" s="45" t="e">
        <f>INDEX('Dev Likert Scale Single Score'!$E$2:$E$8, MATCH('Admin Single Score'!S74, 'Dev Likert Scale Single Score'!$D$2:$D$8, 0))</f>
        <v>#N/A</v>
      </c>
      <c r="T72" s="45" t="e">
        <f>INDEX('Dev Likert Scale Single Score'!$E$2:$E$8, MATCH('Admin Single Score'!T74, 'Dev Likert Scale Single Score'!$D$2:$D$8, 0))</f>
        <v>#N/A</v>
      </c>
      <c r="U72" s="45" t="e">
        <f>INDEX('Dev Likert Scale Single Score'!$E$2:$E$8, MATCH('Admin Single Score'!U74, 'Dev Likert Scale Single Score'!$D$2:$D$8, 0))</f>
        <v>#N/A</v>
      </c>
      <c r="V72" s="45" t="e">
        <f>INDEX('Dev Likert Scale Single Score'!$E$2:$E$8, MATCH('Admin Single Score'!V74, 'Dev Likert Scale Single Score'!$D$2:$D$8, 0))</f>
        <v>#N/A</v>
      </c>
      <c r="W72" s="45" t="e">
        <f>INDEX('Dev Likert Scale Single Score'!$E$2:$E$8, MATCH('Admin Single Score'!W74, 'Dev Likert Scale Single Score'!$D$2:$D$8, 0))</f>
        <v>#N/A</v>
      </c>
      <c r="X72" s="45" t="e">
        <f>INDEX('Dev Likert Scale Single Score'!$E$2:$E$8, MATCH('Admin Single Score'!X74, 'Dev Likert Scale Single Score'!$D$2:$D$8, 0))</f>
        <v>#N/A</v>
      </c>
      <c r="Y72" s="45" t="e">
        <f>INDEX('Dev Likert Scale Single Score'!$E$2:$E$8, MATCH('Admin Single Score'!Y74, 'Dev Likert Scale Single Score'!$D$2:$D$8, 0))</f>
        <v>#N/A</v>
      </c>
      <c r="Z72" s="45" t="e">
        <f>INDEX('Dev Likert Scale Single Score'!$E$2:$E$8, MATCH('Admin Single Score'!Z74, 'Dev Likert Scale Single Score'!$D$2:$D$8, 0))</f>
        <v>#N/A</v>
      </c>
      <c r="AA72" s="45" t="e">
        <f>INDEX('Dev Likert Scale Single Score'!$E$2:$E$8, MATCH('Admin Single Score'!AA74, 'Dev Likert Scale Single Score'!$D$2:$D$8, 0))</f>
        <v>#N/A</v>
      </c>
      <c r="AB72" s="45" t="e">
        <f>INDEX('Dev Likert Scale Single Score'!$E$2:$E$8, MATCH('Admin Single Score'!AB74, 'Dev Likert Scale Single Score'!$D$2:$D$8, 0))</f>
        <v>#N/A</v>
      </c>
      <c r="AC72" s="45" t="e">
        <f>INDEX('Dev Likert Scale Single Score'!$E$2:$E$8, MATCH('Admin Single Score'!AC74, 'Dev Likert Scale Single Score'!$D$2:$D$8, 0))</f>
        <v>#N/A</v>
      </c>
      <c r="AD72" s="45" t="e">
        <f>INDEX('Dev Likert Scale Single Score'!$E$2:$E$8, MATCH('Admin Single Score'!AD74, 'Dev Likert Scale Single Score'!$D$2:$D$8, 0))</f>
        <v>#N/A</v>
      </c>
      <c r="AE72" s="45" t="e">
        <f>INDEX('Dev Likert Scale Single Score'!$E$2:$E$8, MATCH('Admin Single Score'!AE74, 'Dev Likert Scale Single Score'!$D$2:$D$8, 0))</f>
        <v>#N/A</v>
      </c>
      <c r="AF72" s="45" t="e">
        <f>INDEX('Dev Likert Scale Single Score'!$E$2:$E$8, MATCH('Admin Single Score'!AF74, 'Dev Likert Scale Single Score'!$D$2:$D$8, 0))</f>
        <v>#N/A</v>
      </c>
      <c r="AG72" s="45" t="e">
        <f>INDEX('Dev Likert Scale Single Score'!$E$2:$E$8, MATCH('Admin Single Score'!AG74, 'Dev Likert Scale Single Score'!$D$2:$D$8, 0))</f>
        <v>#N/A</v>
      </c>
      <c r="AH72" s="45" t="e">
        <f>INDEX('Dev Likert Scale Single Score'!$E$2:$E$8, MATCH('Admin Single Score'!AH74, 'Dev Likert Scale Single Score'!$D$2:$D$8, 0))</f>
        <v>#N/A</v>
      </c>
      <c r="AI72" s="45" t="e">
        <f>INDEX('Dev Likert Scale Single Score'!$E$2:$E$8, MATCH('Admin Single Score'!AI74, 'Dev Likert Scale Single Score'!$D$2:$D$8, 0))</f>
        <v>#N/A</v>
      </c>
      <c r="AJ72" s="45" t="e">
        <f>INDEX('Dev Likert Scale Single Score'!$E$2:$E$8, MATCH('Admin Single Score'!AJ74, 'Dev Likert Scale Single Score'!$D$2:$D$8, 0))</f>
        <v>#N/A</v>
      </c>
      <c r="AK72" s="45" t="e">
        <f>INDEX('Dev Likert Scale Single Score'!$E$2:$E$8, MATCH('Admin Single Score'!AK74, 'Dev Likert Scale Single Score'!$D$2:$D$8, 0))</f>
        <v>#N/A</v>
      </c>
      <c r="AL72" s="45" t="e">
        <f>INDEX('Dev Likert Scale Single Score'!$E$2:$E$8, MATCH('Admin Single Score'!AL74, 'Dev Likert Scale Single Score'!$D$2:$D$8, 0))</f>
        <v>#N/A</v>
      </c>
      <c r="AM72" s="45" t="e">
        <f>INDEX('Dev Likert Scale Single Score'!$E$2:$E$8, MATCH('Admin Single Score'!AM74, 'Dev Likert Scale Single Score'!$D$2:$D$8, 0))</f>
        <v>#N/A</v>
      </c>
      <c r="AN72" s="45" t="e">
        <f>INDEX('Dev Likert Scale Single Score'!$E$2:$E$8, MATCH('Admin Single Score'!AN74, 'Dev Likert Scale Single Score'!$D$2:$D$8, 0))</f>
        <v>#N/A</v>
      </c>
      <c r="AO72" s="45" t="e">
        <f>INDEX('Dev Likert Scale Single Score'!$E$2:$E$8, MATCH('Admin Single Score'!AO74, 'Dev Likert Scale Single Score'!$D$2:$D$8, 0))</f>
        <v>#N/A</v>
      </c>
      <c r="AP72" s="45" t="e">
        <f>INDEX('Dev Likert Scale Single Score'!$E$2:$E$8, MATCH('Admin Single Score'!AP74, 'Dev Likert Scale Single Score'!$D$2:$D$8, 0))</f>
        <v>#N/A</v>
      </c>
      <c r="AQ72" s="45" t="e">
        <f>INDEX('Dev Likert Scale Single Score'!$E$2:$E$8, MATCH('Admin Single Score'!AQ74, 'Dev Likert Scale Single Score'!$D$2:$D$8, 0))</f>
        <v>#N/A</v>
      </c>
    </row>
    <row r="73" spans="1:43" ht="76.5" thickTop="1" thickBot="1" x14ac:dyDescent="0.3">
      <c r="A73" s="92" t="str">
        <f>'Admin Single Score'!A75</f>
        <v>Question_15</v>
      </c>
      <c r="B73" s="13" t="str">
        <f>'Admin Single Score'!B75</f>
        <v>Compared to other areas where the fishers operate (or could operate), what is the catchability for the target species in the MPA?</v>
      </c>
      <c r="C73" s="59" t="str">
        <f ca="1">'Admin Single Score'!C75</f>
        <v>The catchability of the target species in the MPA is similar to other areas where the fishers operate.</v>
      </c>
      <c r="D73" s="45">
        <f>INDEX('Dev Likert Scale Single Score'!$E$2:$E$8, MATCH('Admin Single Score'!D75, 'Dev Likert Scale Single Score'!$D$2:$D$8, 0))</f>
        <v>3</v>
      </c>
      <c r="E73" s="45">
        <f>INDEX('Dev Likert Scale Single Score'!$E$2:$E$8, MATCH('Admin Single Score'!E75, 'Dev Likert Scale Single Score'!$D$2:$D$8, 0))</f>
        <v>3</v>
      </c>
      <c r="F73" s="45">
        <f>INDEX('Dev Likert Scale Single Score'!$E$2:$E$8, MATCH('Admin Single Score'!F75, 'Dev Likert Scale Single Score'!$D$2:$D$8, 0))</f>
        <v>1</v>
      </c>
      <c r="G73" s="45">
        <f>INDEX('Dev Likert Scale Single Score'!$E$2:$E$8, MATCH('Admin Single Score'!G75, 'Dev Likert Scale Single Score'!$D$2:$D$8, 0))</f>
        <v>1</v>
      </c>
      <c r="H73" s="45">
        <f>INDEX('Dev Likert Scale Single Score'!$E$2:$E$8, MATCH('Admin Single Score'!H75, 'Dev Likert Scale Single Score'!$D$2:$D$8, 0))</f>
        <v>1</v>
      </c>
      <c r="I73" s="45">
        <f>INDEX('Dev Likert Scale Single Score'!$E$2:$E$8, MATCH('Admin Single Score'!I75, 'Dev Likert Scale Single Score'!$D$2:$D$8, 0))</f>
        <v>1</v>
      </c>
      <c r="J73" s="45">
        <f>INDEX('Dev Likert Scale Single Score'!$E$2:$E$8, MATCH('Admin Single Score'!J75, 'Dev Likert Scale Single Score'!$D$2:$D$8, 0))</f>
        <v>1</v>
      </c>
      <c r="K73" s="45">
        <f>INDEX('Dev Likert Scale Single Score'!$E$2:$E$8, MATCH('Admin Single Score'!K75, 'Dev Likert Scale Single Score'!$D$2:$D$8, 0))</f>
        <v>1</v>
      </c>
      <c r="L73" s="45">
        <f>INDEX('Dev Likert Scale Single Score'!$E$2:$E$8, MATCH('Admin Single Score'!L75, 'Dev Likert Scale Single Score'!$D$2:$D$8, 0))</f>
        <v>2</v>
      </c>
      <c r="M73" s="45">
        <f>INDEX('Dev Likert Scale Single Score'!$E$2:$E$8, MATCH('Admin Single Score'!M75, 'Dev Likert Scale Single Score'!$D$2:$D$8, 0))</f>
        <v>0</v>
      </c>
      <c r="N73" s="45">
        <f>INDEX('Dev Likert Scale Single Score'!$E$2:$E$8, MATCH('Admin Single Score'!N75, 'Dev Likert Scale Single Score'!$D$2:$D$8, 0))</f>
        <v>1</v>
      </c>
      <c r="O73" s="45">
        <f>INDEX('Dev Likert Scale Single Score'!$E$2:$E$8, MATCH('Admin Single Score'!O75, 'Dev Likert Scale Single Score'!$D$2:$D$8, 0))</f>
        <v>1</v>
      </c>
      <c r="P73" s="45">
        <f>INDEX('Dev Likert Scale Single Score'!$E$2:$E$8, MATCH('Admin Single Score'!P75, 'Dev Likert Scale Single Score'!$D$2:$D$8, 0))</f>
        <v>3</v>
      </c>
      <c r="Q73" s="45">
        <f>INDEX('Dev Likert Scale Single Score'!$E$2:$E$8, MATCH('Admin Single Score'!Q75, 'Dev Likert Scale Single Score'!$D$2:$D$8, 0))</f>
        <v>0</v>
      </c>
      <c r="R73" s="45" t="e">
        <f>INDEX('Dev Likert Scale Single Score'!$E$2:$E$8, MATCH('Admin Single Score'!R75, 'Dev Likert Scale Single Score'!$D$2:$D$8, 0))</f>
        <v>#N/A</v>
      </c>
      <c r="S73" s="45" t="e">
        <f>INDEX('Dev Likert Scale Single Score'!$E$2:$E$8, MATCH('Admin Single Score'!S75, 'Dev Likert Scale Single Score'!$D$2:$D$8, 0))</f>
        <v>#N/A</v>
      </c>
      <c r="T73" s="45" t="e">
        <f>INDEX('Dev Likert Scale Single Score'!$E$2:$E$8, MATCH('Admin Single Score'!T75, 'Dev Likert Scale Single Score'!$D$2:$D$8, 0))</f>
        <v>#N/A</v>
      </c>
      <c r="U73" s="45" t="e">
        <f>INDEX('Dev Likert Scale Single Score'!$E$2:$E$8, MATCH('Admin Single Score'!U75, 'Dev Likert Scale Single Score'!$D$2:$D$8, 0))</f>
        <v>#N/A</v>
      </c>
      <c r="V73" s="45" t="e">
        <f>INDEX('Dev Likert Scale Single Score'!$E$2:$E$8, MATCH('Admin Single Score'!V75, 'Dev Likert Scale Single Score'!$D$2:$D$8, 0))</f>
        <v>#N/A</v>
      </c>
      <c r="W73" s="45" t="e">
        <f>INDEX('Dev Likert Scale Single Score'!$E$2:$E$8, MATCH('Admin Single Score'!W75, 'Dev Likert Scale Single Score'!$D$2:$D$8, 0))</f>
        <v>#N/A</v>
      </c>
      <c r="X73" s="45" t="e">
        <f>INDEX('Dev Likert Scale Single Score'!$E$2:$E$8, MATCH('Admin Single Score'!X75, 'Dev Likert Scale Single Score'!$D$2:$D$8, 0))</f>
        <v>#N/A</v>
      </c>
      <c r="Y73" s="45" t="e">
        <f>INDEX('Dev Likert Scale Single Score'!$E$2:$E$8, MATCH('Admin Single Score'!Y75, 'Dev Likert Scale Single Score'!$D$2:$D$8, 0))</f>
        <v>#N/A</v>
      </c>
      <c r="Z73" s="45" t="e">
        <f>INDEX('Dev Likert Scale Single Score'!$E$2:$E$8, MATCH('Admin Single Score'!Z75, 'Dev Likert Scale Single Score'!$D$2:$D$8, 0))</f>
        <v>#N/A</v>
      </c>
      <c r="AA73" s="45" t="e">
        <f>INDEX('Dev Likert Scale Single Score'!$E$2:$E$8, MATCH('Admin Single Score'!AA75, 'Dev Likert Scale Single Score'!$D$2:$D$8, 0))</f>
        <v>#N/A</v>
      </c>
      <c r="AB73" s="45" t="e">
        <f>INDEX('Dev Likert Scale Single Score'!$E$2:$E$8, MATCH('Admin Single Score'!AB75, 'Dev Likert Scale Single Score'!$D$2:$D$8, 0))</f>
        <v>#N/A</v>
      </c>
      <c r="AC73" s="45" t="e">
        <f>INDEX('Dev Likert Scale Single Score'!$E$2:$E$8, MATCH('Admin Single Score'!AC75, 'Dev Likert Scale Single Score'!$D$2:$D$8, 0))</f>
        <v>#N/A</v>
      </c>
      <c r="AD73" s="45" t="e">
        <f>INDEX('Dev Likert Scale Single Score'!$E$2:$E$8, MATCH('Admin Single Score'!AD75, 'Dev Likert Scale Single Score'!$D$2:$D$8, 0))</f>
        <v>#N/A</v>
      </c>
      <c r="AE73" s="45" t="e">
        <f>INDEX('Dev Likert Scale Single Score'!$E$2:$E$8, MATCH('Admin Single Score'!AE75, 'Dev Likert Scale Single Score'!$D$2:$D$8, 0))</f>
        <v>#N/A</v>
      </c>
      <c r="AF73" s="45" t="e">
        <f>INDEX('Dev Likert Scale Single Score'!$E$2:$E$8, MATCH('Admin Single Score'!AF75, 'Dev Likert Scale Single Score'!$D$2:$D$8, 0))</f>
        <v>#N/A</v>
      </c>
      <c r="AG73" s="45" t="e">
        <f>INDEX('Dev Likert Scale Single Score'!$E$2:$E$8, MATCH('Admin Single Score'!AG75, 'Dev Likert Scale Single Score'!$D$2:$D$8, 0))</f>
        <v>#N/A</v>
      </c>
      <c r="AH73" s="45" t="e">
        <f>INDEX('Dev Likert Scale Single Score'!$E$2:$E$8, MATCH('Admin Single Score'!AH75, 'Dev Likert Scale Single Score'!$D$2:$D$8, 0))</f>
        <v>#N/A</v>
      </c>
      <c r="AI73" s="45" t="e">
        <f>INDEX('Dev Likert Scale Single Score'!$E$2:$E$8, MATCH('Admin Single Score'!AI75, 'Dev Likert Scale Single Score'!$D$2:$D$8, 0))</f>
        <v>#N/A</v>
      </c>
      <c r="AJ73" s="45" t="e">
        <f>INDEX('Dev Likert Scale Single Score'!$E$2:$E$8, MATCH('Admin Single Score'!AJ75, 'Dev Likert Scale Single Score'!$D$2:$D$8, 0))</f>
        <v>#N/A</v>
      </c>
      <c r="AK73" s="45" t="e">
        <f>INDEX('Dev Likert Scale Single Score'!$E$2:$E$8, MATCH('Admin Single Score'!AK75, 'Dev Likert Scale Single Score'!$D$2:$D$8, 0))</f>
        <v>#N/A</v>
      </c>
      <c r="AL73" s="45" t="e">
        <f>INDEX('Dev Likert Scale Single Score'!$E$2:$E$8, MATCH('Admin Single Score'!AL75, 'Dev Likert Scale Single Score'!$D$2:$D$8, 0))</f>
        <v>#N/A</v>
      </c>
      <c r="AM73" s="45" t="e">
        <f>INDEX('Dev Likert Scale Single Score'!$E$2:$E$8, MATCH('Admin Single Score'!AM75, 'Dev Likert Scale Single Score'!$D$2:$D$8, 0))</f>
        <v>#N/A</v>
      </c>
      <c r="AN73" s="45" t="e">
        <f>INDEX('Dev Likert Scale Single Score'!$E$2:$E$8, MATCH('Admin Single Score'!AN75, 'Dev Likert Scale Single Score'!$D$2:$D$8, 0))</f>
        <v>#N/A</v>
      </c>
      <c r="AO73" s="45" t="e">
        <f>INDEX('Dev Likert Scale Single Score'!$E$2:$E$8, MATCH('Admin Single Score'!AO75, 'Dev Likert Scale Single Score'!$D$2:$D$8, 0))</f>
        <v>#N/A</v>
      </c>
      <c r="AP73" s="45" t="e">
        <f>INDEX('Dev Likert Scale Single Score'!$E$2:$E$8, MATCH('Admin Single Score'!AP75, 'Dev Likert Scale Single Score'!$D$2:$D$8, 0))</f>
        <v>#N/A</v>
      </c>
      <c r="AQ73" s="45" t="e">
        <f>INDEX('Dev Likert Scale Single Score'!$E$2:$E$8, MATCH('Admin Single Score'!AQ75, 'Dev Likert Scale Single Score'!$D$2:$D$8, 0))</f>
        <v>#N/A</v>
      </c>
    </row>
    <row r="74" spans="1:43" ht="76.5" thickTop="1" thickBot="1" x14ac:dyDescent="0.3">
      <c r="A74" s="92" t="str">
        <f>'Admin Single Score'!A76</f>
        <v>Question_15</v>
      </c>
      <c r="B74" s="13" t="str">
        <f>'Admin Single Score'!B76</f>
        <v>Compared to other areas where the fishers operate (or could operate), what is the catchability for the target species in the MPA?</v>
      </c>
      <c r="C74" s="59" t="str">
        <f ca="1">'Admin Single Score'!C76</f>
        <v>The catchability of the target species in the MPA is higher compared to other areas where the fishers operate.</v>
      </c>
      <c r="D74" s="45">
        <f>INDEX('Dev Likert Scale Single Score'!$E$2:$E$8, MATCH('Admin Single Score'!D76, 'Dev Likert Scale Single Score'!$D$2:$D$8, 0))</f>
        <v>4</v>
      </c>
      <c r="E74" s="45">
        <f>INDEX('Dev Likert Scale Single Score'!$E$2:$E$8, MATCH('Admin Single Score'!E76, 'Dev Likert Scale Single Score'!$D$2:$D$8, 0))</f>
        <v>4</v>
      </c>
      <c r="F74" s="45">
        <f>INDEX('Dev Likert Scale Single Score'!$E$2:$E$8, MATCH('Admin Single Score'!F76, 'Dev Likert Scale Single Score'!$D$2:$D$8, 0))</f>
        <v>4</v>
      </c>
      <c r="G74" s="45">
        <f>INDEX('Dev Likert Scale Single Score'!$E$2:$E$8, MATCH('Admin Single Score'!G76, 'Dev Likert Scale Single Score'!$D$2:$D$8, 0))</f>
        <v>4</v>
      </c>
      <c r="H74" s="45">
        <f>INDEX('Dev Likert Scale Single Score'!$E$2:$E$8, MATCH('Admin Single Score'!H76, 'Dev Likert Scale Single Score'!$D$2:$D$8, 0))</f>
        <v>4</v>
      </c>
      <c r="I74" s="45">
        <f>INDEX('Dev Likert Scale Single Score'!$E$2:$E$8, MATCH('Admin Single Score'!I76, 'Dev Likert Scale Single Score'!$D$2:$D$8, 0))</f>
        <v>5</v>
      </c>
      <c r="J74" s="45">
        <f>INDEX('Dev Likert Scale Single Score'!$E$2:$E$8, MATCH('Admin Single Score'!J76, 'Dev Likert Scale Single Score'!$D$2:$D$8, 0))</f>
        <v>5</v>
      </c>
      <c r="K74" s="45">
        <f>INDEX('Dev Likert Scale Single Score'!$E$2:$E$8, MATCH('Admin Single Score'!K76, 'Dev Likert Scale Single Score'!$D$2:$D$8, 0))</f>
        <v>4</v>
      </c>
      <c r="L74" s="45">
        <f>INDEX('Dev Likert Scale Single Score'!$E$2:$E$8, MATCH('Admin Single Score'!L76, 'Dev Likert Scale Single Score'!$D$2:$D$8, 0))</f>
        <v>5</v>
      </c>
      <c r="M74" s="45">
        <f>INDEX('Dev Likert Scale Single Score'!$E$2:$E$8, MATCH('Admin Single Score'!M76, 'Dev Likert Scale Single Score'!$D$2:$D$8, 0))</f>
        <v>0</v>
      </c>
      <c r="N74" s="45">
        <f>INDEX('Dev Likert Scale Single Score'!$E$2:$E$8, MATCH('Admin Single Score'!N76, 'Dev Likert Scale Single Score'!$D$2:$D$8, 0))</f>
        <v>2</v>
      </c>
      <c r="O74" s="45">
        <f>INDEX('Dev Likert Scale Single Score'!$E$2:$E$8, MATCH('Admin Single Score'!O76, 'Dev Likert Scale Single Score'!$D$2:$D$8, 0))</f>
        <v>4</v>
      </c>
      <c r="P74" s="45">
        <f>INDEX('Dev Likert Scale Single Score'!$E$2:$E$8, MATCH('Admin Single Score'!P76, 'Dev Likert Scale Single Score'!$D$2:$D$8, 0))</f>
        <v>4</v>
      </c>
      <c r="Q74" s="45">
        <f>INDEX('Dev Likert Scale Single Score'!$E$2:$E$8, MATCH('Admin Single Score'!Q76, 'Dev Likert Scale Single Score'!$D$2:$D$8, 0))</f>
        <v>0</v>
      </c>
      <c r="R74" s="45" t="e">
        <f>INDEX('Dev Likert Scale Single Score'!$E$2:$E$8, MATCH('Admin Single Score'!R76, 'Dev Likert Scale Single Score'!$D$2:$D$8, 0))</f>
        <v>#N/A</v>
      </c>
      <c r="S74" s="45" t="e">
        <f>INDEX('Dev Likert Scale Single Score'!$E$2:$E$8, MATCH('Admin Single Score'!S76, 'Dev Likert Scale Single Score'!$D$2:$D$8, 0))</f>
        <v>#N/A</v>
      </c>
      <c r="T74" s="45" t="e">
        <f>INDEX('Dev Likert Scale Single Score'!$E$2:$E$8, MATCH('Admin Single Score'!T76, 'Dev Likert Scale Single Score'!$D$2:$D$8, 0))</f>
        <v>#N/A</v>
      </c>
      <c r="U74" s="45" t="e">
        <f>INDEX('Dev Likert Scale Single Score'!$E$2:$E$8, MATCH('Admin Single Score'!U76, 'Dev Likert Scale Single Score'!$D$2:$D$8, 0))</f>
        <v>#N/A</v>
      </c>
      <c r="V74" s="45" t="e">
        <f>INDEX('Dev Likert Scale Single Score'!$E$2:$E$8, MATCH('Admin Single Score'!V76, 'Dev Likert Scale Single Score'!$D$2:$D$8, 0))</f>
        <v>#N/A</v>
      </c>
      <c r="W74" s="45" t="e">
        <f>INDEX('Dev Likert Scale Single Score'!$E$2:$E$8, MATCH('Admin Single Score'!W76, 'Dev Likert Scale Single Score'!$D$2:$D$8, 0))</f>
        <v>#N/A</v>
      </c>
      <c r="X74" s="45" t="e">
        <f>INDEX('Dev Likert Scale Single Score'!$E$2:$E$8, MATCH('Admin Single Score'!X76, 'Dev Likert Scale Single Score'!$D$2:$D$8, 0))</f>
        <v>#N/A</v>
      </c>
      <c r="Y74" s="45" t="e">
        <f>INDEX('Dev Likert Scale Single Score'!$E$2:$E$8, MATCH('Admin Single Score'!Y76, 'Dev Likert Scale Single Score'!$D$2:$D$8, 0))</f>
        <v>#N/A</v>
      </c>
      <c r="Z74" s="45" t="e">
        <f>INDEX('Dev Likert Scale Single Score'!$E$2:$E$8, MATCH('Admin Single Score'!Z76, 'Dev Likert Scale Single Score'!$D$2:$D$8, 0))</f>
        <v>#N/A</v>
      </c>
      <c r="AA74" s="45" t="e">
        <f>INDEX('Dev Likert Scale Single Score'!$E$2:$E$8, MATCH('Admin Single Score'!AA76, 'Dev Likert Scale Single Score'!$D$2:$D$8, 0))</f>
        <v>#N/A</v>
      </c>
      <c r="AB74" s="45" t="e">
        <f>INDEX('Dev Likert Scale Single Score'!$E$2:$E$8, MATCH('Admin Single Score'!AB76, 'Dev Likert Scale Single Score'!$D$2:$D$8, 0))</f>
        <v>#N/A</v>
      </c>
      <c r="AC74" s="45" t="e">
        <f>INDEX('Dev Likert Scale Single Score'!$E$2:$E$8, MATCH('Admin Single Score'!AC76, 'Dev Likert Scale Single Score'!$D$2:$D$8, 0))</f>
        <v>#N/A</v>
      </c>
      <c r="AD74" s="45" t="e">
        <f>INDEX('Dev Likert Scale Single Score'!$E$2:$E$8, MATCH('Admin Single Score'!AD76, 'Dev Likert Scale Single Score'!$D$2:$D$8, 0))</f>
        <v>#N/A</v>
      </c>
      <c r="AE74" s="45" t="e">
        <f>INDEX('Dev Likert Scale Single Score'!$E$2:$E$8, MATCH('Admin Single Score'!AE76, 'Dev Likert Scale Single Score'!$D$2:$D$8, 0))</f>
        <v>#N/A</v>
      </c>
      <c r="AF74" s="45" t="e">
        <f>INDEX('Dev Likert Scale Single Score'!$E$2:$E$8, MATCH('Admin Single Score'!AF76, 'Dev Likert Scale Single Score'!$D$2:$D$8, 0))</f>
        <v>#N/A</v>
      </c>
      <c r="AG74" s="45" t="e">
        <f>INDEX('Dev Likert Scale Single Score'!$E$2:$E$8, MATCH('Admin Single Score'!AG76, 'Dev Likert Scale Single Score'!$D$2:$D$8, 0))</f>
        <v>#N/A</v>
      </c>
      <c r="AH74" s="45" t="e">
        <f>INDEX('Dev Likert Scale Single Score'!$E$2:$E$8, MATCH('Admin Single Score'!AH76, 'Dev Likert Scale Single Score'!$D$2:$D$8, 0))</f>
        <v>#N/A</v>
      </c>
      <c r="AI74" s="45" t="e">
        <f>INDEX('Dev Likert Scale Single Score'!$E$2:$E$8, MATCH('Admin Single Score'!AI76, 'Dev Likert Scale Single Score'!$D$2:$D$8, 0))</f>
        <v>#N/A</v>
      </c>
      <c r="AJ74" s="45" t="e">
        <f>INDEX('Dev Likert Scale Single Score'!$E$2:$E$8, MATCH('Admin Single Score'!AJ76, 'Dev Likert Scale Single Score'!$D$2:$D$8, 0))</f>
        <v>#N/A</v>
      </c>
      <c r="AK74" s="45" t="e">
        <f>INDEX('Dev Likert Scale Single Score'!$E$2:$E$8, MATCH('Admin Single Score'!AK76, 'Dev Likert Scale Single Score'!$D$2:$D$8, 0))</f>
        <v>#N/A</v>
      </c>
      <c r="AL74" s="45" t="e">
        <f>INDEX('Dev Likert Scale Single Score'!$E$2:$E$8, MATCH('Admin Single Score'!AL76, 'Dev Likert Scale Single Score'!$D$2:$D$8, 0))</f>
        <v>#N/A</v>
      </c>
      <c r="AM74" s="45" t="e">
        <f>INDEX('Dev Likert Scale Single Score'!$E$2:$E$8, MATCH('Admin Single Score'!AM76, 'Dev Likert Scale Single Score'!$D$2:$D$8, 0))</f>
        <v>#N/A</v>
      </c>
      <c r="AN74" s="45" t="e">
        <f>INDEX('Dev Likert Scale Single Score'!$E$2:$E$8, MATCH('Admin Single Score'!AN76, 'Dev Likert Scale Single Score'!$D$2:$D$8, 0))</f>
        <v>#N/A</v>
      </c>
      <c r="AO74" s="45" t="e">
        <f>INDEX('Dev Likert Scale Single Score'!$E$2:$E$8, MATCH('Admin Single Score'!AO76, 'Dev Likert Scale Single Score'!$D$2:$D$8, 0))</f>
        <v>#N/A</v>
      </c>
      <c r="AP74" s="45" t="e">
        <f>INDEX('Dev Likert Scale Single Score'!$E$2:$E$8, MATCH('Admin Single Score'!AP76, 'Dev Likert Scale Single Score'!$D$2:$D$8, 0))</f>
        <v>#N/A</v>
      </c>
      <c r="AQ74" s="45" t="e">
        <f>INDEX('Dev Likert Scale Single Score'!$E$2:$E$8, MATCH('Admin Single Score'!AQ76, 'Dev Likert Scale Single Score'!$D$2:$D$8, 0))</f>
        <v>#N/A</v>
      </c>
    </row>
    <row r="75" spans="1:43" ht="76.5" thickTop="1" thickBot="1" x14ac:dyDescent="0.3">
      <c r="A75" s="92" t="str">
        <f>'Admin Single Score'!A77</f>
        <v>Question_15</v>
      </c>
      <c r="B75" s="13" t="str">
        <f>'Admin Single Score'!B77</f>
        <v>Compared to other areas where the fishers operate (or could operate), what is the catchability for the target species in the MPA?</v>
      </c>
      <c r="C75" s="59" t="str">
        <f ca="1">'Admin Single Score'!C77</f>
        <v>This is unknown and/or uncertain (Q15).</v>
      </c>
      <c r="D75" s="45" t="str">
        <f>INDEX('Dev Likert Scale Single Score'!$E$2:$E$8, MATCH('Admin Single Score'!D77, 'Dev Likert Scale Single Score'!$D$2:$D$8, 0))</f>
        <v>u</v>
      </c>
      <c r="E75" s="45" t="str">
        <f>INDEX('Dev Likert Scale Single Score'!$E$2:$E$8, MATCH('Admin Single Score'!E77, 'Dev Likert Scale Single Score'!$D$2:$D$8, 0))</f>
        <v>u</v>
      </c>
      <c r="F75" s="45" t="str">
        <f>INDEX('Dev Likert Scale Single Score'!$E$2:$E$8, MATCH('Admin Single Score'!F77, 'Dev Likert Scale Single Score'!$D$2:$D$8, 0))</f>
        <v>u</v>
      </c>
      <c r="G75" s="45" t="str">
        <f>INDEX('Dev Likert Scale Single Score'!$E$2:$E$8, MATCH('Admin Single Score'!G77, 'Dev Likert Scale Single Score'!$D$2:$D$8, 0))</f>
        <v>u</v>
      </c>
      <c r="H75" s="45" t="str">
        <f>INDEX('Dev Likert Scale Single Score'!$E$2:$E$8, MATCH('Admin Single Score'!H77, 'Dev Likert Scale Single Score'!$D$2:$D$8, 0))</f>
        <v>u</v>
      </c>
      <c r="I75" s="45" t="str">
        <f>INDEX('Dev Likert Scale Single Score'!$E$2:$E$8, MATCH('Admin Single Score'!I77, 'Dev Likert Scale Single Score'!$D$2:$D$8, 0))</f>
        <v>u</v>
      </c>
      <c r="J75" s="45" t="str">
        <f>INDEX('Dev Likert Scale Single Score'!$E$2:$E$8, MATCH('Admin Single Score'!J77, 'Dev Likert Scale Single Score'!$D$2:$D$8, 0))</f>
        <v>u</v>
      </c>
      <c r="K75" s="45" t="str">
        <f>INDEX('Dev Likert Scale Single Score'!$E$2:$E$8, MATCH('Admin Single Score'!K77, 'Dev Likert Scale Single Score'!$D$2:$D$8, 0))</f>
        <v>u</v>
      </c>
      <c r="L75" s="45" t="str">
        <f>INDEX('Dev Likert Scale Single Score'!$E$2:$E$8, MATCH('Admin Single Score'!L77, 'Dev Likert Scale Single Score'!$D$2:$D$8, 0))</f>
        <v>u</v>
      </c>
      <c r="M75" s="45">
        <f>INDEX('Dev Likert Scale Single Score'!$E$2:$E$8, MATCH('Admin Single Score'!M77, 'Dev Likert Scale Single Score'!$D$2:$D$8, 0))</f>
        <v>0</v>
      </c>
      <c r="N75" s="45" t="str">
        <f>INDEX('Dev Likert Scale Single Score'!$E$2:$E$8, MATCH('Admin Single Score'!N77, 'Dev Likert Scale Single Score'!$D$2:$D$8, 0))</f>
        <v>u</v>
      </c>
      <c r="O75" s="45" t="str">
        <f>INDEX('Dev Likert Scale Single Score'!$E$2:$E$8, MATCH('Admin Single Score'!O77, 'Dev Likert Scale Single Score'!$D$2:$D$8, 0))</f>
        <v>u</v>
      </c>
      <c r="P75" s="45" t="str">
        <f>INDEX('Dev Likert Scale Single Score'!$E$2:$E$8, MATCH('Admin Single Score'!P77, 'Dev Likert Scale Single Score'!$D$2:$D$8, 0))</f>
        <v>u</v>
      </c>
      <c r="Q75" s="45">
        <f>INDEX('Dev Likert Scale Single Score'!$E$2:$E$8, MATCH('Admin Single Score'!Q77, 'Dev Likert Scale Single Score'!$D$2:$D$8, 0))</f>
        <v>0</v>
      </c>
      <c r="R75" s="45" t="e">
        <f>INDEX('Dev Likert Scale Single Score'!$E$2:$E$8, MATCH('Admin Single Score'!R77, 'Dev Likert Scale Single Score'!$D$2:$D$8, 0))</f>
        <v>#N/A</v>
      </c>
      <c r="S75" s="45" t="e">
        <f>INDEX('Dev Likert Scale Single Score'!$E$2:$E$8, MATCH('Admin Single Score'!S77, 'Dev Likert Scale Single Score'!$D$2:$D$8, 0))</f>
        <v>#N/A</v>
      </c>
      <c r="T75" s="45" t="e">
        <f>INDEX('Dev Likert Scale Single Score'!$E$2:$E$8, MATCH('Admin Single Score'!T77, 'Dev Likert Scale Single Score'!$D$2:$D$8, 0))</f>
        <v>#N/A</v>
      </c>
      <c r="U75" s="45" t="e">
        <f>INDEX('Dev Likert Scale Single Score'!$E$2:$E$8, MATCH('Admin Single Score'!U77, 'Dev Likert Scale Single Score'!$D$2:$D$8, 0))</f>
        <v>#N/A</v>
      </c>
      <c r="V75" s="45" t="e">
        <f>INDEX('Dev Likert Scale Single Score'!$E$2:$E$8, MATCH('Admin Single Score'!V77, 'Dev Likert Scale Single Score'!$D$2:$D$8, 0))</f>
        <v>#N/A</v>
      </c>
      <c r="W75" s="45" t="e">
        <f>INDEX('Dev Likert Scale Single Score'!$E$2:$E$8, MATCH('Admin Single Score'!W77, 'Dev Likert Scale Single Score'!$D$2:$D$8, 0))</f>
        <v>#N/A</v>
      </c>
      <c r="X75" s="45" t="e">
        <f>INDEX('Dev Likert Scale Single Score'!$E$2:$E$8, MATCH('Admin Single Score'!X77, 'Dev Likert Scale Single Score'!$D$2:$D$8, 0))</f>
        <v>#N/A</v>
      </c>
      <c r="Y75" s="45" t="e">
        <f>INDEX('Dev Likert Scale Single Score'!$E$2:$E$8, MATCH('Admin Single Score'!Y77, 'Dev Likert Scale Single Score'!$D$2:$D$8, 0))</f>
        <v>#N/A</v>
      </c>
      <c r="Z75" s="45" t="e">
        <f>INDEX('Dev Likert Scale Single Score'!$E$2:$E$8, MATCH('Admin Single Score'!Z77, 'Dev Likert Scale Single Score'!$D$2:$D$8, 0))</f>
        <v>#N/A</v>
      </c>
      <c r="AA75" s="45" t="e">
        <f>INDEX('Dev Likert Scale Single Score'!$E$2:$E$8, MATCH('Admin Single Score'!AA77, 'Dev Likert Scale Single Score'!$D$2:$D$8, 0))</f>
        <v>#N/A</v>
      </c>
      <c r="AB75" s="45" t="e">
        <f>INDEX('Dev Likert Scale Single Score'!$E$2:$E$8, MATCH('Admin Single Score'!AB77, 'Dev Likert Scale Single Score'!$D$2:$D$8, 0))</f>
        <v>#N/A</v>
      </c>
      <c r="AC75" s="45" t="e">
        <f>INDEX('Dev Likert Scale Single Score'!$E$2:$E$8, MATCH('Admin Single Score'!AC77, 'Dev Likert Scale Single Score'!$D$2:$D$8, 0))</f>
        <v>#N/A</v>
      </c>
      <c r="AD75" s="45" t="e">
        <f>INDEX('Dev Likert Scale Single Score'!$E$2:$E$8, MATCH('Admin Single Score'!AD77, 'Dev Likert Scale Single Score'!$D$2:$D$8, 0))</f>
        <v>#N/A</v>
      </c>
      <c r="AE75" s="45" t="e">
        <f>INDEX('Dev Likert Scale Single Score'!$E$2:$E$8, MATCH('Admin Single Score'!AE77, 'Dev Likert Scale Single Score'!$D$2:$D$8, 0))</f>
        <v>#N/A</v>
      </c>
      <c r="AF75" s="45" t="e">
        <f>INDEX('Dev Likert Scale Single Score'!$E$2:$E$8, MATCH('Admin Single Score'!AF77, 'Dev Likert Scale Single Score'!$D$2:$D$8, 0))</f>
        <v>#N/A</v>
      </c>
      <c r="AG75" s="45" t="e">
        <f>INDEX('Dev Likert Scale Single Score'!$E$2:$E$8, MATCH('Admin Single Score'!AG77, 'Dev Likert Scale Single Score'!$D$2:$D$8, 0))</f>
        <v>#N/A</v>
      </c>
      <c r="AH75" s="45" t="e">
        <f>INDEX('Dev Likert Scale Single Score'!$E$2:$E$8, MATCH('Admin Single Score'!AH77, 'Dev Likert Scale Single Score'!$D$2:$D$8, 0))</f>
        <v>#N/A</v>
      </c>
      <c r="AI75" s="45" t="e">
        <f>INDEX('Dev Likert Scale Single Score'!$E$2:$E$8, MATCH('Admin Single Score'!AI77, 'Dev Likert Scale Single Score'!$D$2:$D$8, 0))</f>
        <v>#N/A</v>
      </c>
      <c r="AJ75" s="45" t="e">
        <f>INDEX('Dev Likert Scale Single Score'!$E$2:$E$8, MATCH('Admin Single Score'!AJ77, 'Dev Likert Scale Single Score'!$D$2:$D$8, 0))</f>
        <v>#N/A</v>
      </c>
      <c r="AK75" s="45" t="e">
        <f>INDEX('Dev Likert Scale Single Score'!$E$2:$E$8, MATCH('Admin Single Score'!AK77, 'Dev Likert Scale Single Score'!$D$2:$D$8, 0))</f>
        <v>#N/A</v>
      </c>
      <c r="AL75" s="45" t="e">
        <f>INDEX('Dev Likert Scale Single Score'!$E$2:$E$8, MATCH('Admin Single Score'!AL77, 'Dev Likert Scale Single Score'!$D$2:$D$8, 0))</f>
        <v>#N/A</v>
      </c>
      <c r="AM75" s="45" t="e">
        <f>INDEX('Dev Likert Scale Single Score'!$E$2:$E$8, MATCH('Admin Single Score'!AM77, 'Dev Likert Scale Single Score'!$D$2:$D$8, 0))</f>
        <v>#N/A</v>
      </c>
      <c r="AN75" s="45" t="e">
        <f>INDEX('Dev Likert Scale Single Score'!$E$2:$E$8, MATCH('Admin Single Score'!AN77, 'Dev Likert Scale Single Score'!$D$2:$D$8, 0))</f>
        <v>#N/A</v>
      </c>
      <c r="AO75" s="45" t="e">
        <f>INDEX('Dev Likert Scale Single Score'!$E$2:$E$8, MATCH('Admin Single Score'!AO77, 'Dev Likert Scale Single Score'!$D$2:$D$8, 0))</f>
        <v>#N/A</v>
      </c>
      <c r="AP75" s="45" t="e">
        <f>INDEX('Dev Likert Scale Single Score'!$E$2:$E$8, MATCH('Admin Single Score'!AP77, 'Dev Likert Scale Single Score'!$D$2:$D$8, 0))</f>
        <v>#N/A</v>
      </c>
      <c r="AQ75" s="45" t="e">
        <f>INDEX('Dev Likert Scale Single Score'!$E$2:$E$8, MATCH('Admin Single Score'!AQ77, 'Dev Likert Scale Single Score'!$D$2:$D$8, 0))</f>
        <v>#N/A</v>
      </c>
    </row>
    <row r="76" spans="1:43" ht="76.5" thickTop="1" thickBot="1" x14ac:dyDescent="0.3">
      <c r="A76" s="92" t="str">
        <f>'Admin Single Score'!A78</f>
        <v>Question_15</v>
      </c>
      <c r="B76" s="13" t="str">
        <f>'Admin Single Score'!B78</f>
        <v>Compared to other areas where the fishers operate (or could operate), what is the catchability for the target species in the MPA?</v>
      </c>
      <c r="C76" s="59">
        <f ca="1">'Admin Single Score'!C78</f>
        <v>0</v>
      </c>
      <c r="D76" s="45" t="e">
        <f>INDEX('Dev Likert Scale Single Score'!$E$2:$E$8, MATCH('Admin Single Score'!D78, 'Dev Likert Scale Single Score'!$D$2:$D$8, 0))</f>
        <v>#N/A</v>
      </c>
      <c r="E76" s="45" t="e">
        <f>INDEX('Dev Likert Scale Single Score'!$E$2:$E$8, MATCH('Admin Single Score'!E78, 'Dev Likert Scale Single Score'!$D$2:$D$8, 0))</f>
        <v>#N/A</v>
      </c>
      <c r="F76" s="45" t="e">
        <f>INDEX('Dev Likert Scale Single Score'!$E$2:$E$8, MATCH('Admin Single Score'!F78, 'Dev Likert Scale Single Score'!$D$2:$D$8, 0))</f>
        <v>#N/A</v>
      </c>
      <c r="G76" s="45" t="e">
        <f>INDEX('Dev Likert Scale Single Score'!$E$2:$E$8, MATCH('Admin Single Score'!G78, 'Dev Likert Scale Single Score'!$D$2:$D$8, 0))</f>
        <v>#N/A</v>
      </c>
      <c r="H76" s="45" t="e">
        <f>INDEX('Dev Likert Scale Single Score'!$E$2:$E$8, MATCH('Admin Single Score'!H78, 'Dev Likert Scale Single Score'!$D$2:$D$8, 0))</f>
        <v>#N/A</v>
      </c>
      <c r="I76" s="45" t="e">
        <f>INDEX('Dev Likert Scale Single Score'!$E$2:$E$8, MATCH('Admin Single Score'!I78, 'Dev Likert Scale Single Score'!$D$2:$D$8, 0))</f>
        <v>#N/A</v>
      </c>
      <c r="J76" s="45" t="e">
        <f>INDEX('Dev Likert Scale Single Score'!$E$2:$E$8, MATCH('Admin Single Score'!J78, 'Dev Likert Scale Single Score'!$D$2:$D$8, 0))</f>
        <v>#N/A</v>
      </c>
      <c r="K76" s="45" t="e">
        <f>INDEX('Dev Likert Scale Single Score'!$E$2:$E$8, MATCH('Admin Single Score'!K78, 'Dev Likert Scale Single Score'!$D$2:$D$8, 0))</f>
        <v>#N/A</v>
      </c>
      <c r="L76" s="45" t="e">
        <f>INDEX('Dev Likert Scale Single Score'!$E$2:$E$8, MATCH('Admin Single Score'!L78, 'Dev Likert Scale Single Score'!$D$2:$D$8, 0))</f>
        <v>#N/A</v>
      </c>
      <c r="M76" s="45" t="e">
        <f>INDEX('Dev Likert Scale Single Score'!$E$2:$E$8, MATCH('Admin Single Score'!M78, 'Dev Likert Scale Single Score'!$D$2:$D$8, 0))</f>
        <v>#N/A</v>
      </c>
      <c r="N76" s="45" t="e">
        <f>INDEX('Dev Likert Scale Single Score'!$E$2:$E$8, MATCH('Admin Single Score'!N78, 'Dev Likert Scale Single Score'!$D$2:$D$8, 0))</f>
        <v>#N/A</v>
      </c>
      <c r="O76" s="45" t="e">
        <f>INDEX('Dev Likert Scale Single Score'!$E$2:$E$8, MATCH('Admin Single Score'!O78, 'Dev Likert Scale Single Score'!$D$2:$D$8, 0))</f>
        <v>#N/A</v>
      </c>
      <c r="P76" s="45" t="e">
        <f>INDEX('Dev Likert Scale Single Score'!$E$2:$E$8, MATCH('Admin Single Score'!P78, 'Dev Likert Scale Single Score'!$D$2:$D$8, 0))</f>
        <v>#N/A</v>
      </c>
      <c r="Q76" s="45" t="e">
        <f>INDEX('Dev Likert Scale Single Score'!$E$2:$E$8, MATCH('Admin Single Score'!Q78, 'Dev Likert Scale Single Score'!$D$2:$D$8, 0))</f>
        <v>#N/A</v>
      </c>
      <c r="R76" s="45" t="e">
        <f>INDEX('Dev Likert Scale Single Score'!$E$2:$E$8, MATCH('Admin Single Score'!R78, 'Dev Likert Scale Single Score'!$D$2:$D$8, 0))</f>
        <v>#N/A</v>
      </c>
      <c r="S76" s="45" t="e">
        <f>INDEX('Dev Likert Scale Single Score'!$E$2:$E$8, MATCH('Admin Single Score'!S78, 'Dev Likert Scale Single Score'!$D$2:$D$8, 0))</f>
        <v>#N/A</v>
      </c>
      <c r="T76" s="45" t="e">
        <f>INDEX('Dev Likert Scale Single Score'!$E$2:$E$8, MATCH('Admin Single Score'!T78, 'Dev Likert Scale Single Score'!$D$2:$D$8, 0))</f>
        <v>#N/A</v>
      </c>
      <c r="U76" s="45" t="e">
        <f>INDEX('Dev Likert Scale Single Score'!$E$2:$E$8, MATCH('Admin Single Score'!U78, 'Dev Likert Scale Single Score'!$D$2:$D$8, 0))</f>
        <v>#N/A</v>
      </c>
      <c r="V76" s="45" t="e">
        <f>INDEX('Dev Likert Scale Single Score'!$E$2:$E$8, MATCH('Admin Single Score'!V78, 'Dev Likert Scale Single Score'!$D$2:$D$8, 0))</f>
        <v>#N/A</v>
      </c>
      <c r="W76" s="45" t="e">
        <f>INDEX('Dev Likert Scale Single Score'!$E$2:$E$8, MATCH('Admin Single Score'!W78, 'Dev Likert Scale Single Score'!$D$2:$D$8, 0))</f>
        <v>#N/A</v>
      </c>
      <c r="X76" s="45" t="e">
        <f>INDEX('Dev Likert Scale Single Score'!$E$2:$E$8, MATCH('Admin Single Score'!X78, 'Dev Likert Scale Single Score'!$D$2:$D$8, 0))</f>
        <v>#N/A</v>
      </c>
      <c r="Y76" s="45" t="e">
        <f>INDEX('Dev Likert Scale Single Score'!$E$2:$E$8, MATCH('Admin Single Score'!Y78, 'Dev Likert Scale Single Score'!$D$2:$D$8, 0))</f>
        <v>#N/A</v>
      </c>
      <c r="Z76" s="45" t="e">
        <f>INDEX('Dev Likert Scale Single Score'!$E$2:$E$8, MATCH('Admin Single Score'!Z78, 'Dev Likert Scale Single Score'!$D$2:$D$8, 0))</f>
        <v>#N/A</v>
      </c>
      <c r="AA76" s="45" t="e">
        <f>INDEX('Dev Likert Scale Single Score'!$E$2:$E$8, MATCH('Admin Single Score'!AA78, 'Dev Likert Scale Single Score'!$D$2:$D$8, 0))</f>
        <v>#N/A</v>
      </c>
      <c r="AB76" s="45" t="e">
        <f>INDEX('Dev Likert Scale Single Score'!$E$2:$E$8, MATCH('Admin Single Score'!AB78, 'Dev Likert Scale Single Score'!$D$2:$D$8, 0))</f>
        <v>#N/A</v>
      </c>
      <c r="AC76" s="45" t="e">
        <f>INDEX('Dev Likert Scale Single Score'!$E$2:$E$8, MATCH('Admin Single Score'!AC78, 'Dev Likert Scale Single Score'!$D$2:$D$8, 0))</f>
        <v>#N/A</v>
      </c>
      <c r="AD76" s="45" t="e">
        <f>INDEX('Dev Likert Scale Single Score'!$E$2:$E$8, MATCH('Admin Single Score'!AD78, 'Dev Likert Scale Single Score'!$D$2:$D$8, 0))</f>
        <v>#N/A</v>
      </c>
      <c r="AE76" s="45" t="e">
        <f>INDEX('Dev Likert Scale Single Score'!$E$2:$E$8, MATCH('Admin Single Score'!AE78, 'Dev Likert Scale Single Score'!$D$2:$D$8, 0))</f>
        <v>#N/A</v>
      </c>
      <c r="AF76" s="45" t="e">
        <f>INDEX('Dev Likert Scale Single Score'!$E$2:$E$8, MATCH('Admin Single Score'!AF78, 'Dev Likert Scale Single Score'!$D$2:$D$8, 0))</f>
        <v>#N/A</v>
      </c>
      <c r="AG76" s="45" t="e">
        <f>INDEX('Dev Likert Scale Single Score'!$E$2:$E$8, MATCH('Admin Single Score'!AG78, 'Dev Likert Scale Single Score'!$D$2:$D$8, 0))</f>
        <v>#N/A</v>
      </c>
      <c r="AH76" s="45" t="e">
        <f>INDEX('Dev Likert Scale Single Score'!$E$2:$E$8, MATCH('Admin Single Score'!AH78, 'Dev Likert Scale Single Score'!$D$2:$D$8, 0))</f>
        <v>#N/A</v>
      </c>
      <c r="AI76" s="45" t="e">
        <f>INDEX('Dev Likert Scale Single Score'!$E$2:$E$8, MATCH('Admin Single Score'!AI78, 'Dev Likert Scale Single Score'!$D$2:$D$8, 0))</f>
        <v>#N/A</v>
      </c>
      <c r="AJ76" s="45" t="e">
        <f>INDEX('Dev Likert Scale Single Score'!$E$2:$E$8, MATCH('Admin Single Score'!AJ78, 'Dev Likert Scale Single Score'!$D$2:$D$8, 0))</f>
        <v>#N/A</v>
      </c>
      <c r="AK76" s="45" t="e">
        <f>INDEX('Dev Likert Scale Single Score'!$E$2:$E$8, MATCH('Admin Single Score'!AK78, 'Dev Likert Scale Single Score'!$D$2:$D$8, 0))</f>
        <v>#N/A</v>
      </c>
      <c r="AL76" s="45" t="e">
        <f>INDEX('Dev Likert Scale Single Score'!$E$2:$E$8, MATCH('Admin Single Score'!AL78, 'Dev Likert Scale Single Score'!$D$2:$D$8, 0))</f>
        <v>#N/A</v>
      </c>
      <c r="AM76" s="45" t="e">
        <f>INDEX('Dev Likert Scale Single Score'!$E$2:$E$8, MATCH('Admin Single Score'!AM78, 'Dev Likert Scale Single Score'!$D$2:$D$8, 0))</f>
        <v>#N/A</v>
      </c>
      <c r="AN76" s="45" t="e">
        <f>INDEX('Dev Likert Scale Single Score'!$E$2:$E$8, MATCH('Admin Single Score'!AN78, 'Dev Likert Scale Single Score'!$D$2:$D$8, 0))</f>
        <v>#N/A</v>
      </c>
      <c r="AO76" s="45" t="e">
        <f>INDEX('Dev Likert Scale Single Score'!$E$2:$E$8, MATCH('Admin Single Score'!AO78, 'Dev Likert Scale Single Score'!$D$2:$D$8, 0))</f>
        <v>#N/A</v>
      </c>
      <c r="AP76" s="45" t="e">
        <f>INDEX('Dev Likert Scale Single Score'!$E$2:$E$8, MATCH('Admin Single Score'!AP78, 'Dev Likert Scale Single Score'!$D$2:$D$8, 0))</f>
        <v>#N/A</v>
      </c>
      <c r="AQ76" s="45" t="e">
        <f>INDEX('Dev Likert Scale Single Score'!$E$2:$E$8, MATCH('Admin Single Score'!AQ78, 'Dev Likert Scale Single Score'!$D$2:$D$8, 0))</f>
        <v>#N/A</v>
      </c>
    </row>
    <row r="77" spans="1:43" ht="121.5" thickTop="1" thickBot="1" x14ac:dyDescent="0.3">
      <c r="A77" s="92" t="str">
        <f>'Admin Single Score'!A79</f>
        <v>Question_16</v>
      </c>
      <c r="B77" s="13" t="str">
        <f>'Admin Single Score'!B79</f>
        <v>To what extent are there fishers that are highly specialized on certain target species who will have to increase their effort in searching productive new grounds? </v>
      </c>
      <c r="C77" s="59" t="str">
        <f>'Admin Single Score'!C79</f>
        <v>Very much so. There are fishers who are highly specialized in certain target species and will have to significantly increase their effort in searching for productive new grounds or invest in new gear.</v>
      </c>
      <c r="D77" s="45">
        <f>INDEX('Dev Likert Scale Single Score'!$E$2:$E$8, MATCH('Admin Single Score'!D79, 'Dev Likert Scale Single Score'!$D$2:$D$8, 0))</f>
        <v>3</v>
      </c>
      <c r="E77" s="45">
        <f>INDEX('Dev Likert Scale Single Score'!$E$2:$E$8, MATCH('Admin Single Score'!E79, 'Dev Likert Scale Single Score'!$D$2:$D$8, 0))</f>
        <v>3</v>
      </c>
      <c r="F77" s="45">
        <f>INDEX('Dev Likert Scale Single Score'!$E$2:$E$8, MATCH('Admin Single Score'!F79, 'Dev Likert Scale Single Score'!$D$2:$D$8, 0))</f>
        <v>3</v>
      </c>
      <c r="G77" s="45">
        <f>INDEX('Dev Likert Scale Single Score'!$E$2:$E$8, MATCH('Admin Single Score'!G79, 'Dev Likert Scale Single Score'!$D$2:$D$8, 0))</f>
        <v>3</v>
      </c>
      <c r="H77" s="45">
        <f>INDEX('Dev Likert Scale Single Score'!$E$2:$E$8, MATCH('Admin Single Score'!H79, 'Dev Likert Scale Single Score'!$D$2:$D$8, 0))</f>
        <v>3</v>
      </c>
      <c r="I77" s="45">
        <f>INDEX('Dev Likert Scale Single Score'!$E$2:$E$8, MATCH('Admin Single Score'!I79, 'Dev Likert Scale Single Score'!$D$2:$D$8, 0))</f>
        <v>4</v>
      </c>
      <c r="J77" s="45">
        <f>INDEX('Dev Likert Scale Single Score'!$E$2:$E$8, MATCH('Admin Single Score'!J79, 'Dev Likert Scale Single Score'!$D$2:$D$8, 0))</f>
        <v>4</v>
      </c>
      <c r="K77" s="45">
        <f>INDEX('Dev Likert Scale Single Score'!$E$2:$E$8, MATCH('Admin Single Score'!K79, 'Dev Likert Scale Single Score'!$D$2:$D$8, 0))</f>
        <v>5</v>
      </c>
      <c r="L77" s="45">
        <f>INDEX('Dev Likert Scale Single Score'!$E$2:$E$8, MATCH('Admin Single Score'!L79, 'Dev Likert Scale Single Score'!$D$2:$D$8, 0))</f>
        <v>5</v>
      </c>
      <c r="M77" s="45">
        <f>INDEX('Dev Likert Scale Single Score'!$E$2:$E$8, MATCH('Admin Single Score'!M79, 'Dev Likert Scale Single Score'!$D$2:$D$8, 0))</f>
        <v>3</v>
      </c>
      <c r="N77" s="45">
        <f>INDEX('Dev Likert Scale Single Score'!$E$2:$E$8, MATCH('Admin Single Score'!N79, 'Dev Likert Scale Single Score'!$D$2:$D$8, 0))</f>
        <v>4</v>
      </c>
      <c r="O77" s="45">
        <f>INDEX('Dev Likert Scale Single Score'!$E$2:$E$8, MATCH('Admin Single Score'!O79, 'Dev Likert Scale Single Score'!$D$2:$D$8, 0))</f>
        <v>3</v>
      </c>
      <c r="P77" s="45">
        <f>INDEX('Dev Likert Scale Single Score'!$E$2:$E$8, MATCH('Admin Single Score'!P79, 'Dev Likert Scale Single Score'!$D$2:$D$8, 0))</f>
        <v>5</v>
      </c>
      <c r="Q77" s="45">
        <f>INDEX('Dev Likert Scale Single Score'!$E$2:$E$8, MATCH('Admin Single Score'!Q79, 'Dev Likert Scale Single Score'!$D$2:$D$8, 0))</f>
        <v>0</v>
      </c>
      <c r="R77" s="45" t="e">
        <f>INDEX('Dev Likert Scale Single Score'!$E$2:$E$8, MATCH('Admin Single Score'!R79, 'Dev Likert Scale Single Score'!$D$2:$D$8, 0))</f>
        <v>#N/A</v>
      </c>
      <c r="S77" s="45" t="e">
        <f>INDEX('Dev Likert Scale Single Score'!$E$2:$E$8, MATCH('Admin Single Score'!S79, 'Dev Likert Scale Single Score'!$D$2:$D$8, 0))</f>
        <v>#N/A</v>
      </c>
      <c r="T77" s="45" t="e">
        <f>INDEX('Dev Likert Scale Single Score'!$E$2:$E$8, MATCH('Admin Single Score'!T79, 'Dev Likert Scale Single Score'!$D$2:$D$8, 0))</f>
        <v>#N/A</v>
      </c>
      <c r="U77" s="45" t="e">
        <f>INDEX('Dev Likert Scale Single Score'!$E$2:$E$8, MATCH('Admin Single Score'!U79, 'Dev Likert Scale Single Score'!$D$2:$D$8, 0))</f>
        <v>#N/A</v>
      </c>
      <c r="V77" s="45" t="e">
        <f>INDEX('Dev Likert Scale Single Score'!$E$2:$E$8, MATCH('Admin Single Score'!V79, 'Dev Likert Scale Single Score'!$D$2:$D$8, 0))</f>
        <v>#N/A</v>
      </c>
      <c r="W77" s="45" t="e">
        <f>INDEX('Dev Likert Scale Single Score'!$E$2:$E$8, MATCH('Admin Single Score'!W79, 'Dev Likert Scale Single Score'!$D$2:$D$8, 0))</f>
        <v>#N/A</v>
      </c>
      <c r="X77" s="45" t="e">
        <f>INDEX('Dev Likert Scale Single Score'!$E$2:$E$8, MATCH('Admin Single Score'!X79, 'Dev Likert Scale Single Score'!$D$2:$D$8, 0))</f>
        <v>#N/A</v>
      </c>
      <c r="Y77" s="45" t="e">
        <f>INDEX('Dev Likert Scale Single Score'!$E$2:$E$8, MATCH('Admin Single Score'!Y79, 'Dev Likert Scale Single Score'!$D$2:$D$8, 0))</f>
        <v>#N/A</v>
      </c>
      <c r="Z77" s="45" t="e">
        <f>INDEX('Dev Likert Scale Single Score'!$E$2:$E$8, MATCH('Admin Single Score'!Z79, 'Dev Likert Scale Single Score'!$D$2:$D$8, 0))</f>
        <v>#N/A</v>
      </c>
      <c r="AA77" s="45" t="e">
        <f>INDEX('Dev Likert Scale Single Score'!$E$2:$E$8, MATCH('Admin Single Score'!AA79, 'Dev Likert Scale Single Score'!$D$2:$D$8, 0))</f>
        <v>#N/A</v>
      </c>
      <c r="AB77" s="45" t="e">
        <f>INDEX('Dev Likert Scale Single Score'!$E$2:$E$8, MATCH('Admin Single Score'!AB79, 'Dev Likert Scale Single Score'!$D$2:$D$8, 0))</f>
        <v>#N/A</v>
      </c>
      <c r="AC77" s="45" t="e">
        <f>INDEX('Dev Likert Scale Single Score'!$E$2:$E$8, MATCH('Admin Single Score'!AC79, 'Dev Likert Scale Single Score'!$D$2:$D$8, 0))</f>
        <v>#N/A</v>
      </c>
      <c r="AD77" s="45" t="e">
        <f>INDEX('Dev Likert Scale Single Score'!$E$2:$E$8, MATCH('Admin Single Score'!AD79, 'Dev Likert Scale Single Score'!$D$2:$D$8, 0))</f>
        <v>#N/A</v>
      </c>
      <c r="AE77" s="45" t="e">
        <f>INDEX('Dev Likert Scale Single Score'!$E$2:$E$8, MATCH('Admin Single Score'!AE79, 'Dev Likert Scale Single Score'!$D$2:$D$8, 0))</f>
        <v>#N/A</v>
      </c>
      <c r="AF77" s="45" t="e">
        <f>INDEX('Dev Likert Scale Single Score'!$E$2:$E$8, MATCH('Admin Single Score'!AF79, 'Dev Likert Scale Single Score'!$D$2:$D$8, 0))</f>
        <v>#N/A</v>
      </c>
      <c r="AG77" s="45" t="e">
        <f>INDEX('Dev Likert Scale Single Score'!$E$2:$E$8, MATCH('Admin Single Score'!AG79, 'Dev Likert Scale Single Score'!$D$2:$D$8, 0))</f>
        <v>#N/A</v>
      </c>
      <c r="AH77" s="45" t="e">
        <f>INDEX('Dev Likert Scale Single Score'!$E$2:$E$8, MATCH('Admin Single Score'!AH79, 'Dev Likert Scale Single Score'!$D$2:$D$8, 0))</f>
        <v>#N/A</v>
      </c>
      <c r="AI77" s="45" t="e">
        <f>INDEX('Dev Likert Scale Single Score'!$E$2:$E$8, MATCH('Admin Single Score'!AI79, 'Dev Likert Scale Single Score'!$D$2:$D$8, 0))</f>
        <v>#N/A</v>
      </c>
      <c r="AJ77" s="45" t="e">
        <f>INDEX('Dev Likert Scale Single Score'!$E$2:$E$8, MATCH('Admin Single Score'!AJ79, 'Dev Likert Scale Single Score'!$D$2:$D$8, 0))</f>
        <v>#N/A</v>
      </c>
      <c r="AK77" s="45" t="e">
        <f>INDEX('Dev Likert Scale Single Score'!$E$2:$E$8, MATCH('Admin Single Score'!AK79, 'Dev Likert Scale Single Score'!$D$2:$D$8, 0))</f>
        <v>#N/A</v>
      </c>
      <c r="AL77" s="45" t="e">
        <f>INDEX('Dev Likert Scale Single Score'!$E$2:$E$8, MATCH('Admin Single Score'!AL79, 'Dev Likert Scale Single Score'!$D$2:$D$8, 0))</f>
        <v>#N/A</v>
      </c>
      <c r="AM77" s="45" t="e">
        <f>INDEX('Dev Likert Scale Single Score'!$E$2:$E$8, MATCH('Admin Single Score'!AM79, 'Dev Likert Scale Single Score'!$D$2:$D$8, 0))</f>
        <v>#N/A</v>
      </c>
      <c r="AN77" s="45" t="e">
        <f>INDEX('Dev Likert Scale Single Score'!$E$2:$E$8, MATCH('Admin Single Score'!AN79, 'Dev Likert Scale Single Score'!$D$2:$D$8, 0))</f>
        <v>#N/A</v>
      </c>
      <c r="AO77" s="45" t="e">
        <f>INDEX('Dev Likert Scale Single Score'!$E$2:$E$8, MATCH('Admin Single Score'!AO79, 'Dev Likert Scale Single Score'!$D$2:$D$8, 0))</f>
        <v>#N/A</v>
      </c>
      <c r="AP77" s="45" t="e">
        <f>INDEX('Dev Likert Scale Single Score'!$E$2:$E$8, MATCH('Admin Single Score'!AP79, 'Dev Likert Scale Single Score'!$D$2:$D$8, 0))</f>
        <v>#N/A</v>
      </c>
      <c r="AQ77" s="45" t="e">
        <f>INDEX('Dev Likert Scale Single Score'!$E$2:$E$8, MATCH('Admin Single Score'!AQ79, 'Dev Likert Scale Single Score'!$D$2:$D$8, 0))</f>
        <v>#N/A</v>
      </c>
    </row>
    <row r="78" spans="1:43" ht="136.5" thickTop="1" thickBot="1" x14ac:dyDescent="0.3">
      <c r="A78" s="92" t="str">
        <f>'Admin Single Score'!A80</f>
        <v>Question_16</v>
      </c>
      <c r="B78" s="13" t="str">
        <f>'Admin Single Score'!B80</f>
        <v>To what extent are there fishers that are highly specialized on certain target species who will have to increase their effort in searching productive new grounds? </v>
      </c>
      <c r="C78" s="59" t="str">
        <f>'Admin Single Score'!C80</f>
        <v>To some extent (average). Some fishers who are highly specialized in certain target species may need to increase their effort in searching for productive new grounds in response to the MPA, but the impact may not be as significant.</v>
      </c>
      <c r="D78" s="45">
        <f>INDEX('Dev Likert Scale Single Score'!$E$2:$E$8, MATCH('Admin Single Score'!D80, 'Dev Likert Scale Single Score'!$D$2:$D$8, 0))</f>
        <v>1</v>
      </c>
      <c r="E78" s="45">
        <f>INDEX('Dev Likert Scale Single Score'!$E$2:$E$8, MATCH('Admin Single Score'!E80, 'Dev Likert Scale Single Score'!$D$2:$D$8, 0))</f>
        <v>1</v>
      </c>
      <c r="F78" s="45">
        <f>INDEX('Dev Likert Scale Single Score'!$E$2:$E$8, MATCH('Admin Single Score'!F80, 'Dev Likert Scale Single Score'!$D$2:$D$8, 0))</f>
        <v>1</v>
      </c>
      <c r="G78" s="45">
        <f>INDEX('Dev Likert Scale Single Score'!$E$2:$E$8, MATCH('Admin Single Score'!G80, 'Dev Likert Scale Single Score'!$D$2:$D$8, 0))</f>
        <v>1</v>
      </c>
      <c r="H78" s="45">
        <f>INDEX('Dev Likert Scale Single Score'!$E$2:$E$8, MATCH('Admin Single Score'!H80, 'Dev Likert Scale Single Score'!$D$2:$D$8, 0))</f>
        <v>1</v>
      </c>
      <c r="I78" s="45">
        <f>INDEX('Dev Likert Scale Single Score'!$E$2:$E$8, MATCH('Admin Single Score'!I80, 'Dev Likert Scale Single Score'!$D$2:$D$8, 0))</f>
        <v>1</v>
      </c>
      <c r="J78" s="45">
        <f>INDEX('Dev Likert Scale Single Score'!$E$2:$E$8, MATCH('Admin Single Score'!J80, 'Dev Likert Scale Single Score'!$D$2:$D$8, 0))</f>
        <v>1</v>
      </c>
      <c r="K78" s="45">
        <f>INDEX('Dev Likert Scale Single Score'!$E$2:$E$8, MATCH('Admin Single Score'!K80, 'Dev Likert Scale Single Score'!$D$2:$D$8, 0))</f>
        <v>3</v>
      </c>
      <c r="L78" s="45">
        <f>INDEX('Dev Likert Scale Single Score'!$E$2:$E$8, MATCH('Admin Single Score'!L80, 'Dev Likert Scale Single Score'!$D$2:$D$8, 0))</f>
        <v>2</v>
      </c>
      <c r="M78" s="45">
        <f>INDEX('Dev Likert Scale Single Score'!$E$2:$E$8, MATCH('Admin Single Score'!M80, 'Dev Likert Scale Single Score'!$D$2:$D$8, 0))</f>
        <v>1</v>
      </c>
      <c r="N78" s="45">
        <f>INDEX('Dev Likert Scale Single Score'!$E$2:$E$8, MATCH('Admin Single Score'!N80, 'Dev Likert Scale Single Score'!$D$2:$D$8, 0))</f>
        <v>1</v>
      </c>
      <c r="O78" s="45">
        <f>INDEX('Dev Likert Scale Single Score'!$E$2:$E$8, MATCH('Admin Single Score'!O80, 'Dev Likert Scale Single Score'!$D$2:$D$8, 0))</f>
        <v>1</v>
      </c>
      <c r="P78" s="45">
        <f>INDEX('Dev Likert Scale Single Score'!$E$2:$E$8, MATCH('Admin Single Score'!P80, 'Dev Likert Scale Single Score'!$D$2:$D$8, 0))</f>
        <v>3</v>
      </c>
      <c r="Q78" s="45">
        <f>INDEX('Dev Likert Scale Single Score'!$E$2:$E$8, MATCH('Admin Single Score'!Q80, 'Dev Likert Scale Single Score'!$D$2:$D$8, 0))</f>
        <v>0</v>
      </c>
      <c r="R78" s="45" t="e">
        <f>INDEX('Dev Likert Scale Single Score'!$E$2:$E$8, MATCH('Admin Single Score'!R80, 'Dev Likert Scale Single Score'!$D$2:$D$8, 0))</f>
        <v>#N/A</v>
      </c>
      <c r="S78" s="45" t="e">
        <f>INDEX('Dev Likert Scale Single Score'!$E$2:$E$8, MATCH('Admin Single Score'!S80, 'Dev Likert Scale Single Score'!$D$2:$D$8, 0))</f>
        <v>#N/A</v>
      </c>
      <c r="T78" s="45" t="e">
        <f>INDEX('Dev Likert Scale Single Score'!$E$2:$E$8, MATCH('Admin Single Score'!T80, 'Dev Likert Scale Single Score'!$D$2:$D$8, 0))</f>
        <v>#N/A</v>
      </c>
      <c r="U78" s="45" t="e">
        <f>INDEX('Dev Likert Scale Single Score'!$E$2:$E$8, MATCH('Admin Single Score'!U80, 'Dev Likert Scale Single Score'!$D$2:$D$8, 0))</f>
        <v>#N/A</v>
      </c>
      <c r="V78" s="45" t="e">
        <f>INDEX('Dev Likert Scale Single Score'!$E$2:$E$8, MATCH('Admin Single Score'!V80, 'Dev Likert Scale Single Score'!$D$2:$D$8, 0))</f>
        <v>#N/A</v>
      </c>
      <c r="W78" s="45" t="e">
        <f>INDEX('Dev Likert Scale Single Score'!$E$2:$E$8, MATCH('Admin Single Score'!W80, 'Dev Likert Scale Single Score'!$D$2:$D$8, 0))</f>
        <v>#N/A</v>
      </c>
      <c r="X78" s="45" t="e">
        <f>INDEX('Dev Likert Scale Single Score'!$E$2:$E$8, MATCH('Admin Single Score'!X80, 'Dev Likert Scale Single Score'!$D$2:$D$8, 0))</f>
        <v>#N/A</v>
      </c>
      <c r="Y78" s="45" t="e">
        <f>INDEX('Dev Likert Scale Single Score'!$E$2:$E$8, MATCH('Admin Single Score'!Y80, 'Dev Likert Scale Single Score'!$D$2:$D$8, 0))</f>
        <v>#N/A</v>
      </c>
      <c r="Z78" s="45" t="e">
        <f>INDEX('Dev Likert Scale Single Score'!$E$2:$E$8, MATCH('Admin Single Score'!Z80, 'Dev Likert Scale Single Score'!$D$2:$D$8, 0))</f>
        <v>#N/A</v>
      </c>
      <c r="AA78" s="45" t="e">
        <f>INDEX('Dev Likert Scale Single Score'!$E$2:$E$8, MATCH('Admin Single Score'!AA80, 'Dev Likert Scale Single Score'!$D$2:$D$8, 0))</f>
        <v>#N/A</v>
      </c>
      <c r="AB78" s="45" t="e">
        <f>INDEX('Dev Likert Scale Single Score'!$E$2:$E$8, MATCH('Admin Single Score'!AB80, 'Dev Likert Scale Single Score'!$D$2:$D$8, 0))</f>
        <v>#N/A</v>
      </c>
      <c r="AC78" s="45" t="e">
        <f>INDEX('Dev Likert Scale Single Score'!$E$2:$E$8, MATCH('Admin Single Score'!AC80, 'Dev Likert Scale Single Score'!$D$2:$D$8, 0))</f>
        <v>#N/A</v>
      </c>
      <c r="AD78" s="45" t="e">
        <f>INDEX('Dev Likert Scale Single Score'!$E$2:$E$8, MATCH('Admin Single Score'!AD80, 'Dev Likert Scale Single Score'!$D$2:$D$8, 0))</f>
        <v>#N/A</v>
      </c>
      <c r="AE78" s="45" t="e">
        <f>INDEX('Dev Likert Scale Single Score'!$E$2:$E$8, MATCH('Admin Single Score'!AE80, 'Dev Likert Scale Single Score'!$D$2:$D$8, 0))</f>
        <v>#N/A</v>
      </c>
      <c r="AF78" s="45" t="e">
        <f>INDEX('Dev Likert Scale Single Score'!$E$2:$E$8, MATCH('Admin Single Score'!AF80, 'Dev Likert Scale Single Score'!$D$2:$D$8, 0))</f>
        <v>#N/A</v>
      </c>
      <c r="AG78" s="45" t="e">
        <f>INDEX('Dev Likert Scale Single Score'!$E$2:$E$8, MATCH('Admin Single Score'!AG80, 'Dev Likert Scale Single Score'!$D$2:$D$8, 0))</f>
        <v>#N/A</v>
      </c>
      <c r="AH78" s="45" t="e">
        <f>INDEX('Dev Likert Scale Single Score'!$E$2:$E$8, MATCH('Admin Single Score'!AH80, 'Dev Likert Scale Single Score'!$D$2:$D$8, 0))</f>
        <v>#N/A</v>
      </c>
      <c r="AI78" s="45" t="e">
        <f>INDEX('Dev Likert Scale Single Score'!$E$2:$E$8, MATCH('Admin Single Score'!AI80, 'Dev Likert Scale Single Score'!$D$2:$D$8, 0))</f>
        <v>#N/A</v>
      </c>
      <c r="AJ78" s="45" t="e">
        <f>INDEX('Dev Likert Scale Single Score'!$E$2:$E$8, MATCH('Admin Single Score'!AJ80, 'Dev Likert Scale Single Score'!$D$2:$D$8, 0))</f>
        <v>#N/A</v>
      </c>
      <c r="AK78" s="45" t="e">
        <f>INDEX('Dev Likert Scale Single Score'!$E$2:$E$8, MATCH('Admin Single Score'!AK80, 'Dev Likert Scale Single Score'!$D$2:$D$8, 0))</f>
        <v>#N/A</v>
      </c>
      <c r="AL78" s="45" t="e">
        <f>INDEX('Dev Likert Scale Single Score'!$E$2:$E$8, MATCH('Admin Single Score'!AL80, 'Dev Likert Scale Single Score'!$D$2:$D$8, 0))</f>
        <v>#N/A</v>
      </c>
      <c r="AM78" s="45" t="e">
        <f>INDEX('Dev Likert Scale Single Score'!$E$2:$E$8, MATCH('Admin Single Score'!AM80, 'Dev Likert Scale Single Score'!$D$2:$D$8, 0))</f>
        <v>#N/A</v>
      </c>
      <c r="AN78" s="45" t="e">
        <f>INDEX('Dev Likert Scale Single Score'!$E$2:$E$8, MATCH('Admin Single Score'!AN80, 'Dev Likert Scale Single Score'!$D$2:$D$8, 0))</f>
        <v>#N/A</v>
      </c>
      <c r="AO78" s="45" t="e">
        <f>INDEX('Dev Likert Scale Single Score'!$E$2:$E$8, MATCH('Admin Single Score'!AO80, 'Dev Likert Scale Single Score'!$D$2:$D$8, 0))</f>
        <v>#N/A</v>
      </c>
      <c r="AP78" s="45" t="e">
        <f>INDEX('Dev Likert Scale Single Score'!$E$2:$E$8, MATCH('Admin Single Score'!AP80, 'Dev Likert Scale Single Score'!$D$2:$D$8, 0))</f>
        <v>#N/A</v>
      </c>
      <c r="AQ78" s="45" t="e">
        <f>INDEX('Dev Likert Scale Single Score'!$E$2:$E$8, MATCH('Admin Single Score'!AQ80, 'Dev Likert Scale Single Score'!$D$2:$D$8, 0))</f>
        <v>#N/A</v>
      </c>
    </row>
    <row r="79" spans="1:43" ht="151.5" thickTop="1" thickBot="1" x14ac:dyDescent="0.3">
      <c r="A79" s="92" t="str">
        <f>'Admin Single Score'!A81</f>
        <v>Question_16</v>
      </c>
      <c r="B79" s="13" t="str">
        <f>'Admin Single Score'!B81</f>
        <v>To what extent are there fishers that are highly specialized on certain target species who will have to increase their effort in searching productive new grounds? </v>
      </c>
      <c r="C79" s="59" t="str">
        <f>'Admin Single Score'!C81</f>
        <v>They won't have problems finding their target species. Fishers who are highly specialized in certain target species are already familiar with productive fishing grounds and will not face significant challenges in catching target species outside the MPA.</v>
      </c>
      <c r="D79" s="45">
        <f>INDEX('Dev Likert Scale Single Score'!$E$2:$E$8, MATCH('Admin Single Score'!D81, 'Dev Likert Scale Single Score'!$D$2:$D$8, 0))</f>
        <v>1</v>
      </c>
      <c r="E79" s="45">
        <f>INDEX('Dev Likert Scale Single Score'!$E$2:$E$8, MATCH('Admin Single Score'!E81, 'Dev Likert Scale Single Score'!$D$2:$D$8, 0))</f>
        <v>1</v>
      </c>
      <c r="F79" s="45">
        <f>INDEX('Dev Likert Scale Single Score'!$E$2:$E$8, MATCH('Admin Single Score'!F81, 'Dev Likert Scale Single Score'!$D$2:$D$8, 0))</f>
        <v>1</v>
      </c>
      <c r="G79" s="45">
        <f>INDEX('Dev Likert Scale Single Score'!$E$2:$E$8, MATCH('Admin Single Score'!G81, 'Dev Likert Scale Single Score'!$D$2:$D$8, 0))</f>
        <v>1</v>
      </c>
      <c r="H79" s="45">
        <f>INDEX('Dev Likert Scale Single Score'!$E$2:$E$8, MATCH('Admin Single Score'!H81, 'Dev Likert Scale Single Score'!$D$2:$D$8, 0))</f>
        <v>1</v>
      </c>
      <c r="I79" s="45">
        <f>INDEX('Dev Likert Scale Single Score'!$E$2:$E$8, MATCH('Admin Single Score'!I81, 'Dev Likert Scale Single Score'!$D$2:$D$8, 0))</f>
        <v>1</v>
      </c>
      <c r="J79" s="45">
        <f>INDEX('Dev Likert Scale Single Score'!$E$2:$E$8, MATCH('Admin Single Score'!J81, 'Dev Likert Scale Single Score'!$D$2:$D$8, 0))</f>
        <v>1</v>
      </c>
      <c r="K79" s="45">
        <f>INDEX('Dev Likert Scale Single Score'!$E$2:$E$8, MATCH('Admin Single Score'!K81, 'Dev Likert Scale Single Score'!$D$2:$D$8, 0))</f>
        <v>1</v>
      </c>
      <c r="L79" s="45">
        <f>INDEX('Dev Likert Scale Single Score'!$E$2:$E$8, MATCH('Admin Single Score'!L81, 'Dev Likert Scale Single Score'!$D$2:$D$8, 0))</f>
        <v>1</v>
      </c>
      <c r="M79" s="45">
        <f>INDEX('Dev Likert Scale Single Score'!$E$2:$E$8, MATCH('Admin Single Score'!M81, 'Dev Likert Scale Single Score'!$D$2:$D$8, 0))</f>
        <v>1</v>
      </c>
      <c r="N79" s="45">
        <f>INDEX('Dev Likert Scale Single Score'!$E$2:$E$8, MATCH('Admin Single Score'!N81, 'Dev Likert Scale Single Score'!$D$2:$D$8, 0))</f>
        <v>1</v>
      </c>
      <c r="O79" s="45">
        <f>INDEX('Dev Likert Scale Single Score'!$E$2:$E$8, MATCH('Admin Single Score'!O81, 'Dev Likert Scale Single Score'!$D$2:$D$8, 0))</f>
        <v>1</v>
      </c>
      <c r="P79" s="45">
        <f>INDEX('Dev Likert Scale Single Score'!$E$2:$E$8, MATCH('Admin Single Score'!P81, 'Dev Likert Scale Single Score'!$D$2:$D$8, 0))</f>
        <v>1</v>
      </c>
      <c r="Q79" s="45">
        <f>INDEX('Dev Likert Scale Single Score'!$E$2:$E$8, MATCH('Admin Single Score'!Q81, 'Dev Likert Scale Single Score'!$D$2:$D$8, 0))</f>
        <v>0</v>
      </c>
      <c r="R79" s="45" t="e">
        <f>INDEX('Dev Likert Scale Single Score'!$E$2:$E$8, MATCH('Admin Single Score'!R81, 'Dev Likert Scale Single Score'!$D$2:$D$8, 0))</f>
        <v>#N/A</v>
      </c>
      <c r="S79" s="45" t="e">
        <f>INDEX('Dev Likert Scale Single Score'!$E$2:$E$8, MATCH('Admin Single Score'!S81, 'Dev Likert Scale Single Score'!$D$2:$D$8, 0))</f>
        <v>#N/A</v>
      </c>
      <c r="T79" s="45" t="e">
        <f>INDEX('Dev Likert Scale Single Score'!$E$2:$E$8, MATCH('Admin Single Score'!T81, 'Dev Likert Scale Single Score'!$D$2:$D$8, 0))</f>
        <v>#N/A</v>
      </c>
      <c r="U79" s="45" t="e">
        <f>INDEX('Dev Likert Scale Single Score'!$E$2:$E$8, MATCH('Admin Single Score'!U81, 'Dev Likert Scale Single Score'!$D$2:$D$8, 0))</f>
        <v>#N/A</v>
      </c>
      <c r="V79" s="45" t="e">
        <f>INDEX('Dev Likert Scale Single Score'!$E$2:$E$8, MATCH('Admin Single Score'!V81, 'Dev Likert Scale Single Score'!$D$2:$D$8, 0))</f>
        <v>#N/A</v>
      </c>
      <c r="W79" s="45" t="e">
        <f>INDEX('Dev Likert Scale Single Score'!$E$2:$E$8, MATCH('Admin Single Score'!W81, 'Dev Likert Scale Single Score'!$D$2:$D$8, 0))</f>
        <v>#N/A</v>
      </c>
      <c r="X79" s="45" t="e">
        <f>INDEX('Dev Likert Scale Single Score'!$E$2:$E$8, MATCH('Admin Single Score'!X81, 'Dev Likert Scale Single Score'!$D$2:$D$8, 0))</f>
        <v>#N/A</v>
      </c>
      <c r="Y79" s="45" t="e">
        <f>INDEX('Dev Likert Scale Single Score'!$E$2:$E$8, MATCH('Admin Single Score'!Y81, 'Dev Likert Scale Single Score'!$D$2:$D$8, 0))</f>
        <v>#N/A</v>
      </c>
      <c r="Z79" s="45" t="e">
        <f>INDEX('Dev Likert Scale Single Score'!$E$2:$E$8, MATCH('Admin Single Score'!Z81, 'Dev Likert Scale Single Score'!$D$2:$D$8, 0))</f>
        <v>#N/A</v>
      </c>
      <c r="AA79" s="45" t="e">
        <f>INDEX('Dev Likert Scale Single Score'!$E$2:$E$8, MATCH('Admin Single Score'!AA81, 'Dev Likert Scale Single Score'!$D$2:$D$8, 0))</f>
        <v>#N/A</v>
      </c>
      <c r="AB79" s="45" t="e">
        <f>INDEX('Dev Likert Scale Single Score'!$E$2:$E$8, MATCH('Admin Single Score'!AB81, 'Dev Likert Scale Single Score'!$D$2:$D$8, 0))</f>
        <v>#N/A</v>
      </c>
      <c r="AC79" s="45" t="e">
        <f>INDEX('Dev Likert Scale Single Score'!$E$2:$E$8, MATCH('Admin Single Score'!AC81, 'Dev Likert Scale Single Score'!$D$2:$D$8, 0))</f>
        <v>#N/A</v>
      </c>
      <c r="AD79" s="45" t="e">
        <f>INDEX('Dev Likert Scale Single Score'!$E$2:$E$8, MATCH('Admin Single Score'!AD81, 'Dev Likert Scale Single Score'!$D$2:$D$8, 0))</f>
        <v>#N/A</v>
      </c>
      <c r="AE79" s="45" t="e">
        <f>INDEX('Dev Likert Scale Single Score'!$E$2:$E$8, MATCH('Admin Single Score'!AE81, 'Dev Likert Scale Single Score'!$D$2:$D$8, 0))</f>
        <v>#N/A</v>
      </c>
      <c r="AF79" s="45" t="e">
        <f>INDEX('Dev Likert Scale Single Score'!$E$2:$E$8, MATCH('Admin Single Score'!AF81, 'Dev Likert Scale Single Score'!$D$2:$D$8, 0))</f>
        <v>#N/A</v>
      </c>
      <c r="AG79" s="45" t="e">
        <f>INDEX('Dev Likert Scale Single Score'!$E$2:$E$8, MATCH('Admin Single Score'!AG81, 'Dev Likert Scale Single Score'!$D$2:$D$8, 0))</f>
        <v>#N/A</v>
      </c>
      <c r="AH79" s="45" t="e">
        <f>INDEX('Dev Likert Scale Single Score'!$E$2:$E$8, MATCH('Admin Single Score'!AH81, 'Dev Likert Scale Single Score'!$D$2:$D$8, 0))</f>
        <v>#N/A</v>
      </c>
      <c r="AI79" s="45" t="e">
        <f>INDEX('Dev Likert Scale Single Score'!$E$2:$E$8, MATCH('Admin Single Score'!AI81, 'Dev Likert Scale Single Score'!$D$2:$D$8, 0))</f>
        <v>#N/A</v>
      </c>
      <c r="AJ79" s="45" t="e">
        <f>INDEX('Dev Likert Scale Single Score'!$E$2:$E$8, MATCH('Admin Single Score'!AJ81, 'Dev Likert Scale Single Score'!$D$2:$D$8, 0))</f>
        <v>#N/A</v>
      </c>
      <c r="AK79" s="45" t="e">
        <f>INDEX('Dev Likert Scale Single Score'!$E$2:$E$8, MATCH('Admin Single Score'!AK81, 'Dev Likert Scale Single Score'!$D$2:$D$8, 0))</f>
        <v>#N/A</v>
      </c>
      <c r="AL79" s="45" t="e">
        <f>INDEX('Dev Likert Scale Single Score'!$E$2:$E$8, MATCH('Admin Single Score'!AL81, 'Dev Likert Scale Single Score'!$D$2:$D$8, 0))</f>
        <v>#N/A</v>
      </c>
      <c r="AM79" s="45" t="e">
        <f>INDEX('Dev Likert Scale Single Score'!$E$2:$E$8, MATCH('Admin Single Score'!AM81, 'Dev Likert Scale Single Score'!$D$2:$D$8, 0))</f>
        <v>#N/A</v>
      </c>
      <c r="AN79" s="45" t="e">
        <f>INDEX('Dev Likert Scale Single Score'!$E$2:$E$8, MATCH('Admin Single Score'!AN81, 'Dev Likert Scale Single Score'!$D$2:$D$8, 0))</f>
        <v>#N/A</v>
      </c>
      <c r="AO79" s="45" t="e">
        <f>INDEX('Dev Likert Scale Single Score'!$E$2:$E$8, MATCH('Admin Single Score'!AO81, 'Dev Likert Scale Single Score'!$D$2:$D$8, 0))</f>
        <v>#N/A</v>
      </c>
      <c r="AP79" s="45" t="e">
        <f>INDEX('Dev Likert Scale Single Score'!$E$2:$E$8, MATCH('Admin Single Score'!AP81, 'Dev Likert Scale Single Score'!$D$2:$D$8, 0))</f>
        <v>#N/A</v>
      </c>
      <c r="AQ79" s="45" t="e">
        <f>INDEX('Dev Likert Scale Single Score'!$E$2:$E$8, MATCH('Admin Single Score'!AQ81, 'Dev Likert Scale Single Score'!$D$2:$D$8, 0))</f>
        <v>#N/A</v>
      </c>
    </row>
    <row r="80" spans="1:43" ht="106.5" thickTop="1" thickBot="1" x14ac:dyDescent="0.3">
      <c r="A80" s="92" t="str">
        <f>'Admin Single Score'!A82</f>
        <v>Question_16</v>
      </c>
      <c r="B80" s="13" t="str">
        <f>'Admin Single Score'!B82</f>
        <v>To what extent are there fishers that are highly specialized on certain target species who will have to increase their effort in searching productive new grounds? </v>
      </c>
      <c r="C80" s="59" t="str">
        <f>'Admin Single Score'!C82</f>
        <v>This is unknown and/or uncertain (Q16).</v>
      </c>
      <c r="D80" s="45" t="str">
        <f>INDEX('Dev Likert Scale Single Score'!$E$2:$E$8, MATCH('Admin Single Score'!D82, 'Dev Likert Scale Single Score'!$D$2:$D$8, 0))</f>
        <v>u</v>
      </c>
      <c r="E80" s="45" t="str">
        <f>INDEX('Dev Likert Scale Single Score'!$E$2:$E$8, MATCH('Admin Single Score'!E82, 'Dev Likert Scale Single Score'!$D$2:$D$8, 0))</f>
        <v>u</v>
      </c>
      <c r="F80" s="45" t="str">
        <f>INDEX('Dev Likert Scale Single Score'!$E$2:$E$8, MATCH('Admin Single Score'!F82, 'Dev Likert Scale Single Score'!$D$2:$D$8, 0))</f>
        <v>u</v>
      </c>
      <c r="G80" s="45" t="str">
        <f>INDEX('Dev Likert Scale Single Score'!$E$2:$E$8, MATCH('Admin Single Score'!G82, 'Dev Likert Scale Single Score'!$D$2:$D$8, 0))</f>
        <v>u</v>
      </c>
      <c r="H80" s="45" t="str">
        <f>INDEX('Dev Likert Scale Single Score'!$E$2:$E$8, MATCH('Admin Single Score'!H82, 'Dev Likert Scale Single Score'!$D$2:$D$8, 0))</f>
        <v>u</v>
      </c>
      <c r="I80" s="45" t="str">
        <f>INDEX('Dev Likert Scale Single Score'!$E$2:$E$8, MATCH('Admin Single Score'!I82, 'Dev Likert Scale Single Score'!$D$2:$D$8, 0))</f>
        <v>u</v>
      </c>
      <c r="J80" s="45" t="str">
        <f>INDEX('Dev Likert Scale Single Score'!$E$2:$E$8, MATCH('Admin Single Score'!J82, 'Dev Likert Scale Single Score'!$D$2:$D$8, 0))</f>
        <v>u</v>
      </c>
      <c r="K80" s="45" t="str">
        <f>INDEX('Dev Likert Scale Single Score'!$E$2:$E$8, MATCH('Admin Single Score'!K82, 'Dev Likert Scale Single Score'!$D$2:$D$8, 0))</f>
        <v>u</v>
      </c>
      <c r="L80" s="45" t="str">
        <f>INDEX('Dev Likert Scale Single Score'!$E$2:$E$8, MATCH('Admin Single Score'!L82, 'Dev Likert Scale Single Score'!$D$2:$D$8, 0))</f>
        <v>u</v>
      </c>
      <c r="M80" s="45" t="str">
        <f>INDEX('Dev Likert Scale Single Score'!$E$2:$E$8, MATCH('Admin Single Score'!M82, 'Dev Likert Scale Single Score'!$D$2:$D$8, 0))</f>
        <v>u</v>
      </c>
      <c r="N80" s="45" t="str">
        <f>INDEX('Dev Likert Scale Single Score'!$E$2:$E$8, MATCH('Admin Single Score'!N82, 'Dev Likert Scale Single Score'!$D$2:$D$8, 0))</f>
        <v>u</v>
      </c>
      <c r="O80" s="45" t="str">
        <f>INDEX('Dev Likert Scale Single Score'!$E$2:$E$8, MATCH('Admin Single Score'!O82, 'Dev Likert Scale Single Score'!$D$2:$D$8, 0))</f>
        <v>u</v>
      </c>
      <c r="P80" s="45" t="str">
        <f>INDEX('Dev Likert Scale Single Score'!$E$2:$E$8, MATCH('Admin Single Score'!P82, 'Dev Likert Scale Single Score'!$D$2:$D$8, 0))</f>
        <v>u</v>
      </c>
      <c r="Q80" s="45">
        <f>INDEX('Dev Likert Scale Single Score'!$E$2:$E$8, MATCH('Admin Single Score'!Q82, 'Dev Likert Scale Single Score'!$D$2:$D$8, 0))</f>
        <v>0</v>
      </c>
      <c r="R80" s="45" t="e">
        <f>INDEX('Dev Likert Scale Single Score'!$E$2:$E$8, MATCH('Admin Single Score'!R82, 'Dev Likert Scale Single Score'!$D$2:$D$8, 0))</f>
        <v>#N/A</v>
      </c>
      <c r="S80" s="45" t="e">
        <f>INDEX('Dev Likert Scale Single Score'!$E$2:$E$8, MATCH('Admin Single Score'!S82, 'Dev Likert Scale Single Score'!$D$2:$D$8, 0))</f>
        <v>#N/A</v>
      </c>
      <c r="T80" s="45" t="e">
        <f>INDEX('Dev Likert Scale Single Score'!$E$2:$E$8, MATCH('Admin Single Score'!T82, 'Dev Likert Scale Single Score'!$D$2:$D$8, 0))</f>
        <v>#N/A</v>
      </c>
      <c r="U80" s="45" t="e">
        <f>INDEX('Dev Likert Scale Single Score'!$E$2:$E$8, MATCH('Admin Single Score'!U82, 'Dev Likert Scale Single Score'!$D$2:$D$8, 0))</f>
        <v>#N/A</v>
      </c>
      <c r="V80" s="45" t="e">
        <f>INDEX('Dev Likert Scale Single Score'!$E$2:$E$8, MATCH('Admin Single Score'!V82, 'Dev Likert Scale Single Score'!$D$2:$D$8, 0))</f>
        <v>#N/A</v>
      </c>
      <c r="W80" s="45" t="e">
        <f>INDEX('Dev Likert Scale Single Score'!$E$2:$E$8, MATCH('Admin Single Score'!W82, 'Dev Likert Scale Single Score'!$D$2:$D$8, 0))</f>
        <v>#N/A</v>
      </c>
      <c r="X80" s="45" t="e">
        <f>INDEX('Dev Likert Scale Single Score'!$E$2:$E$8, MATCH('Admin Single Score'!X82, 'Dev Likert Scale Single Score'!$D$2:$D$8, 0))</f>
        <v>#N/A</v>
      </c>
      <c r="Y80" s="45" t="e">
        <f>INDEX('Dev Likert Scale Single Score'!$E$2:$E$8, MATCH('Admin Single Score'!Y82, 'Dev Likert Scale Single Score'!$D$2:$D$8, 0))</f>
        <v>#N/A</v>
      </c>
      <c r="Z80" s="45" t="e">
        <f>INDEX('Dev Likert Scale Single Score'!$E$2:$E$8, MATCH('Admin Single Score'!Z82, 'Dev Likert Scale Single Score'!$D$2:$D$8, 0))</f>
        <v>#N/A</v>
      </c>
      <c r="AA80" s="45" t="e">
        <f>INDEX('Dev Likert Scale Single Score'!$E$2:$E$8, MATCH('Admin Single Score'!AA82, 'Dev Likert Scale Single Score'!$D$2:$D$8, 0))</f>
        <v>#N/A</v>
      </c>
      <c r="AB80" s="45" t="e">
        <f>INDEX('Dev Likert Scale Single Score'!$E$2:$E$8, MATCH('Admin Single Score'!AB82, 'Dev Likert Scale Single Score'!$D$2:$D$8, 0))</f>
        <v>#N/A</v>
      </c>
      <c r="AC80" s="45" t="e">
        <f>INDEX('Dev Likert Scale Single Score'!$E$2:$E$8, MATCH('Admin Single Score'!AC82, 'Dev Likert Scale Single Score'!$D$2:$D$8, 0))</f>
        <v>#N/A</v>
      </c>
      <c r="AD80" s="45" t="e">
        <f>INDEX('Dev Likert Scale Single Score'!$E$2:$E$8, MATCH('Admin Single Score'!AD82, 'Dev Likert Scale Single Score'!$D$2:$D$8, 0))</f>
        <v>#N/A</v>
      </c>
      <c r="AE80" s="45" t="e">
        <f>INDEX('Dev Likert Scale Single Score'!$E$2:$E$8, MATCH('Admin Single Score'!AE82, 'Dev Likert Scale Single Score'!$D$2:$D$8, 0))</f>
        <v>#N/A</v>
      </c>
      <c r="AF80" s="45" t="e">
        <f>INDEX('Dev Likert Scale Single Score'!$E$2:$E$8, MATCH('Admin Single Score'!AF82, 'Dev Likert Scale Single Score'!$D$2:$D$8, 0))</f>
        <v>#N/A</v>
      </c>
      <c r="AG80" s="45" t="e">
        <f>INDEX('Dev Likert Scale Single Score'!$E$2:$E$8, MATCH('Admin Single Score'!AG82, 'Dev Likert Scale Single Score'!$D$2:$D$8, 0))</f>
        <v>#N/A</v>
      </c>
      <c r="AH80" s="45" t="e">
        <f>INDEX('Dev Likert Scale Single Score'!$E$2:$E$8, MATCH('Admin Single Score'!AH82, 'Dev Likert Scale Single Score'!$D$2:$D$8, 0))</f>
        <v>#N/A</v>
      </c>
      <c r="AI80" s="45" t="e">
        <f>INDEX('Dev Likert Scale Single Score'!$E$2:$E$8, MATCH('Admin Single Score'!AI82, 'Dev Likert Scale Single Score'!$D$2:$D$8, 0))</f>
        <v>#N/A</v>
      </c>
      <c r="AJ80" s="45" t="e">
        <f>INDEX('Dev Likert Scale Single Score'!$E$2:$E$8, MATCH('Admin Single Score'!AJ82, 'Dev Likert Scale Single Score'!$D$2:$D$8, 0))</f>
        <v>#N/A</v>
      </c>
      <c r="AK80" s="45" t="e">
        <f>INDEX('Dev Likert Scale Single Score'!$E$2:$E$8, MATCH('Admin Single Score'!AK82, 'Dev Likert Scale Single Score'!$D$2:$D$8, 0))</f>
        <v>#N/A</v>
      </c>
      <c r="AL80" s="45" t="e">
        <f>INDEX('Dev Likert Scale Single Score'!$E$2:$E$8, MATCH('Admin Single Score'!AL82, 'Dev Likert Scale Single Score'!$D$2:$D$8, 0))</f>
        <v>#N/A</v>
      </c>
      <c r="AM80" s="45" t="e">
        <f>INDEX('Dev Likert Scale Single Score'!$E$2:$E$8, MATCH('Admin Single Score'!AM82, 'Dev Likert Scale Single Score'!$D$2:$D$8, 0))</f>
        <v>#N/A</v>
      </c>
      <c r="AN80" s="45" t="e">
        <f>INDEX('Dev Likert Scale Single Score'!$E$2:$E$8, MATCH('Admin Single Score'!AN82, 'Dev Likert Scale Single Score'!$D$2:$D$8, 0))</f>
        <v>#N/A</v>
      </c>
      <c r="AO80" s="45" t="e">
        <f>INDEX('Dev Likert Scale Single Score'!$E$2:$E$8, MATCH('Admin Single Score'!AO82, 'Dev Likert Scale Single Score'!$D$2:$D$8, 0))</f>
        <v>#N/A</v>
      </c>
      <c r="AP80" s="45" t="e">
        <f>INDEX('Dev Likert Scale Single Score'!$E$2:$E$8, MATCH('Admin Single Score'!AP82, 'Dev Likert Scale Single Score'!$D$2:$D$8, 0))</f>
        <v>#N/A</v>
      </c>
      <c r="AQ80" s="45" t="e">
        <f>INDEX('Dev Likert Scale Single Score'!$E$2:$E$8, MATCH('Admin Single Score'!AQ82, 'Dev Likert Scale Single Score'!$D$2:$D$8, 0))</f>
        <v>#N/A</v>
      </c>
    </row>
    <row r="81" spans="1:43" ht="106.5" thickTop="1" thickBot="1" x14ac:dyDescent="0.3">
      <c r="A81" s="92" t="str">
        <f>'Admin Single Score'!A83</f>
        <v>Question_16</v>
      </c>
      <c r="B81" s="13" t="str">
        <f>'Admin Single Score'!B83</f>
        <v>To what extent are there fishers that are highly specialized on certain target species who will have to increase their effort in searching productive new grounds? </v>
      </c>
      <c r="C81" s="59">
        <f>'Admin Single Score'!C83</f>
        <v>0</v>
      </c>
      <c r="D81" s="45" t="e">
        <f>INDEX('Dev Likert Scale Single Score'!$E$2:$E$8, MATCH('Admin Single Score'!D83, 'Dev Likert Scale Single Score'!$D$2:$D$8, 0))</f>
        <v>#N/A</v>
      </c>
      <c r="E81" s="45" t="e">
        <f>INDEX('Dev Likert Scale Single Score'!$E$2:$E$8, MATCH('Admin Single Score'!E83, 'Dev Likert Scale Single Score'!$D$2:$D$8, 0))</f>
        <v>#N/A</v>
      </c>
      <c r="F81" s="45" t="e">
        <f>INDEX('Dev Likert Scale Single Score'!$E$2:$E$8, MATCH('Admin Single Score'!F83, 'Dev Likert Scale Single Score'!$D$2:$D$8, 0))</f>
        <v>#N/A</v>
      </c>
      <c r="G81" s="45" t="e">
        <f>INDEX('Dev Likert Scale Single Score'!$E$2:$E$8, MATCH('Admin Single Score'!G83, 'Dev Likert Scale Single Score'!$D$2:$D$8, 0))</f>
        <v>#N/A</v>
      </c>
      <c r="H81" s="45" t="e">
        <f>INDEX('Dev Likert Scale Single Score'!$E$2:$E$8, MATCH('Admin Single Score'!H83, 'Dev Likert Scale Single Score'!$D$2:$D$8, 0))</f>
        <v>#N/A</v>
      </c>
      <c r="I81" s="45" t="e">
        <f>INDEX('Dev Likert Scale Single Score'!$E$2:$E$8, MATCH('Admin Single Score'!I83, 'Dev Likert Scale Single Score'!$D$2:$D$8, 0))</f>
        <v>#N/A</v>
      </c>
      <c r="J81" s="45" t="e">
        <f>INDEX('Dev Likert Scale Single Score'!$E$2:$E$8, MATCH('Admin Single Score'!J83, 'Dev Likert Scale Single Score'!$D$2:$D$8, 0))</f>
        <v>#N/A</v>
      </c>
      <c r="K81" s="45" t="e">
        <f>INDEX('Dev Likert Scale Single Score'!$E$2:$E$8, MATCH('Admin Single Score'!K83, 'Dev Likert Scale Single Score'!$D$2:$D$8, 0))</f>
        <v>#N/A</v>
      </c>
      <c r="L81" s="45" t="e">
        <f>INDEX('Dev Likert Scale Single Score'!$E$2:$E$8, MATCH('Admin Single Score'!L83, 'Dev Likert Scale Single Score'!$D$2:$D$8, 0))</f>
        <v>#N/A</v>
      </c>
      <c r="M81" s="45" t="e">
        <f>INDEX('Dev Likert Scale Single Score'!$E$2:$E$8, MATCH('Admin Single Score'!M83, 'Dev Likert Scale Single Score'!$D$2:$D$8, 0))</f>
        <v>#N/A</v>
      </c>
      <c r="N81" s="45" t="e">
        <f>INDEX('Dev Likert Scale Single Score'!$E$2:$E$8, MATCH('Admin Single Score'!N83, 'Dev Likert Scale Single Score'!$D$2:$D$8, 0))</f>
        <v>#N/A</v>
      </c>
      <c r="O81" s="45" t="e">
        <f>INDEX('Dev Likert Scale Single Score'!$E$2:$E$8, MATCH('Admin Single Score'!O83, 'Dev Likert Scale Single Score'!$D$2:$D$8, 0))</f>
        <v>#N/A</v>
      </c>
      <c r="P81" s="45" t="e">
        <f>INDEX('Dev Likert Scale Single Score'!$E$2:$E$8, MATCH('Admin Single Score'!P83, 'Dev Likert Scale Single Score'!$D$2:$D$8, 0))</f>
        <v>#N/A</v>
      </c>
      <c r="Q81" s="45" t="e">
        <f>INDEX('Dev Likert Scale Single Score'!$E$2:$E$8, MATCH('Admin Single Score'!Q83, 'Dev Likert Scale Single Score'!$D$2:$D$8, 0))</f>
        <v>#N/A</v>
      </c>
      <c r="R81" s="45" t="e">
        <f>INDEX('Dev Likert Scale Single Score'!$E$2:$E$8, MATCH('Admin Single Score'!R83, 'Dev Likert Scale Single Score'!$D$2:$D$8, 0))</f>
        <v>#N/A</v>
      </c>
      <c r="S81" s="45" t="e">
        <f>INDEX('Dev Likert Scale Single Score'!$E$2:$E$8, MATCH('Admin Single Score'!S83, 'Dev Likert Scale Single Score'!$D$2:$D$8, 0))</f>
        <v>#N/A</v>
      </c>
      <c r="T81" s="45" t="e">
        <f>INDEX('Dev Likert Scale Single Score'!$E$2:$E$8, MATCH('Admin Single Score'!T83, 'Dev Likert Scale Single Score'!$D$2:$D$8, 0))</f>
        <v>#N/A</v>
      </c>
      <c r="U81" s="45" t="e">
        <f>INDEX('Dev Likert Scale Single Score'!$E$2:$E$8, MATCH('Admin Single Score'!U83, 'Dev Likert Scale Single Score'!$D$2:$D$8, 0))</f>
        <v>#N/A</v>
      </c>
      <c r="V81" s="45" t="e">
        <f>INDEX('Dev Likert Scale Single Score'!$E$2:$E$8, MATCH('Admin Single Score'!V83, 'Dev Likert Scale Single Score'!$D$2:$D$8, 0))</f>
        <v>#N/A</v>
      </c>
      <c r="W81" s="45" t="e">
        <f>INDEX('Dev Likert Scale Single Score'!$E$2:$E$8, MATCH('Admin Single Score'!W83, 'Dev Likert Scale Single Score'!$D$2:$D$8, 0))</f>
        <v>#N/A</v>
      </c>
      <c r="X81" s="45" t="e">
        <f>INDEX('Dev Likert Scale Single Score'!$E$2:$E$8, MATCH('Admin Single Score'!X83, 'Dev Likert Scale Single Score'!$D$2:$D$8, 0))</f>
        <v>#N/A</v>
      </c>
      <c r="Y81" s="45" t="e">
        <f>INDEX('Dev Likert Scale Single Score'!$E$2:$E$8, MATCH('Admin Single Score'!Y83, 'Dev Likert Scale Single Score'!$D$2:$D$8, 0))</f>
        <v>#N/A</v>
      </c>
      <c r="Z81" s="45" t="e">
        <f>INDEX('Dev Likert Scale Single Score'!$E$2:$E$8, MATCH('Admin Single Score'!Z83, 'Dev Likert Scale Single Score'!$D$2:$D$8, 0))</f>
        <v>#N/A</v>
      </c>
      <c r="AA81" s="45" t="e">
        <f>INDEX('Dev Likert Scale Single Score'!$E$2:$E$8, MATCH('Admin Single Score'!AA83, 'Dev Likert Scale Single Score'!$D$2:$D$8, 0))</f>
        <v>#N/A</v>
      </c>
      <c r="AB81" s="45" t="e">
        <f>INDEX('Dev Likert Scale Single Score'!$E$2:$E$8, MATCH('Admin Single Score'!AB83, 'Dev Likert Scale Single Score'!$D$2:$D$8, 0))</f>
        <v>#N/A</v>
      </c>
      <c r="AC81" s="45" t="e">
        <f>INDEX('Dev Likert Scale Single Score'!$E$2:$E$8, MATCH('Admin Single Score'!AC83, 'Dev Likert Scale Single Score'!$D$2:$D$8, 0))</f>
        <v>#N/A</v>
      </c>
      <c r="AD81" s="45" t="e">
        <f>INDEX('Dev Likert Scale Single Score'!$E$2:$E$8, MATCH('Admin Single Score'!AD83, 'Dev Likert Scale Single Score'!$D$2:$D$8, 0))</f>
        <v>#N/A</v>
      </c>
      <c r="AE81" s="45" t="e">
        <f>INDEX('Dev Likert Scale Single Score'!$E$2:$E$8, MATCH('Admin Single Score'!AE83, 'Dev Likert Scale Single Score'!$D$2:$D$8, 0))</f>
        <v>#N/A</v>
      </c>
      <c r="AF81" s="45" t="e">
        <f>INDEX('Dev Likert Scale Single Score'!$E$2:$E$8, MATCH('Admin Single Score'!AF83, 'Dev Likert Scale Single Score'!$D$2:$D$8, 0))</f>
        <v>#N/A</v>
      </c>
      <c r="AG81" s="45" t="e">
        <f>INDEX('Dev Likert Scale Single Score'!$E$2:$E$8, MATCH('Admin Single Score'!AG83, 'Dev Likert Scale Single Score'!$D$2:$D$8, 0))</f>
        <v>#N/A</v>
      </c>
      <c r="AH81" s="45" t="e">
        <f>INDEX('Dev Likert Scale Single Score'!$E$2:$E$8, MATCH('Admin Single Score'!AH83, 'Dev Likert Scale Single Score'!$D$2:$D$8, 0))</f>
        <v>#N/A</v>
      </c>
      <c r="AI81" s="45" t="e">
        <f>INDEX('Dev Likert Scale Single Score'!$E$2:$E$8, MATCH('Admin Single Score'!AI83, 'Dev Likert Scale Single Score'!$D$2:$D$8, 0))</f>
        <v>#N/A</v>
      </c>
      <c r="AJ81" s="45" t="e">
        <f>INDEX('Dev Likert Scale Single Score'!$E$2:$E$8, MATCH('Admin Single Score'!AJ83, 'Dev Likert Scale Single Score'!$D$2:$D$8, 0))</f>
        <v>#N/A</v>
      </c>
      <c r="AK81" s="45" t="e">
        <f>INDEX('Dev Likert Scale Single Score'!$E$2:$E$8, MATCH('Admin Single Score'!AK83, 'Dev Likert Scale Single Score'!$D$2:$D$8, 0))</f>
        <v>#N/A</v>
      </c>
      <c r="AL81" s="45" t="e">
        <f>INDEX('Dev Likert Scale Single Score'!$E$2:$E$8, MATCH('Admin Single Score'!AL83, 'Dev Likert Scale Single Score'!$D$2:$D$8, 0))</f>
        <v>#N/A</v>
      </c>
      <c r="AM81" s="45" t="e">
        <f>INDEX('Dev Likert Scale Single Score'!$E$2:$E$8, MATCH('Admin Single Score'!AM83, 'Dev Likert Scale Single Score'!$D$2:$D$8, 0))</f>
        <v>#N/A</v>
      </c>
      <c r="AN81" s="45" t="e">
        <f>INDEX('Dev Likert Scale Single Score'!$E$2:$E$8, MATCH('Admin Single Score'!AN83, 'Dev Likert Scale Single Score'!$D$2:$D$8, 0))</f>
        <v>#N/A</v>
      </c>
      <c r="AO81" s="45" t="e">
        <f>INDEX('Dev Likert Scale Single Score'!$E$2:$E$8, MATCH('Admin Single Score'!AO83, 'Dev Likert Scale Single Score'!$D$2:$D$8, 0))</f>
        <v>#N/A</v>
      </c>
      <c r="AP81" s="45" t="e">
        <f>INDEX('Dev Likert Scale Single Score'!$E$2:$E$8, MATCH('Admin Single Score'!AP83, 'Dev Likert Scale Single Score'!$D$2:$D$8, 0))</f>
        <v>#N/A</v>
      </c>
      <c r="AQ81" s="45" t="e">
        <f>INDEX('Dev Likert Scale Single Score'!$E$2:$E$8, MATCH('Admin Single Score'!AQ83, 'Dev Likert Scale Single Score'!$D$2:$D$8, 0))</f>
        <v>#N/A</v>
      </c>
    </row>
    <row r="82" spans="1:43" ht="136.5" thickTop="1" thickBot="1" x14ac:dyDescent="0.3">
      <c r="A82" s="92" t="str">
        <f>'Admin Single Score'!A84</f>
        <v>Question_17</v>
      </c>
      <c r="B82" s="13" t="str">
        <f>'Admin Single Score'!B84</f>
        <v xml:space="preserve">Compared to the other areas where the fishers operate (or could operate), how is the abundance of vulnerable and/or protected species and/or habitats which are sensitive to the fishing activity, inside the MPA? </v>
      </c>
      <c r="C82" s="59" t="str">
        <f>'Admin Single Score'!C84</f>
        <v>Higher compared to other areas where the fishers operate.</v>
      </c>
      <c r="D82" s="45">
        <f>INDEX('Dev Likert Scale Single Score'!$E$2:$E$8, MATCH('Admin Single Score'!D84, 'Dev Likert Scale Single Score'!$D$2:$D$8, 0))</f>
        <v>1</v>
      </c>
      <c r="E82" s="45">
        <f>INDEX('Dev Likert Scale Single Score'!$E$2:$E$8, MATCH('Admin Single Score'!E84, 'Dev Likert Scale Single Score'!$D$2:$D$8, 0))</f>
        <v>1</v>
      </c>
      <c r="F82" s="45">
        <f>INDEX('Dev Likert Scale Single Score'!$E$2:$E$8, MATCH('Admin Single Score'!F84, 'Dev Likert Scale Single Score'!$D$2:$D$8, 0))</f>
        <v>1</v>
      </c>
      <c r="G82" s="45">
        <f>INDEX('Dev Likert Scale Single Score'!$E$2:$E$8, MATCH('Admin Single Score'!G84, 'Dev Likert Scale Single Score'!$D$2:$D$8, 0))</f>
        <v>0</v>
      </c>
      <c r="H82" s="45">
        <f>INDEX('Dev Likert Scale Single Score'!$E$2:$E$8, MATCH('Admin Single Score'!H84, 'Dev Likert Scale Single Score'!$D$2:$D$8, 0))</f>
        <v>0</v>
      </c>
      <c r="I82" s="45">
        <f>INDEX('Dev Likert Scale Single Score'!$E$2:$E$8, MATCH('Admin Single Score'!I84, 'Dev Likert Scale Single Score'!$D$2:$D$8, 0))</f>
        <v>0</v>
      </c>
      <c r="J82" s="45">
        <f>INDEX('Dev Likert Scale Single Score'!$E$2:$E$8, MATCH('Admin Single Score'!J84, 'Dev Likert Scale Single Score'!$D$2:$D$8, 0))</f>
        <v>0</v>
      </c>
      <c r="K82" s="45">
        <f>INDEX('Dev Likert Scale Single Score'!$E$2:$E$8, MATCH('Admin Single Score'!K84, 'Dev Likert Scale Single Score'!$D$2:$D$8, 0))</f>
        <v>0</v>
      </c>
      <c r="L82" s="45">
        <f>INDEX('Dev Likert Scale Single Score'!$E$2:$E$8, MATCH('Admin Single Score'!L84, 'Dev Likert Scale Single Score'!$D$2:$D$8, 0))</f>
        <v>0</v>
      </c>
      <c r="M82" s="45">
        <f>INDEX('Dev Likert Scale Single Score'!$E$2:$E$8, MATCH('Admin Single Score'!M84, 'Dev Likert Scale Single Score'!$D$2:$D$8, 0))</f>
        <v>0</v>
      </c>
      <c r="N82" s="45">
        <f>INDEX('Dev Likert Scale Single Score'!$E$2:$E$8, MATCH('Admin Single Score'!N84, 'Dev Likert Scale Single Score'!$D$2:$D$8, 0))</f>
        <v>0</v>
      </c>
      <c r="O82" s="45">
        <f>INDEX('Dev Likert Scale Single Score'!$E$2:$E$8, MATCH('Admin Single Score'!O84, 'Dev Likert Scale Single Score'!$D$2:$D$8, 0))</f>
        <v>0</v>
      </c>
      <c r="P82" s="45">
        <f>INDEX('Dev Likert Scale Single Score'!$E$2:$E$8, MATCH('Admin Single Score'!P84, 'Dev Likert Scale Single Score'!$D$2:$D$8, 0))</f>
        <v>0</v>
      </c>
      <c r="Q82" s="45">
        <f>INDEX('Dev Likert Scale Single Score'!$E$2:$E$8, MATCH('Admin Single Score'!Q84, 'Dev Likert Scale Single Score'!$D$2:$D$8, 0))</f>
        <v>0</v>
      </c>
      <c r="R82" s="45" t="e">
        <f>INDEX('Dev Likert Scale Single Score'!$E$2:$E$8, MATCH('Admin Single Score'!R84, 'Dev Likert Scale Single Score'!$D$2:$D$8, 0))</f>
        <v>#N/A</v>
      </c>
      <c r="S82" s="45" t="e">
        <f>INDEX('Dev Likert Scale Single Score'!$E$2:$E$8, MATCH('Admin Single Score'!S84, 'Dev Likert Scale Single Score'!$D$2:$D$8, 0))</f>
        <v>#N/A</v>
      </c>
      <c r="T82" s="45" t="e">
        <f>INDEX('Dev Likert Scale Single Score'!$E$2:$E$8, MATCH('Admin Single Score'!T84, 'Dev Likert Scale Single Score'!$D$2:$D$8, 0))</f>
        <v>#N/A</v>
      </c>
      <c r="U82" s="45" t="e">
        <f>INDEX('Dev Likert Scale Single Score'!$E$2:$E$8, MATCH('Admin Single Score'!U84, 'Dev Likert Scale Single Score'!$D$2:$D$8, 0))</f>
        <v>#N/A</v>
      </c>
      <c r="V82" s="45" t="e">
        <f>INDEX('Dev Likert Scale Single Score'!$E$2:$E$8, MATCH('Admin Single Score'!V84, 'Dev Likert Scale Single Score'!$D$2:$D$8, 0))</f>
        <v>#N/A</v>
      </c>
      <c r="W82" s="45" t="e">
        <f>INDEX('Dev Likert Scale Single Score'!$E$2:$E$8, MATCH('Admin Single Score'!W84, 'Dev Likert Scale Single Score'!$D$2:$D$8, 0))</f>
        <v>#N/A</v>
      </c>
      <c r="X82" s="45" t="e">
        <f>INDEX('Dev Likert Scale Single Score'!$E$2:$E$8, MATCH('Admin Single Score'!X84, 'Dev Likert Scale Single Score'!$D$2:$D$8, 0))</f>
        <v>#N/A</v>
      </c>
      <c r="Y82" s="45" t="e">
        <f>INDEX('Dev Likert Scale Single Score'!$E$2:$E$8, MATCH('Admin Single Score'!Y84, 'Dev Likert Scale Single Score'!$D$2:$D$8, 0))</f>
        <v>#N/A</v>
      </c>
      <c r="Z82" s="45" t="e">
        <f>INDEX('Dev Likert Scale Single Score'!$E$2:$E$8, MATCH('Admin Single Score'!Z84, 'Dev Likert Scale Single Score'!$D$2:$D$8, 0))</f>
        <v>#N/A</v>
      </c>
      <c r="AA82" s="45" t="e">
        <f>INDEX('Dev Likert Scale Single Score'!$E$2:$E$8, MATCH('Admin Single Score'!AA84, 'Dev Likert Scale Single Score'!$D$2:$D$8, 0))</f>
        <v>#N/A</v>
      </c>
      <c r="AB82" s="45" t="e">
        <f>INDEX('Dev Likert Scale Single Score'!$E$2:$E$8, MATCH('Admin Single Score'!AB84, 'Dev Likert Scale Single Score'!$D$2:$D$8, 0))</f>
        <v>#N/A</v>
      </c>
      <c r="AC82" s="45" t="e">
        <f>INDEX('Dev Likert Scale Single Score'!$E$2:$E$8, MATCH('Admin Single Score'!AC84, 'Dev Likert Scale Single Score'!$D$2:$D$8, 0))</f>
        <v>#N/A</v>
      </c>
      <c r="AD82" s="45" t="e">
        <f>INDEX('Dev Likert Scale Single Score'!$E$2:$E$8, MATCH('Admin Single Score'!AD84, 'Dev Likert Scale Single Score'!$D$2:$D$8, 0))</f>
        <v>#N/A</v>
      </c>
      <c r="AE82" s="45" t="e">
        <f>INDEX('Dev Likert Scale Single Score'!$E$2:$E$8, MATCH('Admin Single Score'!AE84, 'Dev Likert Scale Single Score'!$D$2:$D$8, 0))</f>
        <v>#N/A</v>
      </c>
      <c r="AF82" s="45" t="e">
        <f>INDEX('Dev Likert Scale Single Score'!$E$2:$E$8, MATCH('Admin Single Score'!AF84, 'Dev Likert Scale Single Score'!$D$2:$D$8, 0))</f>
        <v>#N/A</v>
      </c>
      <c r="AG82" s="45" t="e">
        <f>INDEX('Dev Likert Scale Single Score'!$E$2:$E$8, MATCH('Admin Single Score'!AG84, 'Dev Likert Scale Single Score'!$D$2:$D$8, 0))</f>
        <v>#N/A</v>
      </c>
      <c r="AH82" s="45" t="e">
        <f>INDEX('Dev Likert Scale Single Score'!$E$2:$E$8, MATCH('Admin Single Score'!AH84, 'Dev Likert Scale Single Score'!$D$2:$D$8, 0))</f>
        <v>#N/A</v>
      </c>
      <c r="AI82" s="45" t="e">
        <f>INDEX('Dev Likert Scale Single Score'!$E$2:$E$8, MATCH('Admin Single Score'!AI84, 'Dev Likert Scale Single Score'!$D$2:$D$8, 0))</f>
        <v>#N/A</v>
      </c>
      <c r="AJ82" s="45" t="e">
        <f>INDEX('Dev Likert Scale Single Score'!$E$2:$E$8, MATCH('Admin Single Score'!AJ84, 'Dev Likert Scale Single Score'!$D$2:$D$8, 0))</f>
        <v>#N/A</v>
      </c>
      <c r="AK82" s="45" t="e">
        <f>INDEX('Dev Likert Scale Single Score'!$E$2:$E$8, MATCH('Admin Single Score'!AK84, 'Dev Likert Scale Single Score'!$D$2:$D$8, 0))</f>
        <v>#N/A</v>
      </c>
      <c r="AL82" s="45" t="e">
        <f>INDEX('Dev Likert Scale Single Score'!$E$2:$E$8, MATCH('Admin Single Score'!AL84, 'Dev Likert Scale Single Score'!$D$2:$D$8, 0))</f>
        <v>#N/A</v>
      </c>
      <c r="AM82" s="45" t="e">
        <f>INDEX('Dev Likert Scale Single Score'!$E$2:$E$8, MATCH('Admin Single Score'!AM84, 'Dev Likert Scale Single Score'!$D$2:$D$8, 0))</f>
        <v>#N/A</v>
      </c>
      <c r="AN82" s="45" t="e">
        <f>INDEX('Dev Likert Scale Single Score'!$E$2:$E$8, MATCH('Admin Single Score'!AN84, 'Dev Likert Scale Single Score'!$D$2:$D$8, 0))</f>
        <v>#N/A</v>
      </c>
      <c r="AO82" s="45" t="e">
        <f>INDEX('Dev Likert Scale Single Score'!$E$2:$E$8, MATCH('Admin Single Score'!AO84, 'Dev Likert Scale Single Score'!$D$2:$D$8, 0))</f>
        <v>#N/A</v>
      </c>
      <c r="AP82" s="45" t="e">
        <f>INDEX('Dev Likert Scale Single Score'!$E$2:$E$8, MATCH('Admin Single Score'!AP84, 'Dev Likert Scale Single Score'!$D$2:$D$8, 0))</f>
        <v>#N/A</v>
      </c>
      <c r="AQ82" s="45" t="e">
        <f>INDEX('Dev Likert Scale Single Score'!$E$2:$E$8, MATCH('Admin Single Score'!AQ84, 'Dev Likert Scale Single Score'!$D$2:$D$8, 0))</f>
        <v>#N/A</v>
      </c>
    </row>
    <row r="83" spans="1:43" ht="136.5" thickTop="1" thickBot="1" x14ac:dyDescent="0.3">
      <c r="A83" s="92" t="str">
        <f>'Admin Single Score'!A85</f>
        <v>Question_17</v>
      </c>
      <c r="B83" s="13" t="str">
        <f>'Admin Single Score'!B85</f>
        <v xml:space="preserve">Compared to the other areas where the fishers operate (or could operate), how is the abundance of vulnerable and/or protected species and/or habitats which are sensitive to the fishing activity, inside the MPA? </v>
      </c>
      <c r="C83" s="59" t="str">
        <f>'Admin Single Score'!C85</f>
        <v>Similar to other areas where the fishers operate.</v>
      </c>
      <c r="D83" s="45">
        <f>INDEX('Dev Likert Scale Single Score'!$E$2:$E$8, MATCH('Admin Single Score'!D85, 'Dev Likert Scale Single Score'!$D$2:$D$8, 0))</f>
        <v>2</v>
      </c>
      <c r="E83" s="45">
        <f>INDEX('Dev Likert Scale Single Score'!$E$2:$E$8, MATCH('Admin Single Score'!E85, 'Dev Likert Scale Single Score'!$D$2:$D$8, 0))</f>
        <v>2</v>
      </c>
      <c r="F83" s="45">
        <f>INDEX('Dev Likert Scale Single Score'!$E$2:$E$8, MATCH('Admin Single Score'!F85, 'Dev Likert Scale Single Score'!$D$2:$D$8, 0))</f>
        <v>2</v>
      </c>
      <c r="G83" s="45">
        <f>INDEX('Dev Likert Scale Single Score'!$E$2:$E$8, MATCH('Admin Single Score'!G85, 'Dev Likert Scale Single Score'!$D$2:$D$8, 0))</f>
        <v>0</v>
      </c>
      <c r="H83" s="45">
        <f>INDEX('Dev Likert Scale Single Score'!$E$2:$E$8, MATCH('Admin Single Score'!H85, 'Dev Likert Scale Single Score'!$D$2:$D$8, 0))</f>
        <v>0</v>
      </c>
      <c r="I83" s="45">
        <f>INDEX('Dev Likert Scale Single Score'!$E$2:$E$8, MATCH('Admin Single Score'!I85, 'Dev Likert Scale Single Score'!$D$2:$D$8, 0))</f>
        <v>0</v>
      </c>
      <c r="J83" s="45">
        <f>INDEX('Dev Likert Scale Single Score'!$E$2:$E$8, MATCH('Admin Single Score'!J85, 'Dev Likert Scale Single Score'!$D$2:$D$8, 0))</f>
        <v>0</v>
      </c>
      <c r="K83" s="45">
        <f>INDEX('Dev Likert Scale Single Score'!$E$2:$E$8, MATCH('Admin Single Score'!K85, 'Dev Likert Scale Single Score'!$D$2:$D$8, 0))</f>
        <v>0</v>
      </c>
      <c r="L83" s="45">
        <f>INDEX('Dev Likert Scale Single Score'!$E$2:$E$8, MATCH('Admin Single Score'!L85, 'Dev Likert Scale Single Score'!$D$2:$D$8, 0))</f>
        <v>0</v>
      </c>
      <c r="M83" s="45">
        <f>INDEX('Dev Likert Scale Single Score'!$E$2:$E$8, MATCH('Admin Single Score'!M85, 'Dev Likert Scale Single Score'!$D$2:$D$8, 0))</f>
        <v>0</v>
      </c>
      <c r="N83" s="45">
        <f>INDEX('Dev Likert Scale Single Score'!$E$2:$E$8, MATCH('Admin Single Score'!N85, 'Dev Likert Scale Single Score'!$D$2:$D$8, 0))</f>
        <v>0</v>
      </c>
      <c r="O83" s="45">
        <f>INDEX('Dev Likert Scale Single Score'!$E$2:$E$8, MATCH('Admin Single Score'!O85, 'Dev Likert Scale Single Score'!$D$2:$D$8, 0))</f>
        <v>0</v>
      </c>
      <c r="P83" s="45">
        <f>INDEX('Dev Likert Scale Single Score'!$E$2:$E$8, MATCH('Admin Single Score'!P85, 'Dev Likert Scale Single Score'!$D$2:$D$8, 0))</f>
        <v>0</v>
      </c>
      <c r="Q83" s="45">
        <f>INDEX('Dev Likert Scale Single Score'!$E$2:$E$8, MATCH('Admin Single Score'!Q85, 'Dev Likert Scale Single Score'!$D$2:$D$8, 0))</f>
        <v>0</v>
      </c>
      <c r="R83" s="45" t="e">
        <f>INDEX('Dev Likert Scale Single Score'!$E$2:$E$8, MATCH('Admin Single Score'!R85, 'Dev Likert Scale Single Score'!$D$2:$D$8, 0))</f>
        <v>#N/A</v>
      </c>
      <c r="S83" s="45" t="e">
        <f>INDEX('Dev Likert Scale Single Score'!$E$2:$E$8, MATCH('Admin Single Score'!S85, 'Dev Likert Scale Single Score'!$D$2:$D$8, 0))</f>
        <v>#N/A</v>
      </c>
      <c r="T83" s="45" t="e">
        <f>INDEX('Dev Likert Scale Single Score'!$E$2:$E$8, MATCH('Admin Single Score'!T85, 'Dev Likert Scale Single Score'!$D$2:$D$8, 0))</f>
        <v>#N/A</v>
      </c>
      <c r="U83" s="45" t="e">
        <f>INDEX('Dev Likert Scale Single Score'!$E$2:$E$8, MATCH('Admin Single Score'!U85, 'Dev Likert Scale Single Score'!$D$2:$D$8, 0))</f>
        <v>#N/A</v>
      </c>
      <c r="V83" s="45" t="e">
        <f>INDEX('Dev Likert Scale Single Score'!$E$2:$E$8, MATCH('Admin Single Score'!V85, 'Dev Likert Scale Single Score'!$D$2:$D$8, 0))</f>
        <v>#N/A</v>
      </c>
      <c r="W83" s="45" t="e">
        <f>INDEX('Dev Likert Scale Single Score'!$E$2:$E$8, MATCH('Admin Single Score'!W85, 'Dev Likert Scale Single Score'!$D$2:$D$8, 0))</f>
        <v>#N/A</v>
      </c>
      <c r="X83" s="45" t="e">
        <f>INDEX('Dev Likert Scale Single Score'!$E$2:$E$8, MATCH('Admin Single Score'!X85, 'Dev Likert Scale Single Score'!$D$2:$D$8, 0))</f>
        <v>#N/A</v>
      </c>
      <c r="Y83" s="45" t="e">
        <f>INDEX('Dev Likert Scale Single Score'!$E$2:$E$8, MATCH('Admin Single Score'!Y85, 'Dev Likert Scale Single Score'!$D$2:$D$8, 0))</f>
        <v>#N/A</v>
      </c>
      <c r="Z83" s="45" t="e">
        <f>INDEX('Dev Likert Scale Single Score'!$E$2:$E$8, MATCH('Admin Single Score'!Z85, 'Dev Likert Scale Single Score'!$D$2:$D$8, 0))</f>
        <v>#N/A</v>
      </c>
      <c r="AA83" s="45" t="e">
        <f>INDEX('Dev Likert Scale Single Score'!$E$2:$E$8, MATCH('Admin Single Score'!AA85, 'Dev Likert Scale Single Score'!$D$2:$D$8, 0))</f>
        <v>#N/A</v>
      </c>
      <c r="AB83" s="45" t="e">
        <f>INDEX('Dev Likert Scale Single Score'!$E$2:$E$8, MATCH('Admin Single Score'!AB85, 'Dev Likert Scale Single Score'!$D$2:$D$8, 0))</f>
        <v>#N/A</v>
      </c>
      <c r="AC83" s="45" t="e">
        <f>INDEX('Dev Likert Scale Single Score'!$E$2:$E$8, MATCH('Admin Single Score'!AC85, 'Dev Likert Scale Single Score'!$D$2:$D$8, 0))</f>
        <v>#N/A</v>
      </c>
      <c r="AD83" s="45" t="e">
        <f>INDEX('Dev Likert Scale Single Score'!$E$2:$E$8, MATCH('Admin Single Score'!AD85, 'Dev Likert Scale Single Score'!$D$2:$D$8, 0))</f>
        <v>#N/A</v>
      </c>
      <c r="AE83" s="45" t="e">
        <f>INDEX('Dev Likert Scale Single Score'!$E$2:$E$8, MATCH('Admin Single Score'!AE85, 'Dev Likert Scale Single Score'!$D$2:$D$8, 0))</f>
        <v>#N/A</v>
      </c>
      <c r="AF83" s="45" t="e">
        <f>INDEX('Dev Likert Scale Single Score'!$E$2:$E$8, MATCH('Admin Single Score'!AF85, 'Dev Likert Scale Single Score'!$D$2:$D$8, 0))</f>
        <v>#N/A</v>
      </c>
      <c r="AG83" s="45" t="e">
        <f>INDEX('Dev Likert Scale Single Score'!$E$2:$E$8, MATCH('Admin Single Score'!AG85, 'Dev Likert Scale Single Score'!$D$2:$D$8, 0))</f>
        <v>#N/A</v>
      </c>
      <c r="AH83" s="45" t="e">
        <f>INDEX('Dev Likert Scale Single Score'!$E$2:$E$8, MATCH('Admin Single Score'!AH85, 'Dev Likert Scale Single Score'!$D$2:$D$8, 0))</f>
        <v>#N/A</v>
      </c>
      <c r="AI83" s="45" t="e">
        <f>INDEX('Dev Likert Scale Single Score'!$E$2:$E$8, MATCH('Admin Single Score'!AI85, 'Dev Likert Scale Single Score'!$D$2:$D$8, 0))</f>
        <v>#N/A</v>
      </c>
      <c r="AJ83" s="45" t="e">
        <f>INDEX('Dev Likert Scale Single Score'!$E$2:$E$8, MATCH('Admin Single Score'!AJ85, 'Dev Likert Scale Single Score'!$D$2:$D$8, 0))</f>
        <v>#N/A</v>
      </c>
      <c r="AK83" s="45" t="e">
        <f>INDEX('Dev Likert Scale Single Score'!$E$2:$E$8, MATCH('Admin Single Score'!AK85, 'Dev Likert Scale Single Score'!$D$2:$D$8, 0))</f>
        <v>#N/A</v>
      </c>
      <c r="AL83" s="45" t="e">
        <f>INDEX('Dev Likert Scale Single Score'!$E$2:$E$8, MATCH('Admin Single Score'!AL85, 'Dev Likert Scale Single Score'!$D$2:$D$8, 0))</f>
        <v>#N/A</v>
      </c>
      <c r="AM83" s="45" t="e">
        <f>INDEX('Dev Likert Scale Single Score'!$E$2:$E$8, MATCH('Admin Single Score'!AM85, 'Dev Likert Scale Single Score'!$D$2:$D$8, 0))</f>
        <v>#N/A</v>
      </c>
      <c r="AN83" s="45" t="e">
        <f>INDEX('Dev Likert Scale Single Score'!$E$2:$E$8, MATCH('Admin Single Score'!AN85, 'Dev Likert Scale Single Score'!$D$2:$D$8, 0))</f>
        <v>#N/A</v>
      </c>
      <c r="AO83" s="45" t="e">
        <f>INDEX('Dev Likert Scale Single Score'!$E$2:$E$8, MATCH('Admin Single Score'!AO85, 'Dev Likert Scale Single Score'!$D$2:$D$8, 0))</f>
        <v>#N/A</v>
      </c>
      <c r="AP83" s="45" t="e">
        <f>INDEX('Dev Likert Scale Single Score'!$E$2:$E$8, MATCH('Admin Single Score'!AP85, 'Dev Likert Scale Single Score'!$D$2:$D$8, 0))</f>
        <v>#N/A</v>
      </c>
      <c r="AQ83" s="45" t="e">
        <f>INDEX('Dev Likert Scale Single Score'!$E$2:$E$8, MATCH('Admin Single Score'!AQ85, 'Dev Likert Scale Single Score'!$D$2:$D$8, 0))</f>
        <v>#N/A</v>
      </c>
    </row>
    <row r="84" spans="1:43" ht="136.5" thickTop="1" thickBot="1" x14ac:dyDescent="0.3">
      <c r="A84" s="92" t="str">
        <f>'Admin Single Score'!A86</f>
        <v>Question_17</v>
      </c>
      <c r="B84" s="13" t="str">
        <f>'Admin Single Score'!B86</f>
        <v xml:space="preserve">Compared to the other areas where the fishers operate (or could operate), how is the abundance of vulnerable and/or protected species and/or habitats which are sensitive to the fishing activity, inside the MPA? </v>
      </c>
      <c r="C84" s="59" t="str">
        <f>'Admin Single Score'!C86</f>
        <v>Lower compared to other areas where the fishers operate.</v>
      </c>
      <c r="D84" s="45">
        <f>INDEX('Dev Likert Scale Single Score'!$E$2:$E$8, MATCH('Admin Single Score'!D86, 'Dev Likert Scale Single Score'!$D$2:$D$8, 0))</f>
        <v>4</v>
      </c>
      <c r="E84" s="45">
        <f>INDEX('Dev Likert Scale Single Score'!$E$2:$E$8, MATCH('Admin Single Score'!E86, 'Dev Likert Scale Single Score'!$D$2:$D$8, 0))</f>
        <v>4</v>
      </c>
      <c r="F84" s="45">
        <f>INDEX('Dev Likert Scale Single Score'!$E$2:$E$8, MATCH('Admin Single Score'!F86, 'Dev Likert Scale Single Score'!$D$2:$D$8, 0))</f>
        <v>4</v>
      </c>
      <c r="G84" s="45">
        <f>INDEX('Dev Likert Scale Single Score'!$E$2:$E$8, MATCH('Admin Single Score'!G86, 'Dev Likert Scale Single Score'!$D$2:$D$8, 0))</f>
        <v>0</v>
      </c>
      <c r="H84" s="45">
        <f>INDEX('Dev Likert Scale Single Score'!$E$2:$E$8, MATCH('Admin Single Score'!H86, 'Dev Likert Scale Single Score'!$D$2:$D$8, 0))</f>
        <v>0</v>
      </c>
      <c r="I84" s="45">
        <f>INDEX('Dev Likert Scale Single Score'!$E$2:$E$8, MATCH('Admin Single Score'!I86, 'Dev Likert Scale Single Score'!$D$2:$D$8, 0))</f>
        <v>0</v>
      </c>
      <c r="J84" s="45">
        <f>INDEX('Dev Likert Scale Single Score'!$E$2:$E$8, MATCH('Admin Single Score'!J86, 'Dev Likert Scale Single Score'!$D$2:$D$8, 0))</f>
        <v>0</v>
      </c>
      <c r="K84" s="45">
        <f>INDEX('Dev Likert Scale Single Score'!$E$2:$E$8, MATCH('Admin Single Score'!K86, 'Dev Likert Scale Single Score'!$D$2:$D$8, 0))</f>
        <v>0</v>
      </c>
      <c r="L84" s="45">
        <f>INDEX('Dev Likert Scale Single Score'!$E$2:$E$8, MATCH('Admin Single Score'!L86, 'Dev Likert Scale Single Score'!$D$2:$D$8, 0))</f>
        <v>0</v>
      </c>
      <c r="M84" s="45">
        <f>INDEX('Dev Likert Scale Single Score'!$E$2:$E$8, MATCH('Admin Single Score'!M86, 'Dev Likert Scale Single Score'!$D$2:$D$8, 0))</f>
        <v>0</v>
      </c>
      <c r="N84" s="45">
        <f>INDEX('Dev Likert Scale Single Score'!$E$2:$E$8, MATCH('Admin Single Score'!N86, 'Dev Likert Scale Single Score'!$D$2:$D$8, 0))</f>
        <v>0</v>
      </c>
      <c r="O84" s="45">
        <f>INDEX('Dev Likert Scale Single Score'!$E$2:$E$8, MATCH('Admin Single Score'!O86, 'Dev Likert Scale Single Score'!$D$2:$D$8, 0))</f>
        <v>0</v>
      </c>
      <c r="P84" s="45">
        <f>INDEX('Dev Likert Scale Single Score'!$E$2:$E$8, MATCH('Admin Single Score'!P86, 'Dev Likert Scale Single Score'!$D$2:$D$8, 0))</f>
        <v>0</v>
      </c>
      <c r="Q84" s="45">
        <f>INDEX('Dev Likert Scale Single Score'!$E$2:$E$8, MATCH('Admin Single Score'!Q86, 'Dev Likert Scale Single Score'!$D$2:$D$8, 0))</f>
        <v>0</v>
      </c>
      <c r="R84" s="45" t="e">
        <f>INDEX('Dev Likert Scale Single Score'!$E$2:$E$8, MATCH('Admin Single Score'!R86, 'Dev Likert Scale Single Score'!$D$2:$D$8, 0))</f>
        <v>#N/A</v>
      </c>
      <c r="S84" s="45" t="e">
        <f>INDEX('Dev Likert Scale Single Score'!$E$2:$E$8, MATCH('Admin Single Score'!S86, 'Dev Likert Scale Single Score'!$D$2:$D$8, 0))</f>
        <v>#N/A</v>
      </c>
      <c r="T84" s="45" t="e">
        <f>INDEX('Dev Likert Scale Single Score'!$E$2:$E$8, MATCH('Admin Single Score'!T86, 'Dev Likert Scale Single Score'!$D$2:$D$8, 0))</f>
        <v>#N/A</v>
      </c>
      <c r="U84" s="45" t="e">
        <f>INDEX('Dev Likert Scale Single Score'!$E$2:$E$8, MATCH('Admin Single Score'!U86, 'Dev Likert Scale Single Score'!$D$2:$D$8, 0))</f>
        <v>#N/A</v>
      </c>
      <c r="V84" s="45" t="e">
        <f>INDEX('Dev Likert Scale Single Score'!$E$2:$E$8, MATCH('Admin Single Score'!V86, 'Dev Likert Scale Single Score'!$D$2:$D$8, 0))</f>
        <v>#N/A</v>
      </c>
      <c r="W84" s="45" t="e">
        <f>INDEX('Dev Likert Scale Single Score'!$E$2:$E$8, MATCH('Admin Single Score'!W86, 'Dev Likert Scale Single Score'!$D$2:$D$8, 0))</f>
        <v>#N/A</v>
      </c>
      <c r="X84" s="45" t="e">
        <f>INDEX('Dev Likert Scale Single Score'!$E$2:$E$8, MATCH('Admin Single Score'!X86, 'Dev Likert Scale Single Score'!$D$2:$D$8, 0))</f>
        <v>#N/A</v>
      </c>
      <c r="Y84" s="45" t="e">
        <f>INDEX('Dev Likert Scale Single Score'!$E$2:$E$8, MATCH('Admin Single Score'!Y86, 'Dev Likert Scale Single Score'!$D$2:$D$8, 0))</f>
        <v>#N/A</v>
      </c>
      <c r="Z84" s="45" t="e">
        <f>INDEX('Dev Likert Scale Single Score'!$E$2:$E$8, MATCH('Admin Single Score'!Z86, 'Dev Likert Scale Single Score'!$D$2:$D$8, 0))</f>
        <v>#N/A</v>
      </c>
      <c r="AA84" s="45" t="e">
        <f>INDEX('Dev Likert Scale Single Score'!$E$2:$E$8, MATCH('Admin Single Score'!AA86, 'Dev Likert Scale Single Score'!$D$2:$D$8, 0))</f>
        <v>#N/A</v>
      </c>
      <c r="AB84" s="45" t="e">
        <f>INDEX('Dev Likert Scale Single Score'!$E$2:$E$8, MATCH('Admin Single Score'!AB86, 'Dev Likert Scale Single Score'!$D$2:$D$8, 0))</f>
        <v>#N/A</v>
      </c>
      <c r="AC84" s="45" t="e">
        <f>INDEX('Dev Likert Scale Single Score'!$E$2:$E$8, MATCH('Admin Single Score'!AC86, 'Dev Likert Scale Single Score'!$D$2:$D$8, 0))</f>
        <v>#N/A</v>
      </c>
      <c r="AD84" s="45" t="e">
        <f>INDEX('Dev Likert Scale Single Score'!$E$2:$E$8, MATCH('Admin Single Score'!AD86, 'Dev Likert Scale Single Score'!$D$2:$D$8, 0))</f>
        <v>#N/A</v>
      </c>
      <c r="AE84" s="45" t="e">
        <f>INDEX('Dev Likert Scale Single Score'!$E$2:$E$8, MATCH('Admin Single Score'!AE86, 'Dev Likert Scale Single Score'!$D$2:$D$8, 0))</f>
        <v>#N/A</v>
      </c>
      <c r="AF84" s="45" t="e">
        <f>INDEX('Dev Likert Scale Single Score'!$E$2:$E$8, MATCH('Admin Single Score'!AF86, 'Dev Likert Scale Single Score'!$D$2:$D$8, 0))</f>
        <v>#N/A</v>
      </c>
      <c r="AG84" s="45" t="e">
        <f>INDEX('Dev Likert Scale Single Score'!$E$2:$E$8, MATCH('Admin Single Score'!AG86, 'Dev Likert Scale Single Score'!$D$2:$D$8, 0))</f>
        <v>#N/A</v>
      </c>
      <c r="AH84" s="45" t="e">
        <f>INDEX('Dev Likert Scale Single Score'!$E$2:$E$8, MATCH('Admin Single Score'!AH86, 'Dev Likert Scale Single Score'!$D$2:$D$8, 0))</f>
        <v>#N/A</v>
      </c>
      <c r="AI84" s="45" t="e">
        <f>INDEX('Dev Likert Scale Single Score'!$E$2:$E$8, MATCH('Admin Single Score'!AI86, 'Dev Likert Scale Single Score'!$D$2:$D$8, 0))</f>
        <v>#N/A</v>
      </c>
      <c r="AJ84" s="45" t="e">
        <f>INDEX('Dev Likert Scale Single Score'!$E$2:$E$8, MATCH('Admin Single Score'!AJ86, 'Dev Likert Scale Single Score'!$D$2:$D$8, 0))</f>
        <v>#N/A</v>
      </c>
      <c r="AK84" s="45" t="e">
        <f>INDEX('Dev Likert Scale Single Score'!$E$2:$E$8, MATCH('Admin Single Score'!AK86, 'Dev Likert Scale Single Score'!$D$2:$D$8, 0))</f>
        <v>#N/A</v>
      </c>
      <c r="AL84" s="45" t="e">
        <f>INDEX('Dev Likert Scale Single Score'!$E$2:$E$8, MATCH('Admin Single Score'!AL86, 'Dev Likert Scale Single Score'!$D$2:$D$8, 0))</f>
        <v>#N/A</v>
      </c>
      <c r="AM84" s="45" t="e">
        <f>INDEX('Dev Likert Scale Single Score'!$E$2:$E$8, MATCH('Admin Single Score'!AM86, 'Dev Likert Scale Single Score'!$D$2:$D$8, 0))</f>
        <v>#N/A</v>
      </c>
      <c r="AN84" s="45" t="e">
        <f>INDEX('Dev Likert Scale Single Score'!$E$2:$E$8, MATCH('Admin Single Score'!AN86, 'Dev Likert Scale Single Score'!$D$2:$D$8, 0))</f>
        <v>#N/A</v>
      </c>
      <c r="AO84" s="45" t="e">
        <f>INDEX('Dev Likert Scale Single Score'!$E$2:$E$8, MATCH('Admin Single Score'!AO86, 'Dev Likert Scale Single Score'!$D$2:$D$8, 0))</f>
        <v>#N/A</v>
      </c>
      <c r="AP84" s="45" t="e">
        <f>INDEX('Dev Likert Scale Single Score'!$E$2:$E$8, MATCH('Admin Single Score'!AP86, 'Dev Likert Scale Single Score'!$D$2:$D$8, 0))</f>
        <v>#N/A</v>
      </c>
      <c r="AQ84" s="45" t="e">
        <f>INDEX('Dev Likert Scale Single Score'!$E$2:$E$8, MATCH('Admin Single Score'!AQ86, 'Dev Likert Scale Single Score'!$D$2:$D$8, 0))</f>
        <v>#N/A</v>
      </c>
    </row>
    <row r="85" spans="1:43" ht="136.5" thickTop="1" thickBot="1" x14ac:dyDescent="0.3">
      <c r="A85" s="92" t="str">
        <f>'Admin Single Score'!A87</f>
        <v>Question_17</v>
      </c>
      <c r="B85" s="13" t="str">
        <f>'Admin Single Score'!B87</f>
        <v xml:space="preserve">Compared to the other areas where the fishers operate (or could operate), how is the abundance of vulnerable and/or protected species and/or habitats which are sensitive to the fishing activity, inside the MPA? </v>
      </c>
      <c r="C85" s="59" t="str">
        <f>'Admin Single Score'!C87</f>
        <v>This is unknown and/or uncertain (Q17).</v>
      </c>
      <c r="D85" s="45" t="str">
        <f>INDEX('Dev Likert Scale Single Score'!$E$2:$E$8, MATCH('Admin Single Score'!D87, 'Dev Likert Scale Single Score'!$D$2:$D$8, 0))</f>
        <v>u</v>
      </c>
      <c r="E85" s="45" t="str">
        <f>INDEX('Dev Likert Scale Single Score'!$E$2:$E$8, MATCH('Admin Single Score'!E87, 'Dev Likert Scale Single Score'!$D$2:$D$8, 0))</f>
        <v>u</v>
      </c>
      <c r="F85" s="45" t="str">
        <f>INDEX('Dev Likert Scale Single Score'!$E$2:$E$8, MATCH('Admin Single Score'!F87, 'Dev Likert Scale Single Score'!$D$2:$D$8, 0))</f>
        <v>u</v>
      </c>
      <c r="G85" s="45">
        <f>INDEX('Dev Likert Scale Single Score'!$E$2:$E$8, MATCH('Admin Single Score'!G87, 'Dev Likert Scale Single Score'!$D$2:$D$8, 0))</f>
        <v>0</v>
      </c>
      <c r="H85" s="45">
        <f>INDEX('Dev Likert Scale Single Score'!$E$2:$E$8, MATCH('Admin Single Score'!H87, 'Dev Likert Scale Single Score'!$D$2:$D$8, 0))</f>
        <v>0</v>
      </c>
      <c r="I85" s="45">
        <f>INDEX('Dev Likert Scale Single Score'!$E$2:$E$8, MATCH('Admin Single Score'!I87, 'Dev Likert Scale Single Score'!$D$2:$D$8, 0))</f>
        <v>0</v>
      </c>
      <c r="J85" s="45">
        <f>INDEX('Dev Likert Scale Single Score'!$E$2:$E$8, MATCH('Admin Single Score'!J87, 'Dev Likert Scale Single Score'!$D$2:$D$8, 0))</f>
        <v>0</v>
      </c>
      <c r="K85" s="45">
        <f>INDEX('Dev Likert Scale Single Score'!$E$2:$E$8, MATCH('Admin Single Score'!K87, 'Dev Likert Scale Single Score'!$D$2:$D$8, 0))</f>
        <v>0</v>
      </c>
      <c r="L85" s="45">
        <f>INDEX('Dev Likert Scale Single Score'!$E$2:$E$8, MATCH('Admin Single Score'!L87, 'Dev Likert Scale Single Score'!$D$2:$D$8, 0))</f>
        <v>0</v>
      </c>
      <c r="M85" s="45">
        <f>INDEX('Dev Likert Scale Single Score'!$E$2:$E$8, MATCH('Admin Single Score'!M87, 'Dev Likert Scale Single Score'!$D$2:$D$8, 0))</f>
        <v>0</v>
      </c>
      <c r="N85" s="45">
        <f>INDEX('Dev Likert Scale Single Score'!$E$2:$E$8, MATCH('Admin Single Score'!N87, 'Dev Likert Scale Single Score'!$D$2:$D$8, 0))</f>
        <v>0</v>
      </c>
      <c r="O85" s="45">
        <f>INDEX('Dev Likert Scale Single Score'!$E$2:$E$8, MATCH('Admin Single Score'!O87, 'Dev Likert Scale Single Score'!$D$2:$D$8, 0))</f>
        <v>0</v>
      </c>
      <c r="P85" s="45">
        <f>INDEX('Dev Likert Scale Single Score'!$E$2:$E$8, MATCH('Admin Single Score'!P87, 'Dev Likert Scale Single Score'!$D$2:$D$8, 0))</f>
        <v>0</v>
      </c>
      <c r="Q85" s="45">
        <f>INDEX('Dev Likert Scale Single Score'!$E$2:$E$8, MATCH('Admin Single Score'!Q87, 'Dev Likert Scale Single Score'!$D$2:$D$8, 0))</f>
        <v>0</v>
      </c>
      <c r="R85" s="45" t="e">
        <f>INDEX('Dev Likert Scale Single Score'!$E$2:$E$8, MATCH('Admin Single Score'!R87, 'Dev Likert Scale Single Score'!$D$2:$D$8, 0))</f>
        <v>#N/A</v>
      </c>
      <c r="S85" s="45" t="e">
        <f>INDEX('Dev Likert Scale Single Score'!$E$2:$E$8, MATCH('Admin Single Score'!S87, 'Dev Likert Scale Single Score'!$D$2:$D$8, 0))</f>
        <v>#N/A</v>
      </c>
      <c r="T85" s="45" t="e">
        <f>INDEX('Dev Likert Scale Single Score'!$E$2:$E$8, MATCH('Admin Single Score'!T87, 'Dev Likert Scale Single Score'!$D$2:$D$8, 0))</f>
        <v>#N/A</v>
      </c>
      <c r="U85" s="45" t="e">
        <f>INDEX('Dev Likert Scale Single Score'!$E$2:$E$8, MATCH('Admin Single Score'!U87, 'Dev Likert Scale Single Score'!$D$2:$D$8, 0))</f>
        <v>#N/A</v>
      </c>
      <c r="V85" s="45" t="e">
        <f>INDEX('Dev Likert Scale Single Score'!$E$2:$E$8, MATCH('Admin Single Score'!V87, 'Dev Likert Scale Single Score'!$D$2:$D$8, 0))</f>
        <v>#N/A</v>
      </c>
      <c r="W85" s="45" t="e">
        <f>INDEX('Dev Likert Scale Single Score'!$E$2:$E$8, MATCH('Admin Single Score'!W87, 'Dev Likert Scale Single Score'!$D$2:$D$8, 0))</f>
        <v>#N/A</v>
      </c>
      <c r="X85" s="45" t="e">
        <f>INDEX('Dev Likert Scale Single Score'!$E$2:$E$8, MATCH('Admin Single Score'!X87, 'Dev Likert Scale Single Score'!$D$2:$D$8, 0))</f>
        <v>#N/A</v>
      </c>
      <c r="Y85" s="45" t="e">
        <f>INDEX('Dev Likert Scale Single Score'!$E$2:$E$8, MATCH('Admin Single Score'!Y87, 'Dev Likert Scale Single Score'!$D$2:$D$8, 0))</f>
        <v>#N/A</v>
      </c>
      <c r="Z85" s="45" t="e">
        <f>INDEX('Dev Likert Scale Single Score'!$E$2:$E$8, MATCH('Admin Single Score'!Z87, 'Dev Likert Scale Single Score'!$D$2:$D$8, 0))</f>
        <v>#N/A</v>
      </c>
      <c r="AA85" s="45" t="e">
        <f>INDEX('Dev Likert Scale Single Score'!$E$2:$E$8, MATCH('Admin Single Score'!AA87, 'Dev Likert Scale Single Score'!$D$2:$D$8, 0))</f>
        <v>#N/A</v>
      </c>
      <c r="AB85" s="45" t="e">
        <f>INDEX('Dev Likert Scale Single Score'!$E$2:$E$8, MATCH('Admin Single Score'!AB87, 'Dev Likert Scale Single Score'!$D$2:$D$8, 0))</f>
        <v>#N/A</v>
      </c>
      <c r="AC85" s="45" t="e">
        <f>INDEX('Dev Likert Scale Single Score'!$E$2:$E$8, MATCH('Admin Single Score'!AC87, 'Dev Likert Scale Single Score'!$D$2:$D$8, 0))</f>
        <v>#N/A</v>
      </c>
      <c r="AD85" s="45" t="e">
        <f>INDEX('Dev Likert Scale Single Score'!$E$2:$E$8, MATCH('Admin Single Score'!AD87, 'Dev Likert Scale Single Score'!$D$2:$D$8, 0))</f>
        <v>#N/A</v>
      </c>
      <c r="AE85" s="45" t="e">
        <f>INDEX('Dev Likert Scale Single Score'!$E$2:$E$8, MATCH('Admin Single Score'!AE87, 'Dev Likert Scale Single Score'!$D$2:$D$8, 0))</f>
        <v>#N/A</v>
      </c>
      <c r="AF85" s="45" t="e">
        <f>INDEX('Dev Likert Scale Single Score'!$E$2:$E$8, MATCH('Admin Single Score'!AF87, 'Dev Likert Scale Single Score'!$D$2:$D$8, 0))</f>
        <v>#N/A</v>
      </c>
      <c r="AG85" s="45" t="e">
        <f>INDEX('Dev Likert Scale Single Score'!$E$2:$E$8, MATCH('Admin Single Score'!AG87, 'Dev Likert Scale Single Score'!$D$2:$D$8, 0))</f>
        <v>#N/A</v>
      </c>
      <c r="AH85" s="45" t="e">
        <f>INDEX('Dev Likert Scale Single Score'!$E$2:$E$8, MATCH('Admin Single Score'!AH87, 'Dev Likert Scale Single Score'!$D$2:$D$8, 0))</f>
        <v>#N/A</v>
      </c>
      <c r="AI85" s="45" t="e">
        <f>INDEX('Dev Likert Scale Single Score'!$E$2:$E$8, MATCH('Admin Single Score'!AI87, 'Dev Likert Scale Single Score'!$D$2:$D$8, 0))</f>
        <v>#N/A</v>
      </c>
      <c r="AJ85" s="45" t="e">
        <f>INDEX('Dev Likert Scale Single Score'!$E$2:$E$8, MATCH('Admin Single Score'!AJ87, 'Dev Likert Scale Single Score'!$D$2:$D$8, 0))</f>
        <v>#N/A</v>
      </c>
      <c r="AK85" s="45" t="e">
        <f>INDEX('Dev Likert Scale Single Score'!$E$2:$E$8, MATCH('Admin Single Score'!AK87, 'Dev Likert Scale Single Score'!$D$2:$D$8, 0))</f>
        <v>#N/A</v>
      </c>
      <c r="AL85" s="45" t="e">
        <f>INDEX('Dev Likert Scale Single Score'!$E$2:$E$8, MATCH('Admin Single Score'!AL87, 'Dev Likert Scale Single Score'!$D$2:$D$8, 0))</f>
        <v>#N/A</v>
      </c>
      <c r="AM85" s="45" t="e">
        <f>INDEX('Dev Likert Scale Single Score'!$E$2:$E$8, MATCH('Admin Single Score'!AM87, 'Dev Likert Scale Single Score'!$D$2:$D$8, 0))</f>
        <v>#N/A</v>
      </c>
      <c r="AN85" s="45" t="e">
        <f>INDEX('Dev Likert Scale Single Score'!$E$2:$E$8, MATCH('Admin Single Score'!AN87, 'Dev Likert Scale Single Score'!$D$2:$D$8, 0))</f>
        <v>#N/A</v>
      </c>
      <c r="AO85" s="45" t="e">
        <f>INDEX('Dev Likert Scale Single Score'!$E$2:$E$8, MATCH('Admin Single Score'!AO87, 'Dev Likert Scale Single Score'!$D$2:$D$8, 0))</f>
        <v>#N/A</v>
      </c>
      <c r="AP85" s="45" t="e">
        <f>INDEX('Dev Likert Scale Single Score'!$E$2:$E$8, MATCH('Admin Single Score'!AP87, 'Dev Likert Scale Single Score'!$D$2:$D$8, 0))</f>
        <v>#N/A</v>
      </c>
      <c r="AQ85" s="45" t="e">
        <f>INDEX('Dev Likert Scale Single Score'!$E$2:$E$8, MATCH('Admin Single Score'!AQ87, 'Dev Likert Scale Single Score'!$D$2:$D$8, 0))</f>
        <v>#N/A</v>
      </c>
    </row>
    <row r="86" spans="1:43" ht="136.5" thickTop="1" thickBot="1" x14ac:dyDescent="0.3">
      <c r="A86" s="92" t="str">
        <f>'Admin Single Score'!A88</f>
        <v>Question_17</v>
      </c>
      <c r="B86" s="13" t="str">
        <f>'Admin Single Score'!B88</f>
        <v xml:space="preserve">Compared to the other areas where the fishers operate (or could operate), how is the abundance of vulnerable and/or protected species and/or habitats which are sensitive to the fishing activity, inside the MPA? </v>
      </c>
      <c r="C86" s="59">
        <f>'Admin Single Score'!C88</f>
        <v>0</v>
      </c>
      <c r="D86" s="45" t="e">
        <f>INDEX('Dev Likert Scale Single Score'!$E$2:$E$8, MATCH('Admin Single Score'!D88, 'Dev Likert Scale Single Score'!$D$2:$D$8, 0))</f>
        <v>#N/A</v>
      </c>
      <c r="E86" s="45" t="e">
        <f>INDEX('Dev Likert Scale Single Score'!$E$2:$E$8, MATCH('Admin Single Score'!E88, 'Dev Likert Scale Single Score'!$D$2:$D$8, 0))</f>
        <v>#N/A</v>
      </c>
      <c r="F86" s="45" t="e">
        <f>INDEX('Dev Likert Scale Single Score'!$E$2:$E$8, MATCH('Admin Single Score'!F88, 'Dev Likert Scale Single Score'!$D$2:$D$8, 0))</f>
        <v>#N/A</v>
      </c>
      <c r="G86" s="45" t="e">
        <f>INDEX('Dev Likert Scale Single Score'!$E$2:$E$8, MATCH('Admin Single Score'!G88, 'Dev Likert Scale Single Score'!$D$2:$D$8, 0))</f>
        <v>#N/A</v>
      </c>
      <c r="H86" s="45" t="e">
        <f>INDEX('Dev Likert Scale Single Score'!$E$2:$E$8, MATCH('Admin Single Score'!H88, 'Dev Likert Scale Single Score'!$D$2:$D$8, 0))</f>
        <v>#N/A</v>
      </c>
      <c r="I86" s="45" t="e">
        <f>INDEX('Dev Likert Scale Single Score'!$E$2:$E$8, MATCH('Admin Single Score'!I88, 'Dev Likert Scale Single Score'!$D$2:$D$8, 0))</f>
        <v>#N/A</v>
      </c>
      <c r="J86" s="45" t="e">
        <f>INDEX('Dev Likert Scale Single Score'!$E$2:$E$8, MATCH('Admin Single Score'!J88, 'Dev Likert Scale Single Score'!$D$2:$D$8, 0))</f>
        <v>#N/A</v>
      </c>
      <c r="K86" s="45" t="e">
        <f>INDEX('Dev Likert Scale Single Score'!$E$2:$E$8, MATCH('Admin Single Score'!K88, 'Dev Likert Scale Single Score'!$D$2:$D$8, 0))</f>
        <v>#N/A</v>
      </c>
      <c r="L86" s="45" t="e">
        <f>INDEX('Dev Likert Scale Single Score'!$E$2:$E$8, MATCH('Admin Single Score'!L88, 'Dev Likert Scale Single Score'!$D$2:$D$8, 0))</f>
        <v>#N/A</v>
      </c>
      <c r="M86" s="45" t="e">
        <f>INDEX('Dev Likert Scale Single Score'!$E$2:$E$8, MATCH('Admin Single Score'!M88, 'Dev Likert Scale Single Score'!$D$2:$D$8, 0))</f>
        <v>#N/A</v>
      </c>
      <c r="N86" s="45" t="e">
        <f>INDEX('Dev Likert Scale Single Score'!$E$2:$E$8, MATCH('Admin Single Score'!N88, 'Dev Likert Scale Single Score'!$D$2:$D$8, 0))</f>
        <v>#N/A</v>
      </c>
      <c r="O86" s="45" t="e">
        <f>INDEX('Dev Likert Scale Single Score'!$E$2:$E$8, MATCH('Admin Single Score'!O88, 'Dev Likert Scale Single Score'!$D$2:$D$8, 0))</f>
        <v>#N/A</v>
      </c>
      <c r="P86" s="45" t="e">
        <f>INDEX('Dev Likert Scale Single Score'!$E$2:$E$8, MATCH('Admin Single Score'!P88, 'Dev Likert Scale Single Score'!$D$2:$D$8, 0))</f>
        <v>#N/A</v>
      </c>
      <c r="Q86" s="45" t="e">
        <f>INDEX('Dev Likert Scale Single Score'!$E$2:$E$8, MATCH('Admin Single Score'!Q88, 'Dev Likert Scale Single Score'!$D$2:$D$8, 0))</f>
        <v>#N/A</v>
      </c>
      <c r="R86" s="45" t="e">
        <f>INDEX('Dev Likert Scale Single Score'!$E$2:$E$8, MATCH('Admin Single Score'!R88, 'Dev Likert Scale Single Score'!$D$2:$D$8, 0))</f>
        <v>#N/A</v>
      </c>
      <c r="S86" s="45" t="e">
        <f>INDEX('Dev Likert Scale Single Score'!$E$2:$E$8, MATCH('Admin Single Score'!S88, 'Dev Likert Scale Single Score'!$D$2:$D$8, 0))</f>
        <v>#N/A</v>
      </c>
      <c r="T86" s="45" t="e">
        <f>INDEX('Dev Likert Scale Single Score'!$E$2:$E$8, MATCH('Admin Single Score'!T88, 'Dev Likert Scale Single Score'!$D$2:$D$8, 0))</f>
        <v>#N/A</v>
      </c>
      <c r="U86" s="45" t="e">
        <f>INDEX('Dev Likert Scale Single Score'!$E$2:$E$8, MATCH('Admin Single Score'!U88, 'Dev Likert Scale Single Score'!$D$2:$D$8, 0))</f>
        <v>#N/A</v>
      </c>
      <c r="V86" s="45" t="e">
        <f>INDEX('Dev Likert Scale Single Score'!$E$2:$E$8, MATCH('Admin Single Score'!V88, 'Dev Likert Scale Single Score'!$D$2:$D$8, 0))</f>
        <v>#N/A</v>
      </c>
      <c r="W86" s="45" t="e">
        <f>INDEX('Dev Likert Scale Single Score'!$E$2:$E$8, MATCH('Admin Single Score'!W88, 'Dev Likert Scale Single Score'!$D$2:$D$8, 0))</f>
        <v>#N/A</v>
      </c>
      <c r="X86" s="45" t="e">
        <f>INDEX('Dev Likert Scale Single Score'!$E$2:$E$8, MATCH('Admin Single Score'!X88, 'Dev Likert Scale Single Score'!$D$2:$D$8, 0))</f>
        <v>#N/A</v>
      </c>
      <c r="Y86" s="45" t="e">
        <f>INDEX('Dev Likert Scale Single Score'!$E$2:$E$8, MATCH('Admin Single Score'!Y88, 'Dev Likert Scale Single Score'!$D$2:$D$8, 0))</f>
        <v>#N/A</v>
      </c>
      <c r="Z86" s="45" t="e">
        <f>INDEX('Dev Likert Scale Single Score'!$E$2:$E$8, MATCH('Admin Single Score'!Z88, 'Dev Likert Scale Single Score'!$D$2:$D$8, 0))</f>
        <v>#N/A</v>
      </c>
      <c r="AA86" s="45" t="e">
        <f>INDEX('Dev Likert Scale Single Score'!$E$2:$E$8, MATCH('Admin Single Score'!AA88, 'Dev Likert Scale Single Score'!$D$2:$D$8, 0))</f>
        <v>#N/A</v>
      </c>
      <c r="AB86" s="45" t="e">
        <f>INDEX('Dev Likert Scale Single Score'!$E$2:$E$8, MATCH('Admin Single Score'!AB88, 'Dev Likert Scale Single Score'!$D$2:$D$8, 0))</f>
        <v>#N/A</v>
      </c>
      <c r="AC86" s="45" t="e">
        <f>INDEX('Dev Likert Scale Single Score'!$E$2:$E$8, MATCH('Admin Single Score'!AC88, 'Dev Likert Scale Single Score'!$D$2:$D$8, 0))</f>
        <v>#N/A</v>
      </c>
      <c r="AD86" s="45" t="e">
        <f>INDEX('Dev Likert Scale Single Score'!$E$2:$E$8, MATCH('Admin Single Score'!AD88, 'Dev Likert Scale Single Score'!$D$2:$D$8, 0))</f>
        <v>#N/A</v>
      </c>
      <c r="AE86" s="45" t="e">
        <f>INDEX('Dev Likert Scale Single Score'!$E$2:$E$8, MATCH('Admin Single Score'!AE88, 'Dev Likert Scale Single Score'!$D$2:$D$8, 0))</f>
        <v>#N/A</v>
      </c>
      <c r="AF86" s="45" t="e">
        <f>INDEX('Dev Likert Scale Single Score'!$E$2:$E$8, MATCH('Admin Single Score'!AF88, 'Dev Likert Scale Single Score'!$D$2:$D$8, 0))</f>
        <v>#N/A</v>
      </c>
      <c r="AG86" s="45" t="e">
        <f>INDEX('Dev Likert Scale Single Score'!$E$2:$E$8, MATCH('Admin Single Score'!AG88, 'Dev Likert Scale Single Score'!$D$2:$D$8, 0))</f>
        <v>#N/A</v>
      </c>
      <c r="AH86" s="45" t="e">
        <f>INDEX('Dev Likert Scale Single Score'!$E$2:$E$8, MATCH('Admin Single Score'!AH88, 'Dev Likert Scale Single Score'!$D$2:$D$8, 0))</f>
        <v>#N/A</v>
      </c>
      <c r="AI86" s="45" t="e">
        <f>INDEX('Dev Likert Scale Single Score'!$E$2:$E$8, MATCH('Admin Single Score'!AI88, 'Dev Likert Scale Single Score'!$D$2:$D$8, 0))</f>
        <v>#N/A</v>
      </c>
      <c r="AJ86" s="45" t="e">
        <f>INDEX('Dev Likert Scale Single Score'!$E$2:$E$8, MATCH('Admin Single Score'!AJ88, 'Dev Likert Scale Single Score'!$D$2:$D$8, 0))</f>
        <v>#N/A</v>
      </c>
      <c r="AK86" s="45" t="e">
        <f>INDEX('Dev Likert Scale Single Score'!$E$2:$E$8, MATCH('Admin Single Score'!AK88, 'Dev Likert Scale Single Score'!$D$2:$D$8, 0))</f>
        <v>#N/A</v>
      </c>
      <c r="AL86" s="45" t="e">
        <f>INDEX('Dev Likert Scale Single Score'!$E$2:$E$8, MATCH('Admin Single Score'!AL88, 'Dev Likert Scale Single Score'!$D$2:$D$8, 0))</f>
        <v>#N/A</v>
      </c>
      <c r="AM86" s="45" t="e">
        <f>INDEX('Dev Likert Scale Single Score'!$E$2:$E$8, MATCH('Admin Single Score'!AM88, 'Dev Likert Scale Single Score'!$D$2:$D$8, 0))</f>
        <v>#N/A</v>
      </c>
      <c r="AN86" s="45" t="e">
        <f>INDEX('Dev Likert Scale Single Score'!$E$2:$E$8, MATCH('Admin Single Score'!AN88, 'Dev Likert Scale Single Score'!$D$2:$D$8, 0))</f>
        <v>#N/A</v>
      </c>
      <c r="AO86" s="45" t="e">
        <f>INDEX('Dev Likert Scale Single Score'!$E$2:$E$8, MATCH('Admin Single Score'!AO88, 'Dev Likert Scale Single Score'!$D$2:$D$8, 0))</f>
        <v>#N/A</v>
      </c>
      <c r="AP86" s="45" t="e">
        <f>INDEX('Dev Likert Scale Single Score'!$E$2:$E$8, MATCH('Admin Single Score'!AP88, 'Dev Likert Scale Single Score'!$D$2:$D$8, 0))</f>
        <v>#N/A</v>
      </c>
      <c r="AQ86" s="45" t="e">
        <f>INDEX('Dev Likert Scale Single Score'!$E$2:$E$8, MATCH('Admin Single Score'!AQ88, 'Dev Likert Scale Single Score'!$D$2:$D$8, 0))</f>
        <v>#N/A</v>
      </c>
    </row>
    <row r="87" spans="1:43" ht="61.5" thickTop="1" thickBot="1" x14ac:dyDescent="0.3">
      <c r="A87" s="92" t="str">
        <f>'Admin Single Score'!A89</f>
        <v>Question_18</v>
      </c>
      <c r="B87" s="13" t="str">
        <f>'Admin Single Score'!B89</f>
        <v xml:space="preserve">Compared to other areas where the fishers operate, how large is the biodiversity in the MPA? </v>
      </c>
      <c r="C87" s="59" t="str">
        <f ca="1">'Admin Single Score'!C89</f>
        <v>The biodiversity in the MPA is high compared to other areas where the fishers operate.</v>
      </c>
      <c r="D87" s="45">
        <f>INDEX('Dev Likert Scale Single Score'!$E$2:$E$8, MATCH('Admin Single Score'!D89, 'Dev Likert Scale Single Score'!$D$2:$D$8, 0))</f>
        <v>2</v>
      </c>
      <c r="E87" s="45">
        <f>INDEX('Dev Likert Scale Single Score'!$E$2:$E$8, MATCH('Admin Single Score'!E89, 'Dev Likert Scale Single Score'!$D$2:$D$8, 0))</f>
        <v>2</v>
      </c>
      <c r="F87" s="45">
        <f>INDEX('Dev Likert Scale Single Score'!$E$2:$E$8, MATCH('Admin Single Score'!F89, 'Dev Likert Scale Single Score'!$D$2:$D$8, 0))</f>
        <v>3</v>
      </c>
      <c r="G87" s="45">
        <f>INDEX('Dev Likert Scale Single Score'!$E$2:$E$8, MATCH('Admin Single Score'!G89, 'Dev Likert Scale Single Score'!$D$2:$D$8, 0))</f>
        <v>0</v>
      </c>
      <c r="H87" s="45">
        <f>INDEX('Dev Likert Scale Single Score'!$E$2:$E$8, MATCH('Admin Single Score'!H89, 'Dev Likert Scale Single Score'!$D$2:$D$8, 0))</f>
        <v>0</v>
      </c>
      <c r="I87" s="45">
        <f>INDEX('Dev Likert Scale Single Score'!$E$2:$E$8, MATCH('Admin Single Score'!I89, 'Dev Likert Scale Single Score'!$D$2:$D$8, 0))</f>
        <v>0</v>
      </c>
      <c r="J87" s="45">
        <f>INDEX('Dev Likert Scale Single Score'!$E$2:$E$8, MATCH('Admin Single Score'!J89, 'Dev Likert Scale Single Score'!$D$2:$D$8, 0))</f>
        <v>0</v>
      </c>
      <c r="K87" s="45">
        <f>INDEX('Dev Likert Scale Single Score'!$E$2:$E$8, MATCH('Admin Single Score'!K89, 'Dev Likert Scale Single Score'!$D$2:$D$8, 0))</f>
        <v>0</v>
      </c>
      <c r="L87" s="45">
        <f>INDEX('Dev Likert Scale Single Score'!$E$2:$E$8, MATCH('Admin Single Score'!L89, 'Dev Likert Scale Single Score'!$D$2:$D$8, 0))</f>
        <v>0</v>
      </c>
      <c r="M87" s="45">
        <f>INDEX('Dev Likert Scale Single Score'!$E$2:$E$8, MATCH('Admin Single Score'!M89, 'Dev Likert Scale Single Score'!$D$2:$D$8, 0))</f>
        <v>0</v>
      </c>
      <c r="N87" s="45">
        <f>INDEX('Dev Likert Scale Single Score'!$E$2:$E$8, MATCH('Admin Single Score'!N89, 'Dev Likert Scale Single Score'!$D$2:$D$8, 0))</f>
        <v>0</v>
      </c>
      <c r="O87" s="45">
        <f>INDEX('Dev Likert Scale Single Score'!$E$2:$E$8, MATCH('Admin Single Score'!O89, 'Dev Likert Scale Single Score'!$D$2:$D$8, 0))</f>
        <v>0</v>
      </c>
      <c r="P87" s="45">
        <f>INDEX('Dev Likert Scale Single Score'!$E$2:$E$8, MATCH('Admin Single Score'!P89, 'Dev Likert Scale Single Score'!$D$2:$D$8, 0))</f>
        <v>0</v>
      </c>
      <c r="Q87" s="45">
        <f>INDEX('Dev Likert Scale Single Score'!$E$2:$E$8, MATCH('Admin Single Score'!Q89, 'Dev Likert Scale Single Score'!$D$2:$D$8, 0))</f>
        <v>0</v>
      </c>
      <c r="R87" s="45" t="e">
        <f>INDEX('Dev Likert Scale Single Score'!$E$2:$E$8, MATCH('Admin Single Score'!R89, 'Dev Likert Scale Single Score'!$D$2:$D$8, 0))</f>
        <v>#N/A</v>
      </c>
      <c r="S87" s="45" t="e">
        <f>INDEX('Dev Likert Scale Single Score'!$E$2:$E$8, MATCH('Admin Single Score'!S89, 'Dev Likert Scale Single Score'!$D$2:$D$8, 0))</f>
        <v>#N/A</v>
      </c>
      <c r="T87" s="45" t="e">
        <f>INDEX('Dev Likert Scale Single Score'!$E$2:$E$8, MATCH('Admin Single Score'!T89, 'Dev Likert Scale Single Score'!$D$2:$D$8, 0))</f>
        <v>#N/A</v>
      </c>
      <c r="U87" s="45" t="e">
        <f>INDEX('Dev Likert Scale Single Score'!$E$2:$E$8, MATCH('Admin Single Score'!U89, 'Dev Likert Scale Single Score'!$D$2:$D$8, 0))</f>
        <v>#N/A</v>
      </c>
      <c r="V87" s="45" t="e">
        <f>INDEX('Dev Likert Scale Single Score'!$E$2:$E$8, MATCH('Admin Single Score'!V89, 'Dev Likert Scale Single Score'!$D$2:$D$8, 0))</f>
        <v>#N/A</v>
      </c>
      <c r="W87" s="45" t="e">
        <f>INDEX('Dev Likert Scale Single Score'!$E$2:$E$8, MATCH('Admin Single Score'!W89, 'Dev Likert Scale Single Score'!$D$2:$D$8, 0))</f>
        <v>#N/A</v>
      </c>
      <c r="X87" s="45" t="e">
        <f>INDEX('Dev Likert Scale Single Score'!$E$2:$E$8, MATCH('Admin Single Score'!X89, 'Dev Likert Scale Single Score'!$D$2:$D$8, 0))</f>
        <v>#N/A</v>
      </c>
      <c r="Y87" s="45" t="e">
        <f>INDEX('Dev Likert Scale Single Score'!$E$2:$E$8, MATCH('Admin Single Score'!Y89, 'Dev Likert Scale Single Score'!$D$2:$D$8, 0))</f>
        <v>#N/A</v>
      </c>
      <c r="Z87" s="45" t="e">
        <f>INDEX('Dev Likert Scale Single Score'!$E$2:$E$8, MATCH('Admin Single Score'!Z89, 'Dev Likert Scale Single Score'!$D$2:$D$8, 0))</f>
        <v>#N/A</v>
      </c>
      <c r="AA87" s="45" t="e">
        <f>INDEX('Dev Likert Scale Single Score'!$E$2:$E$8, MATCH('Admin Single Score'!AA89, 'Dev Likert Scale Single Score'!$D$2:$D$8, 0))</f>
        <v>#N/A</v>
      </c>
      <c r="AB87" s="45" t="e">
        <f>INDEX('Dev Likert Scale Single Score'!$E$2:$E$8, MATCH('Admin Single Score'!AB89, 'Dev Likert Scale Single Score'!$D$2:$D$8, 0))</f>
        <v>#N/A</v>
      </c>
      <c r="AC87" s="45" t="e">
        <f>INDEX('Dev Likert Scale Single Score'!$E$2:$E$8, MATCH('Admin Single Score'!AC89, 'Dev Likert Scale Single Score'!$D$2:$D$8, 0))</f>
        <v>#N/A</v>
      </c>
      <c r="AD87" s="45" t="e">
        <f>INDEX('Dev Likert Scale Single Score'!$E$2:$E$8, MATCH('Admin Single Score'!AD89, 'Dev Likert Scale Single Score'!$D$2:$D$8, 0))</f>
        <v>#N/A</v>
      </c>
      <c r="AE87" s="45" t="e">
        <f>INDEX('Dev Likert Scale Single Score'!$E$2:$E$8, MATCH('Admin Single Score'!AE89, 'Dev Likert Scale Single Score'!$D$2:$D$8, 0))</f>
        <v>#N/A</v>
      </c>
      <c r="AF87" s="45" t="e">
        <f>INDEX('Dev Likert Scale Single Score'!$E$2:$E$8, MATCH('Admin Single Score'!AF89, 'Dev Likert Scale Single Score'!$D$2:$D$8, 0))</f>
        <v>#N/A</v>
      </c>
      <c r="AG87" s="45" t="e">
        <f>INDEX('Dev Likert Scale Single Score'!$E$2:$E$8, MATCH('Admin Single Score'!AG89, 'Dev Likert Scale Single Score'!$D$2:$D$8, 0))</f>
        <v>#N/A</v>
      </c>
      <c r="AH87" s="45" t="e">
        <f>INDEX('Dev Likert Scale Single Score'!$E$2:$E$8, MATCH('Admin Single Score'!AH89, 'Dev Likert Scale Single Score'!$D$2:$D$8, 0))</f>
        <v>#N/A</v>
      </c>
      <c r="AI87" s="45" t="e">
        <f>INDEX('Dev Likert Scale Single Score'!$E$2:$E$8, MATCH('Admin Single Score'!AI89, 'Dev Likert Scale Single Score'!$D$2:$D$8, 0))</f>
        <v>#N/A</v>
      </c>
      <c r="AJ87" s="45" t="e">
        <f>INDEX('Dev Likert Scale Single Score'!$E$2:$E$8, MATCH('Admin Single Score'!AJ89, 'Dev Likert Scale Single Score'!$D$2:$D$8, 0))</f>
        <v>#N/A</v>
      </c>
      <c r="AK87" s="45" t="e">
        <f>INDEX('Dev Likert Scale Single Score'!$E$2:$E$8, MATCH('Admin Single Score'!AK89, 'Dev Likert Scale Single Score'!$D$2:$D$8, 0))</f>
        <v>#N/A</v>
      </c>
      <c r="AL87" s="45" t="e">
        <f>INDEX('Dev Likert Scale Single Score'!$E$2:$E$8, MATCH('Admin Single Score'!AL89, 'Dev Likert Scale Single Score'!$D$2:$D$8, 0))</f>
        <v>#N/A</v>
      </c>
      <c r="AM87" s="45" t="e">
        <f>INDEX('Dev Likert Scale Single Score'!$E$2:$E$8, MATCH('Admin Single Score'!AM89, 'Dev Likert Scale Single Score'!$D$2:$D$8, 0))</f>
        <v>#N/A</v>
      </c>
      <c r="AN87" s="45" t="e">
        <f>INDEX('Dev Likert Scale Single Score'!$E$2:$E$8, MATCH('Admin Single Score'!AN89, 'Dev Likert Scale Single Score'!$D$2:$D$8, 0))</f>
        <v>#N/A</v>
      </c>
      <c r="AO87" s="45" t="e">
        <f>INDEX('Dev Likert Scale Single Score'!$E$2:$E$8, MATCH('Admin Single Score'!AO89, 'Dev Likert Scale Single Score'!$D$2:$D$8, 0))</f>
        <v>#N/A</v>
      </c>
      <c r="AP87" s="45" t="e">
        <f>INDEX('Dev Likert Scale Single Score'!$E$2:$E$8, MATCH('Admin Single Score'!AP89, 'Dev Likert Scale Single Score'!$D$2:$D$8, 0))</f>
        <v>#N/A</v>
      </c>
      <c r="AQ87" s="45" t="e">
        <f>INDEX('Dev Likert Scale Single Score'!$E$2:$E$8, MATCH('Admin Single Score'!AQ89, 'Dev Likert Scale Single Score'!$D$2:$D$8, 0))</f>
        <v>#N/A</v>
      </c>
    </row>
    <row r="88" spans="1:43" ht="61.5" thickTop="1" thickBot="1" x14ac:dyDescent="0.3">
      <c r="A88" s="92" t="str">
        <f>'Admin Single Score'!A90</f>
        <v>Question_18</v>
      </c>
      <c r="B88" s="13" t="str">
        <f>'Admin Single Score'!B90</f>
        <v xml:space="preserve">Compared to other areas where the fishers operate, how large is the biodiversity in the MPA? </v>
      </c>
      <c r="C88" s="59" t="str">
        <f ca="1">'Admin Single Score'!C90</f>
        <v>The biodiversity in the MPA is similar to other areas where the fishers operate.</v>
      </c>
      <c r="D88" s="45">
        <f>INDEX('Dev Likert Scale Single Score'!$E$2:$E$8, MATCH('Admin Single Score'!D90, 'Dev Likert Scale Single Score'!$D$2:$D$8, 0))</f>
        <v>3</v>
      </c>
      <c r="E88" s="45">
        <f>INDEX('Dev Likert Scale Single Score'!$E$2:$E$8, MATCH('Admin Single Score'!E90, 'Dev Likert Scale Single Score'!$D$2:$D$8, 0))</f>
        <v>3</v>
      </c>
      <c r="F88" s="45">
        <f>INDEX('Dev Likert Scale Single Score'!$E$2:$E$8, MATCH('Admin Single Score'!F90, 'Dev Likert Scale Single Score'!$D$2:$D$8, 0))</f>
        <v>3</v>
      </c>
      <c r="G88" s="45">
        <f>INDEX('Dev Likert Scale Single Score'!$E$2:$E$8, MATCH('Admin Single Score'!G90, 'Dev Likert Scale Single Score'!$D$2:$D$8, 0))</f>
        <v>0</v>
      </c>
      <c r="H88" s="45">
        <f>INDEX('Dev Likert Scale Single Score'!$E$2:$E$8, MATCH('Admin Single Score'!H90, 'Dev Likert Scale Single Score'!$D$2:$D$8, 0))</f>
        <v>0</v>
      </c>
      <c r="I88" s="45">
        <f>INDEX('Dev Likert Scale Single Score'!$E$2:$E$8, MATCH('Admin Single Score'!I90, 'Dev Likert Scale Single Score'!$D$2:$D$8, 0))</f>
        <v>0</v>
      </c>
      <c r="J88" s="45">
        <f>INDEX('Dev Likert Scale Single Score'!$E$2:$E$8, MATCH('Admin Single Score'!J90, 'Dev Likert Scale Single Score'!$D$2:$D$8, 0))</f>
        <v>0</v>
      </c>
      <c r="K88" s="45">
        <f>INDEX('Dev Likert Scale Single Score'!$E$2:$E$8, MATCH('Admin Single Score'!K90, 'Dev Likert Scale Single Score'!$D$2:$D$8, 0))</f>
        <v>0</v>
      </c>
      <c r="L88" s="45">
        <f>INDEX('Dev Likert Scale Single Score'!$E$2:$E$8, MATCH('Admin Single Score'!L90, 'Dev Likert Scale Single Score'!$D$2:$D$8, 0))</f>
        <v>0</v>
      </c>
      <c r="M88" s="45">
        <f>INDEX('Dev Likert Scale Single Score'!$E$2:$E$8, MATCH('Admin Single Score'!M90, 'Dev Likert Scale Single Score'!$D$2:$D$8, 0))</f>
        <v>0</v>
      </c>
      <c r="N88" s="45">
        <f>INDEX('Dev Likert Scale Single Score'!$E$2:$E$8, MATCH('Admin Single Score'!N90, 'Dev Likert Scale Single Score'!$D$2:$D$8, 0))</f>
        <v>0</v>
      </c>
      <c r="O88" s="45">
        <f>INDEX('Dev Likert Scale Single Score'!$E$2:$E$8, MATCH('Admin Single Score'!O90, 'Dev Likert Scale Single Score'!$D$2:$D$8, 0))</f>
        <v>0</v>
      </c>
      <c r="P88" s="45">
        <f>INDEX('Dev Likert Scale Single Score'!$E$2:$E$8, MATCH('Admin Single Score'!P90, 'Dev Likert Scale Single Score'!$D$2:$D$8, 0))</f>
        <v>0</v>
      </c>
      <c r="Q88" s="45">
        <f>INDEX('Dev Likert Scale Single Score'!$E$2:$E$8, MATCH('Admin Single Score'!Q90, 'Dev Likert Scale Single Score'!$D$2:$D$8, 0))</f>
        <v>0</v>
      </c>
      <c r="R88" s="45" t="e">
        <f>INDEX('Dev Likert Scale Single Score'!$E$2:$E$8, MATCH('Admin Single Score'!R90, 'Dev Likert Scale Single Score'!$D$2:$D$8, 0))</f>
        <v>#N/A</v>
      </c>
      <c r="S88" s="45" t="e">
        <f>INDEX('Dev Likert Scale Single Score'!$E$2:$E$8, MATCH('Admin Single Score'!S90, 'Dev Likert Scale Single Score'!$D$2:$D$8, 0))</f>
        <v>#N/A</v>
      </c>
      <c r="T88" s="45" t="e">
        <f>INDEX('Dev Likert Scale Single Score'!$E$2:$E$8, MATCH('Admin Single Score'!T90, 'Dev Likert Scale Single Score'!$D$2:$D$8, 0))</f>
        <v>#N/A</v>
      </c>
      <c r="U88" s="45" t="e">
        <f>INDEX('Dev Likert Scale Single Score'!$E$2:$E$8, MATCH('Admin Single Score'!U90, 'Dev Likert Scale Single Score'!$D$2:$D$8, 0))</f>
        <v>#N/A</v>
      </c>
      <c r="V88" s="45" t="e">
        <f>INDEX('Dev Likert Scale Single Score'!$E$2:$E$8, MATCH('Admin Single Score'!V90, 'Dev Likert Scale Single Score'!$D$2:$D$8, 0))</f>
        <v>#N/A</v>
      </c>
      <c r="W88" s="45" t="e">
        <f>INDEX('Dev Likert Scale Single Score'!$E$2:$E$8, MATCH('Admin Single Score'!W90, 'Dev Likert Scale Single Score'!$D$2:$D$8, 0))</f>
        <v>#N/A</v>
      </c>
      <c r="X88" s="45" t="e">
        <f>INDEX('Dev Likert Scale Single Score'!$E$2:$E$8, MATCH('Admin Single Score'!X90, 'Dev Likert Scale Single Score'!$D$2:$D$8, 0))</f>
        <v>#N/A</v>
      </c>
      <c r="Y88" s="45" t="e">
        <f>INDEX('Dev Likert Scale Single Score'!$E$2:$E$8, MATCH('Admin Single Score'!Y90, 'Dev Likert Scale Single Score'!$D$2:$D$8, 0))</f>
        <v>#N/A</v>
      </c>
      <c r="Z88" s="45" t="e">
        <f>INDEX('Dev Likert Scale Single Score'!$E$2:$E$8, MATCH('Admin Single Score'!Z90, 'Dev Likert Scale Single Score'!$D$2:$D$8, 0))</f>
        <v>#N/A</v>
      </c>
      <c r="AA88" s="45" t="e">
        <f>INDEX('Dev Likert Scale Single Score'!$E$2:$E$8, MATCH('Admin Single Score'!AA90, 'Dev Likert Scale Single Score'!$D$2:$D$8, 0))</f>
        <v>#N/A</v>
      </c>
      <c r="AB88" s="45" t="e">
        <f>INDEX('Dev Likert Scale Single Score'!$E$2:$E$8, MATCH('Admin Single Score'!AB90, 'Dev Likert Scale Single Score'!$D$2:$D$8, 0))</f>
        <v>#N/A</v>
      </c>
      <c r="AC88" s="45" t="e">
        <f>INDEX('Dev Likert Scale Single Score'!$E$2:$E$8, MATCH('Admin Single Score'!AC90, 'Dev Likert Scale Single Score'!$D$2:$D$8, 0))</f>
        <v>#N/A</v>
      </c>
      <c r="AD88" s="45" t="e">
        <f>INDEX('Dev Likert Scale Single Score'!$E$2:$E$8, MATCH('Admin Single Score'!AD90, 'Dev Likert Scale Single Score'!$D$2:$D$8, 0))</f>
        <v>#N/A</v>
      </c>
      <c r="AE88" s="45" t="e">
        <f>INDEX('Dev Likert Scale Single Score'!$E$2:$E$8, MATCH('Admin Single Score'!AE90, 'Dev Likert Scale Single Score'!$D$2:$D$8, 0))</f>
        <v>#N/A</v>
      </c>
      <c r="AF88" s="45" t="e">
        <f>INDEX('Dev Likert Scale Single Score'!$E$2:$E$8, MATCH('Admin Single Score'!AF90, 'Dev Likert Scale Single Score'!$D$2:$D$8, 0))</f>
        <v>#N/A</v>
      </c>
      <c r="AG88" s="45" t="e">
        <f>INDEX('Dev Likert Scale Single Score'!$E$2:$E$8, MATCH('Admin Single Score'!AG90, 'Dev Likert Scale Single Score'!$D$2:$D$8, 0))</f>
        <v>#N/A</v>
      </c>
      <c r="AH88" s="45" t="e">
        <f>INDEX('Dev Likert Scale Single Score'!$E$2:$E$8, MATCH('Admin Single Score'!AH90, 'Dev Likert Scale Single Score'!$D$2:$D$8, 0))</f>
        <v>#N/A</v>
      </c>
      <c r="AI88" s="45" t="e">
        <f>INDEX('Dev Likert Scale Single Score'!$E$2:$E$8, MATCH('Admin Single Score'!AI90, 'Dev Likert Scale Single Score'!$D$2:$D$8, 0))</f>
        <v>#N/A</v>
      </c>
      <c r="AJ88" s="45" t="e">
        <f>INDEX('Dev Likert Scale Single Score'!$E$2:$E$8, MATCH('Admin Single Score'!AJ90, 'Dev Likert Scale Single Score'!$D$2:$D$8, 0))</f>
        <v>#N/A</v>
      </c>
      <c r="AK88" s="45" t="e">
        <f>INDEX('Dev Likert Scale Single Score'!$E$2:$E$8, MATCH('Admin Single Score'!AK90, 'Dev Likert Scale Single Score'!$D$2:$D$8, 0))</f>
        <v>#N/A</v>
      </c>
      <c r="AL88" s="45" t="e">
        <f>INDEX('Dev Likert Scale Single Score'!$E$2:$E$8, MATCH('Admin Single Score'!AL90, 'Dev Likert Scale Single Score'!$D$2:$D$8, 0))</f>
        <v>#N/A</v>
      </c>
      <c r="AM88" s="45" t="e">
        <f>INDEX('Dev Likert Scale Single Score'!$E$2:$E$8, MATCH('Admin Single Score'!AM90, 'Dev Likert Scale Single Score'!$D$2:$D$8, 0))</f>
        <v>#N/A</v>
      </c>
      <c r="AN88" s="45" t="e">
        <f>INDEX('Dev Likert Scale Single Score'!$E$2:$E$8, MATCH('Admin Single Score'!AN90, 'Dev Likert Scale Single Score'!$D$2:$D$8, 0))</f>
        <v>#N/A</v>
      </c>
      <c r="AO88" s="45" t="e">
        <f>INDEX('Dev Likert Scale Single Score'!$E$2:$E$8, MATCH('Admin Single Score'!AO90, 'Dev Likert Scale Single Score'!$D$2:$D$8, 0))</f>
        <v>#N/A</v>
      </c>
      <c r="AP88" s="45" t="e">
        <f>INDEX('Dev Likert Scale Single Score'!$E$2:$E$8, MATCH('Admin Single Score'!AP90, 'Dev Likert Scale Single Score'!$D$2:$D$8, 0))</f>
        <v>#N/A</v>
      </c>
      <c r="AQ88" s="45" t="e">
        <f>INDEX('Dev Likert Scale Single Score'!$E$2:$E$8, MATCH('Admin Single Score'!AQ90, 'Dev Likert Scale Single Score'!$D$2:$D$8, 0))</f>
        <v>#N/A</v>
      </c>
    </row>
    <row r="89" spans="1:43" ht="61.5" thickTop="1" thickBot="1" x14ac:dyDescent="0.3">
      <c r="A89" s="92" t="str">
        <f>'Admin Single Score'!A91</f>
        <v>Question_18</v>
      </c>
      <c r="B89" s="13" t="str">
        <f>'Admin Single Score'!B91</f>
        <v xml:space="preserve">Compared to other areas where the fishers operate, how large is the biodiversity in the MPA? </v>
      </c>
      <c r="C89" s="59" t="str">
        <f ca="1">'Admin Single Score'!C91</f>
        <v>The biodiversity in the MPA is relatively low compared to other areas where the fishers operate.</v>
      </c>
      <c r="D89" s="45">
        <f>INDEX('Dev Likert Scale Single Score'!$E$2:$E$8, MATCH('Admin Single Score'!D91, 'Dev Likert Scale Single Score'!$D$2:$D$8, 0))</f>
        <v>4</v>
      </c>
      <c r="E89" s="45">
        <f>INDEX('Dev Likert Scale Single Score'!$E$2:$E$8, MATCH('Admin Single Score'!E91, 'Dev Likert Scale Single Score'!$D$2:$D$8, 0))</f>
        <v>4</v>
      </c>
      <c r="F89" s="45">
        <f>INDEX('Dev Likert Scale Single Score'!$E$2:$E$8, MATCH('Admin Single Score'!F91, 'Dev Likert Scale Single Score'!$D$2:$D$8, 0))</f>
        <v>4</v>
      </c>
      <c r="G89" s="45">
        <f>INDEX('Dev Likert Scale Single Score'!$E$2:$E$8, MATCH('Admin Single Score'!G91, 'Dev Likert Scale Single Score'!$D$2:$D$8, 0))</f>
        <v>0</v>
      </c>
      <c r="H89" s="45">
        <f>INDEX('Dev Likert Scale Single Score'!$E$2:$E$8, MATCH('Admin Single Score'!H91, 'Dev Likert Scale Single Score'!$D$2:$D$8, 0))</f>
        <v>0</v>
      </c>
      <c r="I89" s="45">
        <f>INDEX('Dev Likert Scale Single Score'!$E$2:$E$8, MATCH('Admin Single Score'!I91, 'Dev Likert Scale Single Score'!$D$2:$D$8, 0))</f>
        <v>0</v>
      </c>
      <c r="J89" s="45">
        <f>INDEX('Dev Likert Scale Single Score'!$E$2:$E$8, MATCH('Admin Single Score'!J91, 'Dev Likert Scale Single Score'!$D$2:$D$8, 0))</f>
        <v>0</v>
      </c>
      <c r="K89" s="45">
        <f>INDEX('Dev Likert Scale Single Score'!$E$2:$E$8, MATCH('Admin Single Score'!K91, 'Dev Likert Scale Single Score'!$D$2:$D$8, 0))</f>
        <v>0</v>
      </c>
      <c r="L89" s="45">
        <f>INDEX('Dev Likert Scale Single Score'!$E$2:$E$8, MATCH('Admin Single Score'!L91, 'Dev Likert Scale Single Score'!$D$2:$D$8, 0))</f>
        <v>0</v>
      </c>
      <c r="M89" s="45">
        <f>INDEX('Dev Likert Scale Single Score'!$E$2:$E$8, MATCH('Admin Single Score'!M91, 'Dev Likert Scale Single Score'!$D$2:$D$8, 0))</f>
        <v>0</v>
      </c>
      <c r="N89" s="45">
        <f>INDEX('Dev Likert Scale Single Score'!$E$2:$E$8, MATCH('Admin Single Score'!N91, 'Dev Likert Scale Single Score'!$D$2:$D$8, 0))</f>
        <v>0</v>
      </c>
      <c r="O89" s="45">
        <f>INDEX('Dev Likert Scale Single Score'!$E$2:$E$8, MATCH('Admin Single Score'!O91, 'Dev Likert Scale Single Score'!$D$2:$D$8, 0))</f>
        <v>0</v>
      </c>
      <c r="P89" s="45">
        <f>INDEX('Dev Likert Scale Single Score'!$E$2:$E$8, MATCH('Admin Single Score'!P91, 'Dev Likert Scale Single Score'!$D$2:$D$8, 0))</f>
        <v>0</v>
      </c>
      <c r="Q89" s="45">
        <f>INDEX('Dev Likert Scale Single Score'!$E$2:$E$8, MATCH('Admin Single Score'!Q91, 'Dev Likert Scale Single Score'!$D$2:$D$8, 0))</f>
        <v>0</v>
      </c>
      <c r="R89" s="45" t="e">
        <f>INDEX('Dev Likert Scale Single Score'!$E$2:$E$8, MATCH('Admin Single Score'!R91, 'Dev Likert Scale Single Score'!$D$2:$D$8, 0))</f>
        <v>#N/A</v>
      </c>
      <c r="S89" s="45" t="e">
        <f>INDEX('Dev Likert Scale Single Score'!$E$2:$E$8, MATCH('Admin Single Score'!S91, 'Dev Likert Scale Single Score'!$D$2:$D$8, 0))</f>
        <v>#N/A</v>
      </c>
      <c r="T89" s="45" t="e">
        <f>INDEX('Dev Likert Scale Single Score'!$E$2:$E$8, MATCH('Admin Single Score'!T91, 'Dev Likert Scale Single Score'!$D$2:$D$8, 0))</f>
        <v>#N/A</v>
      </c>
      <c r="U89" s="45" t="e">
        <f>INDEX('Dev Likert Scale Single Score'!$E$2:$E$8, MATCH('Admin Single Score'!U91, 'Dev Likert Scale Single Score'!$D$2:$D$8, 0))</f>
        <v>#N/A</v>
      </c>
      <c r="V89" s="45" t="e">
        <f>INDEX('Dev Likert Scale Single Score'!$E$2:$E$8, MATCH('Admin Single Score'!V91, 'Dev Likert Scale Single Score'!$D$2:$D$8, 0))</f>
        <v>#N/A</v>
      </c>
      <c r="W89" s="45" t="e">
        <f>INDEX('Dev Likert Scale Single Score'!$E$2:$E$8, MATCH('Admin Single Score'!W91, 'Dev Likert Scale Single Score'!$D$2:$D$8, 0))</f>
        <v>#N/A</v>
      </c>
      <c r="X89" s="45" t="e">
        <f>INDEX('Dev Likert Scale Single Score'!$E$2:$E$8, MATCH('Admin Single Score'!X91, 'Dev Likert Scale Single Score'!$D$2:$D$8, 0))</f>
        <v>#N/A</v>
      </c>
      <c r="Y89" s="45" t="e">
        <f>INDEX('Dev Likert Scale Single Score'!$E$2:$E$8, MATCH('Admin Single Score'!Y91, 'Dev Likert Scale Single Score'!$D$2:$D$8, 0))</f>
        <v>#N/A</v>
      </c>
      <c r="Z89" s="45" t="e">
        <f>INDEX('Dev Likert Scale Single Score'!$E$2:$E$8, MATCH('Admin Single Score'!Z91, 'Dev Likert Scale Single Score'!$D$2:$D$8, 0))</f>
        <v>#N/A</v>
      </c>
      <c r="AA89" s="45" t="e">
        <f>INDEX('Dev Likert Scale Single Score'!$E$2:$E$8, MATCH('Admin Single Score'!AA91, 'Dev Likert Scale Single Score'!$D$2:$D$8, 0))</f>
        <v>#N/A</v>
      </c>
      <c r="AB89" s="45" t="e">
        <f>INDEX('Dev Likert Scale Single Score'!$E$2:$E$8, MATCH('Admin Single Score'!AB91, 'Dev Likert Scale Single Score'!$D$2:$D$8, 0))</f>
        <v>#N/A</v>
      </c>
      <c r="AC89" s="45" t="e">
        <f>INDEX('Dev Likert Scale Single Score'!$E$2:$E$8, MATCH('Admin Single Score'!AC91, 'Dev Likert Scale Single Score'!$D$2:$D$8, 0))</f>
        <v>#N/A</v>
      </c>
      <c r="AD89" s="45" t="e">
        <f>INDEX('Dev Likert Scale Single Score'!$E$2:$E$8, MATCH('Admin Single Score'!AD91, 'Dev Likert Scale Single Score'!$D$2:$D$8, 0))</f>
        <v>#N/A</v>
      </c>
      <c r="AE89" s="45" t="e">
        <f>INDEX('Dev Likert Scale Single Score'!$E$2:$E$8, MATCH('Admin Single Score'!AE91, 'Dev Likert Scale Single Score'!$D$2:$D$8, 0))</f>
        <v>#N/A</v>
      </c>
      <c r="AF89" s="45" t="e">
        <f>INDEX('Dev Likert Scale Single Score'!$E$2:$E$8, MATCH('Admin Single Score'!AF91, 'Dev Likert Scale Single Score'!$D$2:$D$8, 0))</f>
        <v>#N/A</v>
      </c>
      <c r="AG89" s="45" t="e">
        <f>INDEX('Dev Likert Scale Single Score'!$E$2:$E$8, MATCH('Admin Single Score'!AG91, 'Dev Likert Scale Single Score'!$D$2:$D$8, 0))</f>
        <v>#N/A</v>
      </c>
      <c r="AH89" s="45" t="e">
        <f>INDEX('Dev Likert Scale Single Score'!$E$2:$E$8, MATCH('Admin Single Score'!AH91, 'Dev Likert Scale Single Score'!$D$2:$D$8, 0))</f>
        <v>#N/A</v>
      </c>
      <c r="AI89" s="45" t="e">
        <f>INDEX('Dev Likert Scale Single Score'!$E$2:$E$8, MATCH('Admin Single Score'!AI91, 'Dev Likert Scale Single Score'!$D$2:$D$8, 0))</f>
        <v>#N/A</v>
      </c>
      <c r="AJ89" s="45" t="e">
        <f>INDEX('Dev Likert Scale Single Score'!$E$2:$E$8, MATCH('Admin Single Score'!AJ91, 'Dev Likert Scale Single Score'!$D$2:$D$8, 0))</f>
        <v>#N/A</v>
      </c>
      <c r="AK89" s="45" t="e">
        <f>INDEX('Dev Likert Scale Single Score'!$E$2:$E$8, MATCH('Admin Single Score'!AK91, 'Dev Likert Scale Single Score'!$D$2:$D$8, 0))</f>
        <v>#N/A</v>
      </c>
      <c r="AL89" s="45" t="e">
        <f>INDEX('Dev Likert Scale Single Score'!$E$2:$E$8, MATCH('Admin Single Score'!AL91, 'Dev Likert Scale Single Score'!$D$2:$D$8, 0))</f>
        <v>#N/A</v>
      </c>
      <c r="AM89" s="45" t="e">
        <f>INDEX('Dev Likert Scale Single Score'!$E$2:$E$8, MATCH('Admin Single Score'!AM91, 'Dev Likert Scale Single Score'!$D$2:$D$8, 0))</f>
        <v>#N/A</v>
      </c>
      <c r="AN89" s="45" t="e">
        <f>INDEX('Dev Likert Scale Single Score'!$E$2:$E$8, MATCH('Admin Single Score'!AN91, 'Dev Likert Scale Single Score'!$D$2:$D$8, 0))</f>
        <v>#N/A</v>
      </c>
      <c r="AO89" s="45" t="e">
        <f>INDEX('Dev Likert Scale Single Score'!$E$2:$E$8, MATCH('Admin Single Score'!AO91, 'Dev Likert Scale Single Score'!$D$2:$D$8, 0))</f>
        <v>#N/A</v>
      </c>
      <c r="AP89" s="45" t="e">
        <f>INDEX('Dev Likert Scale Single Score'!$E$2:$E$8, MATCH('Admin Single Score'!AP91, 'Dev Likert Scale Single Score'!$D$2:$D$8, 0))</f>
        <v>#N/A</v>
      </c>
      <c r="AQ89" s="45" t="e">
        <f>INDEX('Dev Likert Scale Single Score'!$E$2:$E$8, MATCH('Admin Single Score'!AQ91, 'Dev Likert Scale Single Score'!$D$2:$D$8, 0))</f>
        <v>#N/A</v>
      </c>
    </row>
    <row r="90" spans="1:43" ht="61.5" thickTop="1" thickBot="1" x14ac:dyDescent="0.3">
      <c r="A90" s="92" t="str">
        <f>'Admin Single Score'!A92</f>
        <v>Question_18</v>
      </c>
      <c r="B90" s="13" t="str">
        <f>'Admin Single Score'!B92</f>
        <v xml:space="preserve">Compared to other areas where the fishers operate, how large is the biodiversity in the MPA? </v>
      </c>
      <c r="C90" s="59" t="str">
        <f ca="1">'Admin Single Score'!C92</f>
        <v>This is unknown and/or uncertain (Q18).</v>
      </c>
      <c r="D90" s="45" t="str">
        <f>INDEX('Dev Likert Scale Single Score'!$E$2:$E$8, MATCH('Admin Single Score'!D92, 'Dev Likert Scale Single Score'!$D$2:$D$8, 0))</f>
        <v>u</v>
      </c>
      <c r="E90" s="45" t="str">
        <f>INDEX('Dev Likert Scale Single Score'!$E$2:$E$8, MATCH('Admin Single Score'!E92, 'Dev Likert Scale Single Score'!$D$2:$D$8, 0))</f>
        <v>u</v>
      </c>
      <c r="F90" s="45" t="str">
        <f>INDEX('Dev Likert Scale Single Score'!$E$2:$E$8, MATCH('Admin Single Score'!F92, 'Dev Likert Scale Single Score'!$D$2:$D$8, 0))</f>
        <v>u</v>
      </c>
      <c r="G90" s="45">
        <f>INDEX('Dev Likert Scale Single Score'!$E$2:$E$8, MATCH('Admin Single Score'!G92, 'Dev Likert Scale Single Score'!$D$2:$D$8, 0))</f>
        <v>0</v>
      </c>
      <c r="H90" s="45">
        <f>INDEX('Dev Likert Scale Single Score'!$E$2:$E$8, MATCH('Admin Single Score'!H92, 'Dev Likert Scale Single Score'!$D$2:$D$8, 0))</f>
        <v>0</v>
      </c>
      <c r="I90" s="45">
        <f>INDEX('Dev Likert Scale Single Score'!$E$2:$E$8, MATCH('Admin Single Score'!I92, 'Dev Likert Scale Single Score'!$D$2:$D$8, 0))</f>
        <v>0</v>
      </c>
      <c r="J90" s="45">
        <f>INDEX('Dev Likert Scale Single Score'!$E$2:$E$8, MATCH('Admin Single Score'!J92, 'Dev Likert Scale Single Score'!$D$2:$D$8, 0))</f>
        <v>0</v>
      </c>
      <c r="K90" s="45">
        <f>INDEX('Dev Likert Scale Single Score'!$E$2:$E$8, MATCH('Admin Single Score'!K92, 'Dev Likert Scale Single Score'!$D$2:$D$8, 0))</f>
        <v>0</v>
      </c>
      <c r="L90" s="45">
        <f>INDEX('Dev Likert Scale Single Score'!$E$2:$E$8, MATCH('Admin Single Score'!L92, 'Dev Likert Scale Single Score'!$D$2:$D$8, 0))</f>
        <v>0</v>
      </c>
      <c r="M90" s="45">
        <f>INDEX('Dev Likert Scale Single Score'!$E$2:$E$8, MATCH('Admin Single Score'!M92, 'Dev Likert Scale Single Score'!$D$2:$D$8, 0))</f>
        <v>0</v>
      </c>
      <c r="N90" s="45">
        <f>INDEX('Dev Likert Scale Single Score'!$E$2:$E$8, MATCH('Admin Single Score'!N92, 'Dev Likert Scale Single Score'!$D$2:$D$8, 0))</f>
        <v>0</v>
      </c>
      <c r="O90" s="45">
        <f>INDEX('Dev Likert Scale Single Score'!$E$2:$E$8, MATCH('Admin Single Score'!O92, 'Dev Likert Scale Single Score'!$D$2:$D$8, 0))</f>
        <v>0</v>
      </c>
      <c r="P90" s="45">
        <f>INDEX('Dev Likert Scale Single Score'!$E$2:$E$8, MATCH('Admin Single Score'!P92, 'Dev Likert Scale Single Score'!$D$2:$D$8, 0))</f>
        <v>0</v>
      </c>
      <c r="Q90" s="45">
        <f>INDEX('Dev Likert Scale Single Score'!$E$2:$E$8, MATCH('Admin Single Score'!Q92, 'Dev Likert Scale Single Score'!$D$2:$D$8, 0))</f>
        <v>0</v>
      </c>
      <c r="R90" s="45" t="e">
        <f>INDEX('Dev Likert Scale Single Score'!$E$2:$E$8, MATCH('Admin Single Score'!R92, 'Dev Likert Scale Single Score'!$D$2:$D$8, 0))</f>
        <v>#N/A</v>
      </c>
      <c r="S90" s="45" t="e">
        <f>INDEX('Dev Likert Scale Single Score'!$E$2:$E$8, MATCH('Admin Single Score'!S92, 'Dev Likert Scale Single Score'!$D$2:$D$8, 0))</f>
        <v>#N/A</v>
      </c>
      <c r="T90" s="45" t="e">
        <f>INDEX('Dev Likert Scale Single Score'!$E$2:$E$8, MATCH('Admin Single Score'!T92, 'Dev Likert Scale Single Score'!$D$2:$D$8, 0))</f>
        <v>#N/A</v>
      </c>
      <c r="U90" s="45" t="e">
        <f>INDEX('Dev Likert Scale Single Score'!$E$2:$E$8, MATCH('Admin Single Score'!U92, 'Dev Likert Scale Single Score'!$D$2:$D$8, 0))</f>
        <v>#N/A</v>
      </c>
      <c r="V90" s="45" t="e">
        <f>INDEX('Dev Likert Scale Single Score'!$E$2:$E$8, MATCH('Admin Single Score'!V92, 'Dev Likert Scale Single Score'!$D$2:$D$8, 0))</f>
        <v>#N/A</v>
      </c>
      <c r="W90" s="45" t="e">
        <f>INDEX('Dev Likert Scale Single Score'!$E$2:$E$8, MATCH('Admin Single Score'!W92, 'Dev Likert Scale Single Score'!$D$2:$D$8, 0))</f>
        <v>#N/A</v>
      </c>
      <c r="X90" s="45" t="e">
        <f>INDEX('Dev Likert Scale Single Score'!$E$2:$E$8, MATCH('Admin Single Score'!X92, 'Dev Likert Scale Single Score'!$D$2:$D$8, 0))</f>
        <v>#N/A</v>
      </c>
      <c r="Y90" s="45" t="e">
        <f>INDEX('Dev Likert Scale Single Score'!$E$2:$E$8, MATCH('Admin Single Score'!Y92, 'Dev Likert Scale Single Score'!$D$2:$D$8, 0))</f>
        <v>#N/A</v>
      </c>
      <c r="Z90" s="45" t="e">
        <f>INDEX('Dev Likert Scale Single Score'!$E$2:$E$8, MATCH('Admin Single Score'!Z92, 'Dev Likert Scale Single Score'!$D$2:$D$8, 0))</f>
        <v>#N/A</v>
      </c>
      <c r="AA90" s="45" t="e">
        <f>INDEX('Dev Likert Scale Single Score'!$E$2:$E$8, MATCH('Admin Single Score'!AA92, 'Dev Likert Scale Single Score'!$D$2:$D$8, 0))</f>
        <v>#N/A</v>
      </c>
      <c r="AB90" s="45" t="e">
        <f>INDEX('Dev Likert Scale Single Score'!$E$2:$E$8, MATCH('Admin Single Score'!AB92, 'Dev Likert Scale Single Score'!$D$2:$D$8, 0))</f>
        <v>#N/A</v>
      </c>
      <c r="AC90" s="45" t="e">
        <f>INDEX('Dev Likert Scale Single Score'!$E$2:$E$8, MATCH('Admin Single Score'!AC92, 'Dev Likert Scale Single Score'!$D$2:$D$8, 0))</f>
        <v>#N/A</v>
      </c>
      <c r="AD90" s="45" t="e">
        <f>INDEX('Dev Likert Scale Single Score'!$E$2:$E$8, MATCH('Admin Single Score'!AD92, 'Dev Likert Scale Single Score'!$D$2:$D$8, 0))</f>
        <v>#N/A</v>
      </c>
      <c r="AE90" s="45" t="e">
        <f>INDEX('Dev Likert Scale Single Score'!$E$2:$E$8, MATCH('Admin Single Score'!AE92, 'Dev Likert Scale Single Score'!$D$2:$D$8, 0))</f>
        <v>#N/A</v>
      </c>
      <c r="AF90" s="45" t="e">
        <f>INDEX('Dev Likert Scale Single Score'!$E$2:$E$8, MATCH('Admin Single Score'!AF92, 'Dev Likert Scale Single Score'!$D$2:$D$8, 0))</f>
        <v>#N/A</v>
      </c>
      <c r="AG90" s="45" t="e">
        <f>INDEX('Dev Likert Scale Single Score'!$E$2:$E$8, MATCH('Admin Single Score'!AG92, 'Dev Likert Scale Single Score'!$D$2:$D$8, 0))</f>
        <v>#N/A</v>
      </c>
      <c r="AH90" s="45" t="e">
        <f>INDEX('Dev Likert Scale Single Score'!$E$2:$E$8, MATCH('Admin Single Score'!AH92, 'Dev Likert Scale Single Score'!$D$2:$D$8, 0))</f>
        <v>#N/A</v>
      </c>
      <c r="AI90" s="45" t="e">
        <f>INDEX('Dev Likert Scale Single Score'!$E$2:$E$8, MATCH('Admin Single Score'!AI92, 'Dev Likert Scale Single Score'!$D$2:$D$8, 0))</f>
        <v>#N/A</v>
      </c>
      <c r="AJ90" s="45" t="e">
        <f>INDEX('Dev Likert Scale Single Score'!$E$2:$E$8, MATCH('Admin Single Score'!AJ92, 'Dev Likert Scale Single Score'!$D$2:$D$8, 0))</f>
        <v>#N/A</v>
      </c>
      <c r="AK90" s="45" t="e">
        <f>INDEX('Dev Likert Scale Single Score'!$E$2:$E$8, MATCH('Admin Single Score'!AK92, 'Dev Likert Scale Single Score'!$D$2:$D$8, 0))</f>
        <v>#N/A</v>
      </c>
      <c r="AL90" s="45" t="e">
        <f>INDEX('Dev Likert Scale Single Score'!$E$2:$E$8, MATCH('Admin Single Score'!AL92, 'Dev Likert Scale Single Score'!$D$2:$D$8, 0))</f>
        <v>#N/A</v>
      </c>
      <c r="AM90" s="45" t="e">
        <f>INDEX('Dev Likert Scale Single Score'!$E$2:$E$8, MATCH('Admin Single Score'!AM92, 'Dev Likert Scale Single Score'!$D$2:$D$8, 0))</f>
        <v>#N/A</v>
      </c>
      <c r="AN90" s="45" t="e">
        <f>INDEX('Dev Likert Scale Single Score'!$E$2:$E$8, MATCH('Admin Single Score'!AN92, 'Dev Likert Scale Single Score'!$D$2:$D$8, 0))</f>
        <v>#N/A</v>
      </c>
      <c r="AO90" s="45" t="e">
        <f>INDEX('Dev Likert Scale Single Score'!$E$2:$E$8, MATCH('Admin Single Score'!AO92, 'Dev Likert Scale Single Score'!$D$2:$D$8, 0))</f>
        <v>#N/A</v>
      </c>
      <c r="AP90" s="45" t="e">
        <f>INDEX('Dev Likert Scale Single Score'!$E$2:$E$8, MATCH('Admin Single Score'!AP92, 'Dev Likert Scale Single Score'!$D$2:$D$8, 0))</f>
        <v>#N/A</v>
      </c>
      <c r="AQ90" s="45" t="e">
        <f>INDEX('Dev Likert Scale Single Score'!$E$2:$E$8, MATCH('Admin Single Score'!AQ92, 'Dev Likert Scale Single Score'!$D$2:$D$8, 0))</f>
        <v>#N/A</v>
      </c>
    </row>
    <row r="91" spans="1:43" ht="61.5" thickTop="1" thickBot="1" x14ac:dyDescent="0.3">
      <c r="A91" s="92" t="str">
        <f>'Admin Single Score'!A93</f>
        <v>Question_18</v>
      </c>
      <c r="B91" s="13" t="str">
        <f>'Admin Single Score'!B93</f>
        <v xml:space="preserve">Compared to other areas where the fishers operate, how large is the biodiversity in the MPA? </v>
      </c>
      <c r="C91" s="59">
        <f ca="1">'Admin Single Score'!C93</f>
        <v>0</v>
      </c>
      <c r="D91" s="45" t="e">
        <f>INDEX('Dev Likert Scale Single Score'!$E$2:$E$8, MATCH('Admin Single Score'!D93, 'Dev Likert Scale Single Score'!$D$2:$D$8, 0))</f>
        <v>#N/A</v>
      </c>
      <c r="E91" s="45" t="e">
        <f>INDEX('Dev Likert Scale Single Score'!$E$2:$E$8, MATCH('Admin Single Score'!E93, 'Dev Likert Scale Single Score'!$D$2:$D$8, 0))</f>
        <v>#N/A</v>
      </c>
      <c r="F91" s="45" t="e">
        <f>INDEX('Dev Likert Scale Single Score'!$E$2:$E$8, MATCH('Admin Single Score'!F93, 'Dev Likert Scale Single Score'!$D$2:$D$8, 0))</f>
        <v>#N/A</v>
      </c>
      <c r="G91" s="45" t="e">
        <f>INDEX('Dev Likert Scale Single Score'!$E$2:$E$8, MATCH('Admin Single Score'!G93, 'Dev Likert Scale Single Score'!$D$2:$D$8, 0))</f>
        <v>#N/A</v>
      </c>
      <c r="H91" s="45" t="e">
        <f>INDEX('Dev Likert Scale Single Score'!$E$2:$E$8, MATCH('Admin Single Score'!H93, 'Dev Likert Scale Single Score'!$D$2:$D$8, 0))</f>
        <v>#N/A</v>
      </c>
      <c r="I91" s="45" t="e">
        <f>INDEX('Dev Likert Scale Single Score'!$E$2:$E$8, MATCH('Admin Single Score'!I93, 'Dev Likert Scale Single Score'!$D$2:$D$8, 0))</f>
        <v>#N/A</v>
      </c>
      <c r="J91" s="45" t="e">
        <f>INDEX('Dev Likert Scale Single Score'!$E$2:$E$8, MATCH('Admin Single Score'!J93, 'Dev Likert Scale Single Score'!$D$2:$D$8, 0))</f>
        <v>#N/A</v>
      </c>
      <c r="K91" s="45" t="e">
        <f>INDEX('Dev Likert Scale Single Score'!$E$2:$E$8, MATCH('Admin Single Score'!K93, 'Dev Likert Scale Single Score'!$D$2:$D$8, 0))</f>
        <v>#N/A</v>
      </c>
      <c r="L91" s="45" t="e">
        <f>INDEX('Dev Likert Scale Single Score'!$E$2:$E$8, MATCH('Admin Single Score'!L93, 'Dev Likert Scale Single Score'!$D$2:$D$8, 0))</f>
        <v>#N/A</v>
      </c>
      <c r="M91" s="45" t="e">
        <f>INDEX('Dev Likert Scale Single Score'!$E$2:$E$8, MATCH('Admin Single Score'!M93, 'Dev Likert Scale Single Score'!$D$2:$D$8, 0))</f>
        <v>#N/A</v>
      </c>
      <c r="N91" s="45" t="e">
        <f>INDEX('Dev Likert Scale Single Score'!$E$2:$E$8, MATCH('Admin Single Score'!N93, 'Dev Likert Scale Single Score'!$D$2:$D$8, 0))</f>
        <v>#N/A</v>
      </c>
      <c r="O91" s="45" t="e">
        <f>INDEX('Dev Likert Scale Single Score'!$E$2:$E$8, MATCH('Admin Single Score'!O93, 'Dev Likert Scale Single Score'!$D$2:$D$8, 0))</f>
        <v>#N/A</v>
      </c>
      <c r="P91" s="45" t="e">
        <f>INDEX('Dev Likert Scale Single Score'!$E$2:$E$8, MATCH('Admin Single Score'!P93, 'Dev Likert Scale Single Score'!$D$2:$D$8, 0))</f>
        <v>#N/A</v>
      </c>
      <c r="Q91" s="45" t="e">
        <f>INDEX('Dev Likert Scale Single Score'!$E$2:$E$8, MATCH('Admin Single Score'!Q93, 'Dev Likert Scale Single Score'!$D$2:$D$8, 0))</f>
        <v>#N/A</v>
      </c>
      <c r="R91" s="45" t="e">
        <f>INDEX('Dev Likert Scale Single Score'!$E$2:$E$8, MATCH('Admin Single Score'!R93, 'Dev Likert Scale Single Score'!$D$2:$D$8, 0))</f>
        <v>#N/A</v>
      </c>
      <c r="S91" s="45" t="e">
        <f>INDEX('Dev Likert Scale Single Score'!$E$2:$E$8, MATCH('Admin Single Score'!S93, 'Dev Likert Scale Single Score'!$D$2:$D$8, 0))</f>
        <v>#N/A</v>
      </c>
      <c r="T91" s="45" t="e">
        <f>INDEX('Dev Likert Scale Single Score'!$E$2:$E$8, MATCH('Admin Single Score'!T93, 'Dev Likert Scale Single Score'!$D$2:$D$8, 0))</f>
        <v>#N/A</v>
      </c>
      <c r="U91" s="45" t="e">
        <f>INDEX('Dev Likert Scale Single Score'!$E$2:$E$8, MATCH('Admin Single Score'!U93, 'Dev Likert Scale Single Score'!$D$2:$D$8, 0))</f>
        <v>#N/A</v>
      </c>
      <c r="V91" s="45" t="e">
        <f>INDEX('Dev Likert Scale Single Score'!$E$2:$E$8, MATCH('Admin Single Score'!V93, 'Dev Likert Scale Single Score'!$D$2:$D$8, 0))</f>
        <v>#N/A</v>
      </c>
      <c r="W91" s="45" t="e">
        <f>INDEX('Dev Likert Scale Single Score'!$E$2:$E$8, MATCH('Admin Single Score'!W93, 'Dev Likert Scale Single Score'!$D$2:$D$8, 0))</f>
        <v>#N/A</v>
      </c>
      <c r="X91" s="45" t="e">
        <f>INDEX('Dev Likert Scale Single Score'!$E$2:$E$8, MATCH('Admin Single Score'!X93, 'Dev Likert Scale Single Score'!$D$2:$D$8, 0))</f>
        <v>#N/A</v>
      </c>
      <c r="Y91" s="45" t="e">
        <f>INDEX('Dev Likert Scale Single Score'!$E$2:$E$8, MATCH('Admin Single Score'!Y93, 'Dev Likert Scale Single Score'!$D$2:$D$8, 0))</f>
        <v>#N/A</v>
      </c>
      <c r="Z91" s="45" t="e">
        <f>INDEX('Dev Likert Scale Single Score'!$E$2:$E$8, MATCH('Admin Single Score'!Z93, 'Dev Likert Scale Single Score'!$D$2:$D$8, 0))</f>
        <v>#N/A</v>
      </c>
      <c r="AA91" s="45" t="e">
        <f>INDEX('Dev Likert Scale Single Score'!$E$2:$E$8, MATCH('Admin Single Score'!AA93, 'Dev Likert Scale Single Score'!$D$2:$D$8, 0))</f>
        <v>#N/A</v>
      </c>
      <c r="AB91" s="45" t="e">
        <f>INDEX('Dev Likert Scale Single Score'!$E$2:$E$8, MATCH('Admin Single Score'!AB93, 'Dev Likert Scale Single Score'!$D$2:$D$8, 0))</f>
        <v>#N/A</v>
      </c>
      <c r="AC91" s="45" t="e">
        <f>INDEX('Dev Likert Scale Single Score'!$E$2:$E$8, MATCH('Admin Single Score'!AC93, 'Dev Likert Scale Single Score'!$D$2:$D$8, 0))</f>
        <v>#N/A</v>
      </c>
      <c r="AD91" s="45" t="e">
        <f>INDEX('Dev Likert Scale Single Score'!$E$2:$E$8, MATCH('Admin Single Score'!AD93, 'Dev Likert Scale Single Score'!$D$2:$D$8, 0))</f>
        <v>#N/A</v>
      </c>
      <c r="AE91" s="45" t="e">
        <f>INDEX('Dev Likert Scale Single Score'!$E$2:$E$8, MATCH('Admin Single Score'!AE93, 'Dev Likert Scale Single Score'!$D$2:$D$8, 0))</f>
        <v>#N/A</v>
      </c>
      <c r="AF91" s="45" t="e">
        <f>INDEX('Dev Likert Scale Single Score'!$E$2:$E$8, MATCH('Admin Single Score'!AF93, 'Dev Likert Scale Single Score'!$D$2:$D$8, 0))</f>
        <v>#N/A</v>
      </c>
      <c r="AG91" s="45" t="e">
        <f>INDEX('Dev Likert Scale Single Score'!$E$2:$E$8, MATCH('Admin Single Score'!AG93, 'Dev Likert Scale Single Score'!$D$2:$D$8, 0))</f>
        <v>#N/A</v>
      </c>
      <c r="AH91" s="45" t="e">
        <f>INDEX('Dev Likert Scale Single Score'!$E$2:$E$8, MATCH('Admin Single Score'!AH93, 'Dev Likert Scale Single Score'!$D$2:$D$8, 0))</f>
        <v>#N/A</v>
      </c>
      <c r="AI91" s="45" t="e">
        <f>INDEX('Dev Likert Scale Single Score'!$E$2:$E$8, MATCH('Admin Single Score'!AI93, 'Dev Likert Scale Single Score'!$D$2:$D$8, 0))</f>
        <v>#N/A</v>
      </c>
      <c r="AJ91" s="45" t="e">
        <f>INDEX('Dev Likert Scale Single Score'!$E$2:$E$8, MATCH('Admin Single Score'!AJ93, 'Dev Likert Scale Single Score'!$D$2:$D$8, 0))</f>
        <v>#N/A</v>
      </c>
      <c r="AK91" s="45" t="e">
        <f>INDEX('Dev Likert Scale Single Score'!$E$2:$E$8, MATCH('Admin Single Score'!AK93, 'Dev Likert Scale Single Score'!$D$2:$D$8, 0))</f>
        <v>#N/A</v>
      </c>
      <c r="AL91" s="45" t="e">
        <f>INDEX('Dev Likert Scale Single Score'!$E$2:$E$8, MATCH('Admin Single Score'!AL93, 'Dev Likert Scale Single Score'!$D$2:$D$8, 0))</f>
        <v>#N/A</v>
      </c>
      <c r="AM91" s="45" t="e">
        <f>INDEX('Dev Likert Scale Single Score'!$E$2:$E$8, MATCH('Admin Single Score'!AM93, 'Dev Likert Scale Single Score'!$D$2:$D$8, 0))</f>
        <v>#N/A</v>
      </c>
      <c r="AN91" s="45" t="e">
        <f>INDEX('Dev Likert Scale Single Score'!$E$2:$E$8, MATCH('Admin Single Score'!AN93, 'Dev Likert Scale Single Score'!$D$2:$D$8, 0))</f>
        <v>#N/A</v>
      </c>
      <c r="AO91" s="45" t="e">
        <f>INDEX('Dev Likert Scale Single Score'!$E$2:$E$8, MATCH('Admin Single Score'!AO93, 'Dev Likert Scale Single Score'!$D$2:$D$8, 0))</f>
        <v>#N/A</v>
      </c>
      <c r="AP91" s="45" t="e">
        <f>INDEX('Dev Likert Scale Single Score'!$E$2:$E$8, MATCH('Admin Single Score'!AP93, 'Dev Likert Scale Single Score'!$D$2:$D$8, 0))</f>
        <v>#N/A</v>
      </c>
      <c r="AQ91" s="45" t="e">
        <f>INDEX('Dev Likert Scale Single Score'!$E$2:$E$8, MATCH('Admin Single Score'!AQ93, 'Dev Likert Scale Single Score'!$D$2:$D$8, 0))</f>
        <v>#N/A</v>
      </c>
    </row>
    <row r="92" spans="1:43" ht="76.5" thickTop="1" thickBot="1" x14ac:dyDescent="0.3">
      <c r="A92" s="92" t="str">
        <f>'Admin Single Score'!A94</f>
        <v>Question_19</v>
      </c>
      <c r="B92" s="13" t="str">
        <f>'Admin Single Score'!B94</f>
        <v>How does the bycatch rate (bycatch biomass per unit of effort) within the MPA compare to alternative areas?</v>
      </c>
      <c r="C92" s="59" t="str">
        <f ca="1">'Admin Single Score'!C94</f>
        <v>The bycatch rate in the MPA is low compared to other areas where the fishers operate.</v>
      </c>
      <c r="D92" s="45">
        <f>INDEX('Dev Likert Scale Single Score'!$E$2:$E$8, MATCH('Admin Single Score'!D94, 'Dev Likert Scale Single Score'!$D$2:$D$8, 0))</f>
        <v>4</v>
      </c>
      <c r="E92" s="45">
        <f>INDEX('Dev Likert Scale Single Score'!$E$2:$E$8, MATCH('Admin Single Score'!E94, 'Dev Likert Scale Single Score'!$D$2:$D$8, 0))</f>
        <v>4</v>
      </c>
      <c r="F92" s="45">
        <f>INDEX('Dev Likert Scale Single Score'!$E$2:$E$8, MATCH('Admin Single Score'!F94, 'Dev Likert Scale Single Score'!$D$2:$D$8, 0))</f>
        <v>4</v>
      </c>
      <c r="G92" s="45">
        <f>INDEX('Dev Likert Scale Single Score'!$E$2:$E$8, MATCH('Admin Single Score'!G94, 'Dev Likert Scale Single Score'!$D$2:$D$8, 0))</f>
        <v>0</v>
      </c>
      <c r="H92" s="45">
        <f>INDEX('Dev Likert Scale Single Score'!$E$2:$E$8, MATCH('Admin Single Score'!H94, 'Dev Likert Scale Single Score'!$D$2:$D$8, 0))</f>
        <v>0</v>
      </c>
      <c r="I92" s="45">
        <f>INDEX('Dev Likert Scale Single Score'!$E$2:$E$8, MATCH('Admin Single Score'!I94, 'Dev Likert Scale Single Score'!$D$2:$D$8, 0))</f>
        <v>5</v>
      </c>
      <c r="J92" s="45">
        <f>INDEX('Dev Likert Scale Single Score'!$E$2:$E$8, MATCH('Admin Single Score'!J94, 'Dev Likert Scale Single Score'!$D$2:$D$8, 0))</f>
        <v>5</v>
      </c>
      <c r="K92" s="45">
        <f>INDEX('Dev Likert Scale Single Score'!$E$2:$E$8, MATCH('Admin Single Score'!K94, 'Dev Likert Scale Single Score'!$D$2:$D$8, 0))</f>
        <v>5</v>
      </c>
      <c r="L92" s="45">
        <f>INDEX('Dev Likert Scale Single Score'!$E$2:$E$8, MATCH('Admin Single Score'!L94, 'Dev Likert Scale Single Score'!$D$2:$D$8, 0))</f>
        <v>5</v>
      </c>
      <c r="M92" s="45">
        <f>INDEX('Dev Likert Scale Single Score'!$E$2:$E$8, MATCH('Admin Single Score'!M94, 'Dev Likert Scale Single Score'!$D$2:$D$8, 0))</f>
        <v>3</v>
      </c>
      <c r="N92" s="45">
        <f>INDEX('Dev Likert Scale Single Score'!$E$2:$E$8, MATCH('Admin Single Score'!N94, 'Dev Likert Scale Single Score'!$D$2:$D$8, 0))</f>
        <v>4</v>
      </c>
      <c r="O92" s="45">
        <f>INDEX('Dev Likert Scale Single Score'!$E$2:$E$8, MATCH('Admin Single Score'!O94, 'Dev Likert Scale Single Score'!$D$2:$D$8, 0))</f>
        <v>4</v>
      </c>
      <c r="P92" s="45">
        <f>INDEX('Dev Likert Scale Single Score'!$E$2:$E$8, MATCH('Admin Single Score'!P94, 'Dev Likert Scale Single Score'!$D$2:$D$8, 0))</f>
        <v>4</v>
      </c>
      <c r="Q92" s="45">
        <f>INDEX('Dev Likert Scale Single Score'!$E$2:$E$8, MATCH('Admin Single Score'!Q94, 'Dev Likert Scale Single Score'!$D$2:$D$8, 0))</f>
        <v>0</v>
      </c>
      <c r="R92" s="45" t="e">
        <f>INDEX('Dev Likert Scale Single Score'!$E$2:$E$8, MATCH('Admin Single Score'!R94, 'Dev Likert Scale Single Score'!$D$2:$D$8, 0))</f>
        <v>#N/A</v>
      </c>
      <c r="S92" s="45" t="e">
        <f>INDEX('Dev Likert Scale Single Score'!$E$2:$E$8, MATCH('Admin Single Score'!S94, 'Dev Likert Scale Single Score'!$D$2:$D$8, 0))</f>
        <v>#N/A</v>
      </c>
      <c r="T92" s="45" t="e">
        <f>INDEX('Dev Likert Scale Single Score'!$E$2:$E$8, MATCH('Admin Single Score'!T94, 'Dev Likert Scale Single Score'!$D$2:$D$8, 0))</f>
        <v>#N/A</v>
      </c>
      <c r="U92" s="45" t="e">
        <f>INDEX('Dev Likert Scale Single Score'!$E$2:$E$8, MATCH('Admin Single Score'!U94, 'Dev Likert Scale Single Score'!$D$2:$D$8, 0))</f>
        <v>#N/A</v>
      </c>
      <c r="V92" s="45" t="e">
        <f>INDEX('Dev Likert Scale Single Score'!$E$2:$E$8, MATCH('Admin Single Score'!V94, 'Dev Likert Scale Single Score'!$D$2:$D$8, 0))</f>
        <v>#N/A</v>
      </c>
      <c r="W92" s="45" t="e">
        <f>INDEX('Dev Likert Scale Single Score'!$E$2:$E$8, MATCH('Admin Single Score'!W94, 'Dev Likert Scale Single Score'!$D$2:$D$8, 0))</f>
        <v>#N/A</v>
      </c>
      <c r="X92" s="45" t="e">
        <f>INDEX('Dev Likert Scale Single Score'!$E$2:$E$8, MATCH('Admin Single Score'!X94, 'Dev Likert Scale Single Score'!$D$2:$D$8, 0))</f>
        <v>#N/A</v>
      </c>
      <c r="Y92" s="45" t="e">
        <f>INDEX('Dev Likert Scale Single Score'!$E$2:$E$8, MATCH('Admin Single Score'!Y94, 'Dev Likert Scale Single Score'!$D$2:$D$8, 0))</f>
        <v>#N/A</v>
      </c>
      <c r="Z92" s="45" t="e">
        <f>INDEX('Dev Likert Scale Single Score'!$E$2:$E$8, MATCH('Admin Single Score'!Z94, 'Dev Likert Scale Single Score'!$D$2:$D$8, 0))</f>
        <v>#N/A</v>
      </c>
      <c r="AA92" s="45" t="e">
        <f>INDEX('Dev Likert Scale Single Score'!$E$2:$E$8, MATCH('Admin Single Score'!AA94, 'Dev Likert Scale Single Score'!$D$2:$D$8, 0))</f>
        <v>#N/A</v>
      </c>
      <c r="AB92" s="45" t="e">
        <f>INDEX('Dev Likert Scale Single Score'!$E$2:$E$8, MATCH('Admin Single Score'!AB94, 'Dev Likert Scale Single Score'!$D$2:$D$8, 0))</f>
        <v>#N/A</v>
      </c>
      <c r="AC92" s="45" t="e">
        <f>INDEX('Dev Likert Scale Single Score'!$E$2:$E$8, MATCH('Admin Single Score'!AC94, 'Dev Likert Scale Single Score'!$D$2:$D$8, 0))</f>
        <v>#N/A</v>
      </c>
      <c r="AD92" s="45" t="e">
        <f>INDEX('Dev Likert Scale Single Score'!$E$2:$E$8, MATCH('Admin Single Score'!AD94, 'Dev Likert Scale Single Score'!$D$2:$D$8, 0))</f>
        <v>#N/A</v>
      </c>
      <c r="AE92" s="45" t="e">
        <f>INDEX('Dev Likert Scale Single Score'!$E$2:$E$8, MATCH('Admin Single Score'!AE94, 'Dev Likert Scale Single Score'!$D$2:$D$8, 0))</f>
        <v>#N/A</v>
      </c>
      <c r="AF92" s="45" t="e">
        <f>INDEX('Dev Likert Scale Single Score'!$E$2:$E$8, MATCH('Admin Single Score'!AF94, 'Dev Likert Scale Single Score'!$D$2:$D$8, 0))</f>
        <v>#N/A</v>
      </c>
      <c r="AG92" s="45" t="e">
        <f>INDEX('Dev Likert Scale Single Score'!$E$2:$E$8, MATCH('Admin Single Score'!AG94, 'Dev Likert Scale Single Score'!$D$2:$D$8, 0))</f>
        <v>#N/A</v>
      </c>
      <c r="AH92" s="45" t="e">
        <f>INDEX('Dev Likert Scale Single Score'!$E$2:$E$8, MATCH('Admin Single Score'!AH94, 'Dev Likert Scale Single Score'!$D$2:$D$8, 0))</f>
        <v>#N/A</v>
      </c>
      <c r="AI92" s="45" t="e">
        <f>INDEX('Dev Likert Scale Single Score'!$E$2:$E$8, MATCH('Admin Single Score'!AI94, 'Dev Likert Scale Single Score'!$D$2:$D$8, 0))</f>
        <v>#N/A</v>
      </c>
      <c r="AJ92" s="45" t="e">
        <f>INDEX('Dev Likert Scale Single Score'!$E$2:$E$8, MATCH('Admin Single Score'!AJ94, 'Dev Likert Scale Single Score'!$D$2:$D$8, 0))</f>
        <v>#N/A</v>
      </c>
      <c r="AK92" s="45" t="e">
        <f>INDEX('Dev Likert Scale Single Score'!$E$2:$E$8, MATCH('Admin Single Score'!AK94, 'Dev Likert Scale Single Score'!$D$2:$D$8, 0))</f>
        <v>#N/A</v>
      </c>
      <c r="AL92" s="45" t="e">
        <f>INDEX('Dev Likert Scale Single Score'!$E$2:$E$8, MATCH('Admin Single Score'!AL94, 'Dev Likert Scale Single Score'!$D$2:$D$8, 0))</f>
        <v>#N/A</v>
      </c>
      <c r="AM92" s="45" t="e">
        <f>INDEX('Dev Likert Scale Single Score'!$E$2:$E$8, MATCH('Admin Single Score'!AM94, 'Dev Likert Scale Single Score'!$D$2:$D$8, 0))</f>
        <v>#N/A</v>
      </c>
      <c r="AN92" s="45" t="e">
        <f>INDEX('Dev Likert Scale Single Score'!$E$2:$E$8, MATCH('Admin Single Score'!AN94, 'Dev Likert Scale Single Score'!$D$2:$D$8, 0))</f>
        <v>#N/A</v>
      </c>
      <c r="AO92" s="45" t="e">
        <f>INDEX('Dev Likert Scale Single Score'!$E$2:$E$8, MATCH('Admin Single Score'!AO94, 'Dev Likert Scale Single Score'!$D$2:$D$8, 0))</f>
        <v>#N/A</v>
      </c>
      <c r="AP92" s="45" t="e">
        <f>INDEX('Dev Likert Scale Single Score'!$E$2:$E$8, MATCH('Admin Single Score'!AP94, 'Dev Likert Scale Single Score'!$D$2:$D$8, 0))</f>
        <v>#N/A</v>
      </c>
      <c r="AQ92" s="45" t="e">
        <f>INDEX('Dev Likert Scale Single Score'!$E$2:$E$8, MATCH('Admin Single Score'!AQ94, 'Dev Likert Scale Single Score'!$D$2:$D$8, 0))</f>
        <v>#N/A</v>
      </c>
    </row>
    <row r="93" spans="1:43" ht="76.5" thickTop="1" thickBot="1" x14ac:dyDescent="0.3">
      <c r="A93" s="92" t="str">
        <f>'Admin Single Score'!A95</f>
        <v>Question_19</v>
      </c>
      <c r="B93" s="13" t="str">
        <f>'Admin Single Score'!B95</f>
        <v>How does the bycatch rate (bycatch biomass per unit of effort) within the MPA compare to alternative areas?</v>
      </c>
      <c r="C93" s="59" t="str">
        <f ca="1">'Admin Single Score'!C95</f>
        <v>The bycatch rate in the MPA is similar to other areas where the fishers operate.</v>
      </c>
      <c r="D93" s="45">
        <f>INDEX('Dev Likert Scale Single Score'!$E$2:$E$8, MATCH('Admin Single Score'!D95, 'Dev Likert Scale Single Score'!$D$2:$D$8, 0))</f>
        <v>2</v>
      </c>
      <c r="E93" s="45">
        <f>INDEX('Dev Likert Scale Single Score'!$E$2:$E$8, MATCH('Admin Single Score'!E95, 'Dev Likert Scale Single Score'!$D$2:$D$8, 0))</f>
        <v>2</v>
      </c>
      <c r="F93" s="45">
        <f>INDEX('Dev Likert Scale Single Score'!$E$2:$E$8, MATCH('Admin Single Score'!F95, 'Dev Likert Scale Single Score'!$D$2:$D$8, 0))</f>
        <v>2</v>
      </c>
      <c r="G93" s="45">
        <f>INDEX('Dev Likert Scale Single Score'!$E$2:$E$8, MATCH('Admin Single Score'!G95, 'Dev Likert Scale Single Score'!$D$2:$D$8, 0))</f>
        <v>0</v>
      </c>
      <c r="H93" s="45">
        <f>INDEX('Dev Likert Scale Single Score'!$E$2:$E$8, MATCH('Admin Single Score'!H95, 'Dev Likert Scale Single Score'!$D$2:$D$8, 0))</f>
        <v>0</v>
      </c>
      <c r="I93" s="45">
        <f>INDEX('Dev Likert Scale Single Score'!$E$2:$E$8, MATCH('Admin Single Score'!I95, 'Dev Likert Scale Single Score'!$D$2:$D$8, 0))</f>
        <v>2</v>
      </c>
      <c r="J93" s="45">
        <f>INDEX('Dev Likert Scale Single Score'!$E$2:$E$8, MATCH('Admin Single Score'!J95, 'Dev Likert Scale Single Score'!$D$2:$D$8, 0))</f>
        <v>2</v>
      </c>
      <c r="K93" s="45">
        <f>INDEX('Dev Likert Scale Single Score'!$E$2:$E$8, MATCH('Admin Single Score'!K95, 'Dev Likert Scale Single Score'!$D$2:$D$8, 0))</f>
        <v>2</v>
      </c>
      <c r="L93" s="45">
        <f>INDEX('Dev Likert Scale Single Score'!$E$2:$E$8, MATCH('Admin Single Score'!L95, 'Dev Likert Scale Single Score'!$D$2:$D$8, 0))</f>
        <v>1</v>
      </c>
      <c r="M93" s="45">
        <f>INDEX('Dev Likert Scale Single Score'!$E$2:$E$8, MATCH('Admin Single Score'!M95, 'Dev Likert Scale Single Score'!$D$2:$D$8, 0))</f>
        <v>2</v>
      </c>
      <c r="N93" s="45">
        <f>INDEX('Dev Likert Scale Single Score'!$E$2:$E$8, MATCH('Admin Single Score'!N95, 'Dev Likert Scale Single Score'!$D$2:$D$8, 0))</f>
        <v>2</v>
      </c>
      <c r="O93" s="45">
        <f>INDEX('Dev Likert Scale Single Score'!$E$2:$E$8, MATCH('Admin Single Score'!O95, 'Dev Likert Scale Single Score'!$D$2:$D$8, 0))</f>
        <v>2</v>
      </c>
      <c r="P93" s="45">
        <f>INDEX('Dev Likert Scale Single Score'!$E$2:$E$8, MATCH('Admin Single Score'!P95, 'Dev Likert Scale Single Score'!$D$2:$D$8, 0))</f>
        <v>2</v>
      </c>
      <c r="Q93" s="45">
        <f>INDEX('Dev Likert Scale Single Score'!$E$2:$E$8, MATCH('Admin Single Score'!Q95, 'Dev Likert Scale Single Score'!$D$2:$D$8, 0))</f>
        <v>0</v>
      </c>
      <c r="R93" s="45" t="e">
        <f>INDEX('Dev Likert Scale Single Score'!$E$2:$E$8, MATCH('Admin Single Score'!R95, 'Dev Likert Scale Single Score'!$D$2:$D$8, 0))</f>
        <v>#N/A</v>
      </c>
      <c r="S93" s="45" t="e">
        <f>INDEX('Dev Likert Scale Single Score'!$E$2:$E$8, MATCH('Admin Single Score'!S95, 'Dev Likert Scale Single Score'!$D$2:$D$8, 0))</f>
        <v>#N/A</v>
      </c>
      <c r="T93" s="45" t="e">
        <f>INDEX('Dev Likert Scale Single Score'!$E$2:$E$8, MATCH('Admin Single Score'!T95, 'Dev Likert Scale Single Score'!$D$2:$D$8, 0))</f>
        <v>#N/A</v>
      </c>
      <c r="U93" s="45" t="e">
        <f>INDEX('Dev Likert Scale Single Score'!$E$2:$E$8, MATCH('Admin Single Score'!U95, 'Dev Likert Scale Single Score'!$D$2:$D$8, 0))</f>
        <v>#N/A</v>
      </c>
      <c r="V93" s="45" t="e">
        <f>INDEX('Dev Likert Scale Single Score'!$E$2:$E$8, MATCH('Admin Single Score'!V95, 'Dev Likert Scale Single Score'!$D$2:$D$8, 0))</f>
        <v>#N/A</v>
      </c>
      <c r="W93" s="45" t="e">
        <f>INDEX('Dev Likert Scale Single Score'!$E$2:$E$8, MATCH('Admin Single Score'!W95, 'Dev Likert Scale Single Score'!$D$2:$D$8, 0))</f>
        <v>#N/A</v>
      </c>
      <c r="X93" s="45" t="e">
        <f>INDEX('Dev Likert Scale Single Score'!$E$2:$E$8, MATCH('Admin Single Score'!X95, 'Dev Likert Scale Single Score'!$D$2:$D$8, 0))</f>
        <v>#N/A</v>
      </c>
      <c r="Y93" s="45" t="e">
        <f>INDEX('Dev Likert Scale Single Score'!$E$2:$E$8, MATCH('Admin Single Score'!Y95, 'Dev Likert Scale Single Score'!$D$2:$D$8, 0))</f>
        <v>#N/A</v>
      </c>
      <c r="Z93" s="45" t="e">
        <f>INDEX('Dev Likert Scale Single Score'!$E$2:$E$8, MATCH('Admin Single Score'!Z95, 'Dev Likert Scale Single Score'!$D$2:$D$8, 0))</f>
        <v>#N/A</v>
      </c>
      <c r="AA93" s="45" t="e">
        <f>INDEX('Dev Likert Scale Single Score'!$E$2:$E$8, MATCH('Admin Single Score'!AA95, 'Dev Likert Scale Single Score'!$D$2:$D$8, 0))</f>
        <v>#N/A</v>
      </c>
      <c r="AB93" s="45" t="e">
        <f>INDEX('Dev Likert Scale Single Score'!$E$2:$E$8, MATCH('Admin Single Score'!AB95, 'Dev Likert Scale Single Score'!$D$2:$D$8, 0))</f>
        <v>#N/A</v>
      </c>
      <c r="AC93" s="45" t="e">
        <f>INDEX('Dev Likert Scale Single Score'!$E$2:$E$8, MATCH('Admin Single Score'!AC95, 'Dev Likert Scale Single Score'!$D$2:$D$8, 0))</f>
        <v>#N/A</v>
      </c>
      <c r="AD93" s="45" t="e">
        <f>INDEX('Dev Likert Scale Single Score'!$E$2:$E$8, MATCH('Admin Single Score'!AD95, 'Dev Likert Scale Single Score'!$D$2:$D$8, 0))</f>
        <v>#N/A</v>
      </c>
      <c r="AE93" s="45" t="e">
        <f>INDEX('Dev Likert Scale Single Score'!$E$2:$E$8, MATCH('Admin Single Score'!AE95, 'Dev Likert Scale Single Score'!$D$2:$D$8, 0))</f>
        <v>#N/A</v>
      </c>
      <c r="AF93" s="45" t="e">
        <f>INDEX('Dev Likert Scale Single Score'!$E$2:$E$8, MATCH('Admin Single Score'!AF95, 'Dev Likert Scale Single Score'!$D$2:$D$8, 0))</f>
        <v>#N/A</v>
      </c>
      <c r="AG93" s="45" t="e">
        <f>INDEX('Dev Likert Scale Single Score'!$E$2:$E$8, MATCH('Admin Single Score'!AG95, 'Dev Likert Scale Single Score'!$D$2:$D$8, 0))</f>
        <v>#N/A</v>
      </c>
      <c r="AH93" s="45" t="e">
        <f>INDEX('Dev Likert Scale Single Score'!$E$2:$E$8, MATCH('Admin Single Score'!AH95, 'Dev Likert Scale Single Score'!$D$2:$D$8, 0))</f>
        <v>#N/A</v>
      </c>
      <c r="AI93" s="45" t="e">
        <f>INDEX('Dev Likert Scale Single Score'!$E$2:$E$8, MATCH('Admin Single Score'!AI95, 'Dev Likert Scale Single Score'!$D$2:$D$8, 0))</f>
        <v>#N/A</v>
      </c>
      <c r="AJ93" s="45" t="e">
        <f>INDEX('Dev Likert Scale Single Score'!$E$2:$E$8, MATCH('Admin Single Score'!AJ95, 'Dev Likert Scale Single Score'!$D$2:$D$8, 0))</f>
        <v>#N/A</v>
      </c>
      <c r="AK93" s="45" t="e">
        <f>INDEX('Dev Likert Scale Single Score'!$E$2:$E$8, MATCH('Admin Single Score'!AK95, 'Dev Likert Scale Single Score'!$D$2:$D$8, 0))</f>
        <v>#N/A</v>
      </c>
      <c r="AL93" s="45" t="e">
        <f>INDEX('Dev Likert Scale Single Score'!$E$2:$E$8, MATCH('Admin Single Score'!AL95, 'Dev Likert Scale Single Score'!$D$2:$D$8, 0))</f>
        <v>#N/A</v>
      </c>
      <c r="AM93" s="45" t="e">
        <f>INDEX('Dev Likert Scale Single Score'!$E$2:$E$8, MATCH('Admin Single Score'!AM95, 'Dev Likert Scale Single Score'!$D$2:$D$8, 0))</f>
        <v>#N/A</v>
      </c>
      <c r="AN93" s="45" t="e">
        <f>INDEX('Dev Likert Scale Single Score'!$E$2:$E$8, MATCH('Admin Single Score'!AN95, 'Dev Likert Scale Single Score'!$D$2:$D$8, 0))</f>
        <v>#N/A</v>
      </c>
      <c r="AO93" s="45" t="e">
        <f>INDEX('Dev Likert Scale Single Score'!$E$2:$E$8, MATCH('Admin Single Score'!AO95, 'Dev Likert Scale Single Score'!$D$2:$D$8, 0))</f>
        <v>#N/A</v>
      </c>
      <c r="AP93" s="45" t="e">
        <f>INDEX('Dev Likert Scale Single Score'!$E$2:$E$8, MATCH('Admin Single Score'!AP95, 'Dev Likert Scale Single Score'!$D$2:$D$8, 0))</f>
        <v>#N/A</v>
      </c>
      <c r="AQ93" s="45" t="e">
        <f>INDEX('Dev Likert Scale Single Score'!$E$2:$E$8, MATCH('Admin Single Score'!AQ95, 'Dev Likert Scale Single Score'!$D$2:$D$8, 0))</f>
        <v>#N/A</v>
      </c>
    </row>
    <row r="94" spans="1:43" ht="76.5" thickTop="1" thickBot="1" x14ac:dyDescent="0.3">
      <c r="A94" s="92" t="str">
        <f>'Admin Single Score'!A96</f>
        <v>Question_19</v>
      </c>
      <c r="B94" s="13" t="str">
        <f>'Admin Single Score'!B96</f>
        <v>How does the bycatch rate (bycatch biomass per unit of effort) within the MPA compare to alternative areas?</v>
      </c>
      <c r="C94" s="59" t="str">
        <f ca="1">'Admin Single Score'!C96</f>
        <v>The bycatch rate in the MPA is high compared to other areas where the fishers operate.</v>
      </c>
      <c r="D94" s="45">
        <f>INDEX('Dev Likert Scale Single Score'!$E$2:$E$8, MATCH('Admin Single Score'!D96, 'Dev Likert Scale Single Score'!$D$2:$D$8, 0))</f>
        <v>1</v>
      </c>
      <c r="E94" s="45">
        <f>INDEX('Dev Likert Scale Single Score'!$E$2:$E$8, MATCH('Admin Single Score'!E96, 'Dev Likert Scale Single Score'!$D$2:$D$8, 0))</f>
        <v>1</v>
      </c>
      <c r="F94" s="45">
        <f>INDEX('Dev Likert Scale Single Score'!$E$2:$E$8, MATCH('Admin Single Score'!F96, 'Dev Likert Scale Single Score'!$D$2:$D$8, 0))</f>
        <v>1</v>
      </c>
      <c r="G94" s="45">
        <f>INDEX('Dev Likert Scale Single Score'!$E$2:$E$8, MATCH('Admin Single Score'!G96, 'Dev Likert Scale Single Score'!$D$2:$D$8, 0))</f>
        <v>0</v>
      </c>
      <c r="H94" s="45">
        <f>INDEX('Dev Likert Scale Single Score'!$E$2:$E$8, MATCH('Admin Single Score'!H96, 'Dev Likert Scale Single Score'!$D$2:$D$8, 0))</f>
        <v>0</v>
      </c>
      <c r="I94" s="45">
        <f>INDEX('Dev Likert Scale Single Score'!$E$2:$E$8, MATCH('Admin Single Score'!I96, 'Dev Likert Scale Single Score'!$D$2:$D$8, 0))</f>
        <v>1</v>
      </c>
      <c r="J94" s="45">
        <f>INDEX('Dev Likert Scale Single Score'!$E$2:$E$8, MATCH('Admin Single Score'!J96, 'Dev Likert Scale Single Score'!$D$2:$D$8, 0))</f>
        <v>1</v>
      </c>
      <c r="K94" s="45">
        <f>INDEX('Dev Likert Scale Single Score'!$E$2:$E$8, MATCH('Admin Single Score'!K96, 'Dev Likert Scale Single Score'!$D$2:$D$8, 0))</f>
        <v>1</v>
      </c>
      <c r="L94" s="45">
        <f>INDEX('Dev Likert Scale Single Score'!$E$2:$E$8, MATCH('Admin Single Score'!L96, 'Dev Likert Scale Single Score'!$D$2:$D$8, 0))</f>
        <v>1</v>
      </c>
      <c r="M94" s="45">
        <f>INDEX('Dev Likert Scale Single Score'!$E$2:$E$8, MATCH('Admin Single Score'!M96, 'Dev Likert Scale Single Score'!$D$2:$D$8, 0))</f>
        <v>1</v>
      </c>
      <c r="N94" s="45">
        <f>INDEX('Dev Likert Scale Single Score'!$E$2:$E$8, MATCH('Admin Single Score'!N96, 'Dev Likert Scale Single Score'!$D$2:$D$8, 0))</f>
        <v>1</v>
      </c>
      <c r="O94" s="45">
        <f>INDEX('Dev Likert Scale Single Score'!$E$2:$E$8, MATCH('Admin Single Score'!O96, 'Dev Likert Scale Single Score'!$D$2:$D$8, 0))</f>
        <v>1</v>
      </c>
      <c r="P94" s="45">
        <f>INDEX('Dev Likert Scale Single Score'!$E$2:$E$8, MATCH('Admin Single Score'!P96, 'Dev Likert Scale Single Score'!$D$2:$D$8, 0))</f>
        <v>1</v>
      </c>
      <c r="Q94" s="45">
        <f>INDEX('Dev Likert Scale Single Score'!$E$2:$E$8, MATCH('Admin Single Score'!Q96, 'Dev Likert Scale Single Score'!$D$2:$D$8, 0))</f>
        <v>0</v>
      </c>
      <c r="R94" s="45" t="e">
        <f>INDEX('Dev Likert Scale Single Score'!$E$2:$E$8, MATCH('Admin Single Score'!R96, 'Dev Likert Scale Single Score'!$D$2:$D$8, 0))</f>
        <v>#N/A</v>
      </c>
      <c r="S94" s="45" t="e">
        <f>INDEX('Dev Likert Scale Single Score'!$E$2:$E$8, MATCH('Admin Single Score'!S96, 'Dev Likert Scale Single Score'!$D$2:$D$8, 0))</f>
        <v>#N/A</v>
      </c>
      <c r="T94" s="45" t="e">
        <f>INDEX('Dev Likert Scale Single Score'!$E$2:$E$8, MATCH('Admin Single Score'!T96, 'Dev Likert Scale Single Score'!$D$2:$D$8, 0))</f>
        <v>#N/A</v>
      </c>
      <c r="U94" s="45" t="e">
        <f>INDEX('Dev Likert Scale Single Score'!$E$2:$E$8, MATCH('Admin Single Score'!U96, 'Dev Likert Scale Single Score'!$D$2:$D$8, 0))</f>
        <v>#N/A</v>
      </c>
      <c r="V94" s="45" t="e">
        <f>INDEX('Dev Likert Scale Single Score'!$E$2:$E$8, MATCH('Admin Single Score'!V96, 'Dev Likert Scale Single Score'!$D$2:$D$8, 0))</f>
        <v>#N/A</v>
      </c>
      <c r="W94" s="45" t="e">
        <f>INDEX('Dev Likert Scale Single Score'!$E$2:$E$8, MATCH('Admin Single Score'!W96, 'Dev Likert Scale Single Score'!$D$2:$D$8, 0))</f>
        <v>#N/A</v>
      </c>
      <c r="X94" s="45" t="e">
        <f>INDEX('Dev Likert Scale Single Score'!$E$2:$E$8, MATCH('Admin Single Score'!X96, 'Dev Likert Scale Single Score'!$D$2:$D$8, 0))</f>
        <v>#N/A</v>
      </c>
      <c r="Y94" s="45" t="e">
        <f>INDEX('Dev Likert Scale Single Score'!$E$2:$E$8, MATCH('Admin Single Score'!Y96, 'Dev Likert Scale Single Score'!$D$2:$D$8, 0))</f>
        <v>#N/A</v>
      </c>
      <c r="Z94" s="45" t="e">
        <f>INDEX('Dev Likert Scale Single Score'!$E$2:$E$8, MATCH('Admin Single Score'!Z96, 'Dev Likert Scale Single Score'!$D$2:$D$8, 0))</f>
        <v>#N/A</v>
      </c>
      <c r="AA94" s="45" t="e">
        <f>INDEX('Dev Likert Scale Single Score'!$E$2:$E$8, MATCH('Admin Single Score'!AA96, 'Dev Likert Scale Single Score'!$D$2:$D$8, 0))</f>
        <v>#N/A</v>
      </c>
      <c r="AB94" s="45" t="e">
        <f>INDEX('Dev Likert Scale Single Score'!$E$2:$E$8, MATCH('Admin Single Score'!AB96, 'Dev Likert Scale Single Score'!$D$2:$D$8, 0))</f>
        <v>#N/A</v>
      </c>
      <c r="AC94" s="45" t="e">
        <f>INDEX('Dev Likert Scale Single Score'!$E$2:$E$8, MATCH('Admin Single Score'!AC96, 'Dev Likert Scale Single Score'!$D$2:$D$8, 0))</f>
        <v>#N/A</v>
      </c>
      <c r="AD94" s="45" t="e">
        <f>INDEX('Dev Likert Scale Single Score'!$E$2:$E$8, MATCH('Admin Single Score'!AD96, 'Dev Likert Scale Single Score'!$D$2:$D$8, 0))</f>
        <v>#N/A</v>
      </c>
      <c r="AE94" s="45" t="e">
        <f>INDEX('Dev Likert Scale Single Score'!$E$2:$E$8, MATCH('Admin Single Score'!AE96, 'Dev Likert Scale Single Score'!$D$2:$D$8, 0))</f>
        <v>#N/A</v>
      </c>
      <c r="AF94" s="45" t="e">
        <f>INDEX('Dev Likert Scale Single Score'!$E$2:$E$8, MATCH('Admin Single Score'!AF96, 'Dev Likert Scale Single Score'!$D$2:$D$8, 0))</f>
        <v>#N/A</v>
      </c>
      <c r="AG94" s="45" t="e">
        <f>INDEX('Dev Likert Scale Single Score'!$E$2:$E$8, MATCH('Admin Single Score'!AG96, 'Dev Likert Scale Single Score'!$D$2:$D$8, 0))</f>
        <v>#N/A</v>
      </c>
      <c r="AH94" s="45" t="e">
        <f>INDEX('Dev Likert Scale Single Score'!$E$2:$E$8, MATCH('Admin Single Score'!AH96, 'Dev Likert Scale Single Score'!$D$2:$D$8, 0))</f>
        <v>#N/A</v>
      </c>
      <c r="AI94" s="45" t="e">
        <f>INDEX('Dev Likert Scale Single Score'!$E$2:$E$8, MATCH('Admin Single Score'!AI96, 'Dev Likert Scale Single Score'!$D$2:$D$8, 0))</f>
        <v>#N/A</v>
      </c>
      <c r="AJ94" s="45" t="e">
        <f>INDEX('Dev Likert Scale Single Score'!$E$2:$E$8, MATCH('Admin Single Score'!AJ96, 'Dev Likert Scale Single Score'!$D$2:$D$8, 0))</f>
        <v>#N/A</v>
      </c>
      <c r="AK94" s="45" t="e">
        <f>INDEX('Dev Likert Scale Single Score'!$E$2:$E$8, MATCH('Admin Single Score'!AK96, 'Dev Likert Scale Single Score'!$D$2:$D$8, 0))</f>
        <v>#N/A</v>
      </c>
      <c r="AL94" s="45" t="e">
        <f>INDEX('Dev Likert Scale Single Score'!$E$2:$E$8, MATCH('Admin Single Score'!AL96, 'Dev Likert Scale Single Score'!$D$2:$D$8, 0))</f>
        <v>#N/A</v>
      </c>
      <c r="AM94" s="45" t="e">
        <f>INDEX('Dev Likert Scale Single Score'!$E$2:$E$8, MATCH('Admin Single Score'!AM96, 'Dev Likert Scale Single Score'!$D$2:$D$8, 0))</f>
        <v>#N/A</v>
      </c>
      <c r="AN94" s="45" t="e">
        <f>INDEX('Dev Likert Scale Single Score'!$E$2:$E$8, MATCH('Admin Single Score'!AN96, 'Dev Likert Scale Single Score'!$D$2:$D$8, 0))</f>
        <v>#N/A</v>
      </c>
      <c r="AO94" s="45" t="e">
        <f>INDEX('Dev Likert Scale Single Score'!$E$2:$E$8, MATCH('Admin Single Score'!AO96, 'Dev Likert Scale Single Score'!$D$2:$D$8, 0))</f>
        <v>#N/A</v>
      </c>
      <c r="AP94" s="45" t="e">
        <f>INDEX('Dev Likert Scale Single Score'!$E$2:$E$8, MATCH('Admin Single Score'!AP96, 'Dev Likert Scale Single Score'!$D$2:$D$8, 0))</f>
        <v>#N/A</v>
      </c>
      <c r="AQ94" s="45" t="e">
        <f>INDEX('Dev Likert Scale Single Score'!$E$2:$E$8, MATCH('Admin Single Score'!AQ96, 'Dev Likert Scale Single Score'!$D$2:$D$8, 0))</f>
        <v>#N/A</v>
      </c>
    </row>
    <row r="95" spans="1:43" ht="76.5" thickTop="1" thickBot="1" x14ac:dyDescent="0.3">
      <c r="A95" s="92" t="str">
        <f>'Admin Single Score'!A97</f>
        <v>Question_19</v>
      </c>
      <c r="B95" s="13" t="str">
        <f>'Admin Single Score'!B97</f>
        <v>How does the bycatch rate (bycatch biomass per unit of effort) within the MPA compare to alternative areas?</v>
      </c>
      <c r="C95" s="59" t="str">
        <f ca="1">'Admin Single Score'!C97</f>
        <v>This is unknown and/or uncertain (Q19).</v>
      </c>
      <c r="D95" s="45" t="str">
        <f>INDEX('Dev Likert Scale Single Score'!$E$2:$E$8, MATCH('Admin Single Score'!D97, 'Dev Likert Scale Single Score'!$D$2:$D$8, 0))</f>
        <v>u</v>
      </c>
      <c r="E95" s="45" t="str">
        <f>INDEX('Dev Likert Scale Single Score'!$E$2:$E$8, MATCH('Admin Single Score'!E97, 'Dev Likert Scale Single Score'!$D$2:$D$8, 0))</f>
        <v>u</v>
      </c>
      <c r="F95" s="45" t="str">
        <f>INDEX('Dev Likert Scale Single Score'!$E$2:$E$8, MATCH('Admin Single Score'!F97, 'Dev Likert Scale Single Score'!$D$2:$D$8, 0))</f>
        <v>u</v>
      </c>
      <c r="G95" s="45">
        <f>INDEX('Dev Likert Scale Single Score'!$E$2:$E$8, MATCH('Admin Single Score'!G97, 'Dev Likert Scale Single Score'!$D$2:$D$8, 0))</f>
        <v>0</v>
      </c>
      <c r="H95" s="45">
        <f>INDEX('Dev Likert Scale Single Score'!$E$2:$E$8, MATCH('Admin Single Score'!H97, 'Dev Likert Scale Single Score'!$D$2:$D$8, 0))</f>
        <v>0</v>
      </c>
      <c r="I95" s="45" t="str">
        <f>INDEX('Dev Likert Scale Single Score'!$E$2:$E$8, MATCH('Admin Single Score'!I97, 'Dev Likert Scale Single Score'!$D$2:$D$8, 0))</f>
        <v>u</v>
      </c>
      <c r="J95" s="45" t="str">
        <f>INDEX('Dev Likert Scale Single Score'!$E$2:$E$8, MATCH('Admin Single Score'!J97, 'Dev Likert Scale Single Score'!$D$2:$D$8, 0))</f>
        <v>u</v>
      </c>
      <c r="K95" s="45" t="str">
        <f>INDEX('Dev Likert Scale Single Score'!$E$2:$E$8, MATCH('Admin Single Score'!K97, 'Dev Likert Scale Single Score'!$D$2:$D$8, 0))</f>
        <v>u</v>
      </c>
      <c r="L95" s="45" t="str">
        <f>INDEX('Dev Likert Scale Single Score'!$E$2:$E$8, MATCH('Admin Single Score'!L97, 'Dev Likert Scale Single Score'!$D$2:$D$8, 0))</f>
        <v>u</v>
      </c>
      <c r="M95" s="45" t="str">
        <f>INDEX('Dev Likert Scale Single Score'!$E$2:$E$8, MATCH('Admin Single Score'!M97, 'Dev Likert Scale Single Score'!$D$2:$D$8, 0))</f>
        <v>u</v>
      </c>
      <c r="N95" s="45" t="str">
        <f>INDEX('Dev Likert Scale Single Score'!$E$2:$E$8, MATCH('Admin Single Score'!N97, 'Dev Likert Scale Single Score'!$D$2:$D$8, 0))</f>
        <v>u</v>
      </c>
      <c r="O95" s="45" t="str">
        <f>INDEX('Dev Likert Scale Single Score'!$E$2:$E$8, MATCH('Admin Single Score'!O97, 'Dev Likert Scale Single Score'!$D$2:$D$8, 0))</f>
        <v>u</v>
      </c>
      <c r="P95" s="45" t="str">
        <f>INDEX('Dev Likert Scale Single Score'!$E$2:$E$8, MATCH('Admin Single Score'!P97, 'Dev Likert Scale Single Score'!$D$2:$D$8, 0))</f>
        <v>u</v>
      </c>
      <c r="Q95" s="45">
        <f>INDEX('Dev Likert Scale Single Score'!$E$2:$E$8, MATCH('Admin Single Score'!Q97, 'Dev Likert Scale Single Score'!$D$2:$D$8, 0))</f>
        <v>0</v>
      </c>
      <c r="R95" s="45" t="e">
        <f>INDEX('Dev Likert Scale Single Score'!$E$2:$E$8, MATCH('Admin Single Score'!R97, 'Dev Likert Scale Single Score'!$D$2:$D$8, 0))</f>
        <v>#N/A</v>
      </c>
      <c r="S95" s="45" t="e">
        <f>INDEX('Dev Likert Scale Single Score'!$E$2:$E$8, MATCH('Admin Single Score'!S97, 'Dev Likert Scale Single Score'!$D$2:$D$8, 0))</f>
        <v>#N/A</v>
      </c>
      <c r="T95" s="45" t="e">
        <f>INDEX('Dev Likert Scale Single Score'!$E$2:$E$8, MATCH('Admin Single Score'!T97, 'Dev Likert Scale Single Score'!$D$2:$D$8, 0))</f>
        <v>#N/A</v>
      </c>
      <c r="U95" s="45" t="e">
        <f>INDEX('Dev Likert Scale Single Score'!$E$2:$E$8, MATCH('Admin Single Score'!U97, 'Dev Likert Scale Single Score'!$D$2:$D$8, 0))</f>
        <v>#N/A</v>
      </c>
      <c r="V95" s="45" t="e">
        <f>INDEX('Dev Likert Scale Single Score'!$E$2:$E$8, MATCH('Admin Single Score'!V97, 'Dev Likert Scale Single Score'!$D$2:$D$8, 0))</f>
        <v>#N/A</v>
      </c>
      <c r="W95" s="45" t="e">
        <f>INDEX('Dev Likert Scale Single Score'!$E$2:$E$8, MATCH('Admin Single Score'!W97, 'Dev Likert Scale Single Score'!$D$2:$D$8, 0))</f>
        <v>#N/A</v>
      </c>
      <c r="X95" s="45" t="e">
        <f>INDEX('Dev Likert Scale Single Score'!$E$2:$E$8, MATCH('Admin Single Score'!X97, 'Dev Likert Scale Single Score'!$D$2:$D$8, 0))</f>
        <v>#N/A</v>
      </c>
      <c r="Y95" s="45" t="e">
        <f>INDEX('Dev Likert Scale Single Score'!$E$2:$E$8, MATCH('Admin Single Score'!Y97, 'Dev Likert Scale Single Score'!$D$2:$D$8, 0))</f>
        <v>#N/A</v>
      </c>
      <c r="Z95" s="45" t="e">
        <f>INDEX('Dev Likert Scale Single Score'!$E$2:$E$8, MATCH('Admin Single Score'!Z97, 'Dev Likert Scale Single Score'!$D$2:$D$8, 0))</f>
        <v>#N/A</v>
      </c>
      <c r="AA95" s="45" t="e">
        <f>INDEX('Dev Likert Scale Single Score'!$E$2:$E$8, MATCH('Admin Single Score'!AA97, 'Dev Likert Scale Single Score'!$D$2:$D$8, 0))</f>
        <v>#N/A</v>
      </c>
      <c r="AB95" s="45" t="e">
        <f>INDEX('Dev Likert Scale Single Score'!$E$2:$E$8, MATCH('Admin Single Score'!AB97, 'Dev Likert Scale Single Score'!$D$2:$D$8, 0))</f>
        <v>#N/A</v>
      </c>
      <c r="AC95" s="45" t="e">
        <f>INDEX('Dev Likert Scale Single Score'!$E$2:$E$8, MATCH('Admin Single Score'!AC97, 'Dev Likert Scale Single Score'!$D$2:$D$8, 0))</f>
        <v>#N/A</v>
      </c>
      <c r="AD95" s="45" t="e">
        <f>INDEX('Dev Likert Scale Single Score'!$E$2:$E$8, MATCH('Admin Single Score'!AD97, 'Dev Likert Scale Single Score'!$D$2:$D$8, 0))</f>
        <v>#N/A</v>
      </c>
      <c r="AE95" s="45" t="e">
        <f>INDEX('Dev Likert Scale Single Score'!$E$2:$E$8, MATCH('Admin Single Score'!AE97, 'Dev Likert Scale Single Score'!$D$2:$D$8, 0))</f>
        <v>#N/A</v>
      </c>
      <c r="AF95" s="45" t="e">
        <f>INDEX('Dev Likert Scale Single Score'!$E$2:$E$8, MATCH('Admin Single Score'!AF97, 'Dev Likert Scale Single Score'!$D$2:$D$8, 0))</f>
        <v>#N/A</v>
      </c>
      <c r="AG95" s="45" t="e">
        <f>INDEX('Dev Likert Scale Single Score'!$E$2:$E$8, MATCH('Admin Single Score'!AG97, 'Dev Likert Scale Single Score'!$D$2:$D$8, 0))</f>
        <v>#N/A</v>
      </c>
      <c r="AH95" s="45" t="e">
        <f>INDEX('Dev Likert Scale Single Score'!$E$2:$E$8, MATCH('Admin Single Score'!AH97, 'Dev Likert Scale Single Score'!$D$2:$D$8, 0))</f>
        <v>#N/A</v>
      </c>
      <c r="AI95" s="45" t="e">
        <f>INDEX('Dev Likert Scale Single Score'!$E$2:$E$8, MATCH('Admin Single Score'!AI97, 'Dev Likert Scale Single Score'!$D$2:$D$8, 0))</f>
        <v>#N/A</v>
      </c>
      <c r="AJ95" s="45" t="e">
        <f>INDEX('Dev Likert Scale Single Score'!$E$2:$E$8, MATCH('Admin Single Score'!AJ97, 'Dev Likert Scale Single Score'!$D$2:$D$8, 0))</f>
        <v>#N/A</v>
      </c>
      <c r="AK95" s="45" t="e">
        <f>INDEX('Dev Likert Scale Single Score'!$E$2:$E$8, MATCH('Admin Single Score'!AK97, 'Dev Likert Scale Single Score'!$D$2:$D$8, 0))</f>
        <v>#N/A</v>
      </c>
      <c r="AL95" s="45" t="e">
        <f>INDEX('Dev Likert Scale Single Score'!$E$2:$E$8, MATCH('Admin Single Score'!AL97, 'Dev Likert Scale Single Score'!$D$2:$D$8, 0))</f>
        <v>#N/A</v>
      </c>
      <c r="AM95" s="45" t="e">
        <f>INDEX('Dev Likert Scale Single Score'!$E$2:$E$8, MATCH('Admin Single Score'!AM97, 'Dev Likert Scale Single Score'!$D$2:$D$8, 0))</f>
        <v>#N/A</v>
      </c>
      <c r="AN95" s="45" t="e">
        <f>INDEX('Dev Likert Scale Single Score'!$E$2:$E$8, MATCH('Admin Single Score'!AN97, 'Dev Likert Scale Single Score'!$D$2:$D$8, 0))</f>
        <v>#N/A</v>
      </c>
      <c r="AO95" s="45" t="e">
        <f>INDEX('Dev Likert Scale Single Score'!$E$2:$E$8, MATCH('Admin Single Score'!AO97, 'Dev Likert Scale Single Score'!$D$2:$D$8, 0))</f>
        <v>#N/A</v>
      </c>
      <c r="AP95" s="45" t="e">
        <f>INDEX('Dev Likert Scale Single Score'!$E$2:$E$8, MATCH('Admin Single Score'!AP97, 'Dev Likert Scale Single Score'!$D$2:$D$8, 0))</f>
        <v>#N/A</v>
      </c>
      <c r="AQ95" s="45" t="e">
        <f>INDEX('Dev Likert Scale Single Score'!$E$2:$E$8, MATCH('Admin Single Score'!AQ97, 'Dev Likert Scale Single Score'!$D$2:$D$8, 0))</f>
        <v>#N/A</v>
      </c>
    </row>
    <row r="96" spans="1:43" ht="76.5" thickTop="1" thickBot="1" x14ac:dyDescent="0.3">
      <c r="A96" s="92" t="str">
        <f>'Admin Single Score'!A98</f>
        <v>Question_19</v>
      </c>
      <c r="B96" s="13" t="str">
        <f>'Admin Single Score'!B98</f>
        <v>How does the bycatch rate (bycatch biomass per unit of effort) within the MPA compare to alternative areas?</v>
      </c>
      <c r="C96" s="59">
        <f ca="1">'Admin Single Score'!C98</f>
        <v>0</v>
      </c>
      <c r="D96" s="45" t="e">
        <f>INDEX('Dev Likert Scale Single Score'!$E$2:$E$8, MATCH('Admin Single Score'!D98, 'Dev Likert Scale Single Score'!$D$2:$D$8, 0))</f>
        <v>#N/A</v>
      </c>
      <c r="E96" s="45" t="e">
        <f>INDEX('Dev Likert Scale Single Score'!$E$2:$E$8, MATCH('Admin Single Score'!E98, 'Dev Likert Scale Single Score'!$D$2:$D$8, 0))</f>
        <v>#N/A</v>
      </c>
      <c r="F96" s="45" t="e">
        <f>INDEX('Dev Likert Scale Single Score'!$E$2:$E$8, MATCH('Admin Single Score'!F98, 'Dev Likert Scale Single Score'!$D$2:$D$8, 0))</f>
        <v>#N/A</v>
      </c>
      <c r="G96" s="45" t="e">
        <f>INDEX('Dev Likert Scale Single Score'!$E$2:$E$8, MATCH('Admin Single Score'!G98, 'Dev Likert Scale Single Score'!$D$2:$D$8, 0))</f>
        <v>#N/A</v>
      </c>
      <c r="H96" s="45" t="e">
        <f>INDEX('Dev Likert Scale Single Score'!$E$2:$E$8, MATCH('Admin Single Score'!H98, 'Dev Likert Scale Single Score'!$D$2:$D$8, 0))</f>
        <v>#N/A</v>
      </c>
      <c r="I96" s="45" t="e">
        <f>INDEX('Dev Likert Scale Single Score'!$E$2:$E$8, MATCH('Admin Single Score'!I98, 'Dev Likert Scale Single Score'!$D$2:$D$8, 0))</f>
        <v>#N/A</v>
      </c>
      <c r="J96" s="45" t="e">
        <f>INDEX('Dev Likert Scale Single Score'!$E$2:$E$8, MATCH('Admin Single Score'!J98, 'Dev Likert Scale Single Score'!$D$2:$D$8, 0))</f>
        <v>#N/A</v>
      </c>
      <c r="K96" s="45" t="e">
        <f>INDEX('Dev Likert Scale Single Score'!$E$2:$E$8, MATCH('Admin Single Score'!K98, 'Dev Likert Scale Single Score'!$D$2:$D$8, 0))</f>
        <v>#N/A</v>
      </c>
      <c r="L96" s="45" t="e">
        <f>INDEX('Dev Likert Scale Single Score'!$E$2:$E$8, MATCH('Admin Single Score'!L98, 'Dev Likert Scale Single Score'!$D$2:$D$8, 0))</f>
        <v>#N/A</v>
      </c>
      <c r="M96" s="45" t="e">
        <f>INDEX('Dev Likert Scale Single Score'!$E$2:$E$8, MATCH('Admin Single Score'!M98, 'Dev Likert Scale Single Score'!$D$2:$D$8, 0))</f>
        <v>#N/A</v>
      </c>
      <c r="N96" s="45" t="e">
        <f>INDEX('Dev Likert Scale Single Score'!$E$2:$E$8, MATCH('Admin Single Score'!N98, 'Dev Likert Scale Single Score'!$D$2:$D$8, 0))</f>
        <v>#N/A</v>
      </c>
      <c r="O96" s="45" t="e">
        <f>INDEX('Dev Likert Scale Single Score'!$E$2:$E$8, MATCH('Admin Single Score'!O98, 'Dev Likert Scale Single Score'!$D$2:$D$8, 0))</f>
        <v>#N/A</v>
      </c>
      <c r="P96" s="45" t="e">
        <f>INDEX('Dev Likert Scale Single Score'!$E$2:$E$8, MATCH('Admin Single Score'!P98, 'Dev Likert Scale Single Score'!$D$2:$D$8, 0))</f>
        <v>#N/A</v>
      </c>
      <c r="Q96" s="45" t="e">
        <f>INDEX('Dev Likert Scale Single Score'!$E$2:$E$8, MATCH('Admin Single Score'!Q98, 'Dev Likert Scale Single Score'!$D$2:$D$8, 0))</f>
        <v>#N/A</v>
      </c>
      <c r="R96" s="45" t="e">
        <f>INDEX('Dev Likert Scale Single Score'!$E$2:$E$8, MATCH('Admin Single Score'!R98, 'Dev Likert Scale Single Score'!$D$2:$D$8, 0))</f>
        <v>#N/A</v>
      </c>
      <c r="S96" s="45" t="e">
        <f>INDEX('Dev Likert Scale Single Score'!$E$2:$E$8, MATCH('Admin Single Score'!S98, 'Dev Likert Scale Single Score'!$D$2:$D$8, 0))</f>
        <v>#N/A</v>
      </c>
      <c r="T96" s="45" t="e">
        <f>INDEX('Dev Likert Scale Single Score'!$E$2:$E$8, MATCH('Admin Single Score'!T98, 'Dev Likert Scale Single Score'!$D$2:$D$8, 0))</f>
        <v>#N/A</v>
      </c>
      <c r="U96" s="45" t="e">
        <f>INDEX('Dev Likert Scale Single Score'!$E$2:$E$8, MATCH('Admin Single Score'!U98, 'Dev Likert Scale Single Score'!$D$2:$D$8, 0))</f>
        <v>#N/A</v>
      </c>
      <c r="V96" s="45" t="e">
        <f>INDEX('Dev Likert Scale Single Score'!$E$2:$E$8, MATCH('Admin Single Score'!V98, 'Dev Likert Scale Single Score'!$D$2:$D$8, 0))</f>
        <v>#N/A</v>
      </c>
      <c r="W96" s="45" t="e">
        <f>INDEX('Dev Likert Scale Single Score'!$E$2:$E$8, MATCH('Admin Single Score'!W98, 'Dev Likert Scale Single Score'!$D$2:$D$8, 0))</f>
        <v>#N/A</v>
      </c>
      <c r="X96" s="45" t="e">
        <f>INDEX('Dev Likert Scale Single Score'!$E$2:$E$8, MATCH('Admin Single Score'!X98, 'Dev Likert Scale Single Score'!$D$2:$D$8, 0))</f>
        <v>#N/A</v>
      </c>
      <c r="Y96" s="45" t="e">
        <f>INDEX('Dev Likert Scale Single Score'!$E$2:$E$8, MATCH('Admin Single Score'!Y98, 'Dev Likert Scale Single Score'!$D$2:$D$8, 0))</f>
        <v>#N/A</v>
      </c>
      <c r="Z96" s="45" t="e">
        <f>INDEX('Dev Likert Scale Single Score'!$E$2:$E$8, MATCH('Admin Single Score'!Z98, 'Dev Likert Scale Single Score'!$D$2:$D$8, 0))</f>
        <v>#N/A</v>
      </c>
      <c r="AA96" s="45" t="e">
        <f>INDEX('Dev Likert Scale Single Score'!$E$2:$E$8, MATCH('Admin Single Score'!AA98, 'Dev Likert Scale Single Score'!$D$2:$D$8, 0))</f>
        <v>#N/A</v>
      </c>
      <c r="AB96" s="45" t="e">
        <f>INDEX('Dev Likert Scale Single Score'!$E$2:$E$8, MATCH('Admin Single Score'!AB98, 'Dev Likert Scale Single Score'!$D$2:$D$8, 0))</f>
        <v>#N/A</v>
      </c>
      <c r="AC96" s="45" t="e">
        <f>INDEX('Dev Likert Scale Single Score'!$E$2:$E$8, MATCH('Admin Single Score'!AC98, 'Dev Likert Scale Single Score'!$D$2:$D$8, 0))</f>
        <v>#N/A</v>
      </c>
      <c r="AD96" s="45" t="e">
        <f>INDEX('Dev Likert Scale Single Score'!$E$2:$E$8, MATCH('Admin Single Score'!AD98, 'Dev Likert Scale Single Score'!$D$2:$D$8, 0))</f>
        <v>#N/A</v>
      </c>
      <c r="AE96" s="45" t="e">
        <f>INDEX('Dev Likert Scale Single Score'!$E$2:$E$8, MATCH('Admin Single Score'!AE98, 'Dev Likert Scale Single Score'!$D$2:$D$8, 0))</f>
        <v>#N/A</v>
      </c>
      <c r="AF96" s="45" t="e">
        <f>INDEX('Dev Likert Scale Single Score'!$E$2:$E$8, MATCH('Admin Single Score'!AF98, 'Dev Likert Scale Single Score'!$D$2:$D$8, 0))</f>
        <v>#N/A</v>
      </c>
      <c r="AG96" s="45" t="e">
        <f>INDEX('Dev Likert Scale Single Score'!$E$2:$E$8, MATCH('Admin Single Score'!AG98, 'Dev Likert Scale Single Score'!$D$2:$D$8, 0))</f>
        <v>#N/A</v>
      </c>
      <c r="AH96" s="45" t="e">
        <f>INDEX('Dev Likert Scale Single Score'!$E$2:$E$8, MATCH('Admin Single Score'!AH98, 'Dev Likert Scale Single Score'!$D$2:$D$8, 0))</f>
        <v>#N/A</v>
      </c>
      <c r="AI96" s="45" t="e">
        <f>INDEX('Dev Likert Scale Single Score'!$E$2:$E$8, MATCH('Admin Single Score'!AI98, 'Dev Likert Scale Single Score'!$D$2:$D$8, 0))</f>
        <v>#N/A</v>
      </c>
      <c r="AJ96" s="45" t="e">
        <f>INDEX('Dev Likert Scale Single Score'!$E$2:$E$8, MATCH('Admin Single Score'!AJ98, 'Dev Likert Scale Single Score'!$D$2:$D$8, 0))</f>
        <v>#N/A</v>
      </c>
      <c r="AK96" s="45" t="e">
        <f>INDEX('Dev Likert Scale Single Score'!$E$2:$E$8, MATCH('Admin Single Score'!AK98, 'Dev Likert Scale Single Score'!$D$2:$D$8, 0))</f>
        <v>#N/A</v>
      </c>
      <c r="AL96" s="45" t="e">
        <f>INDEX('Dev Likert Scale Single Score'!$E$2:$E$8, MATCH('Admin Single Score'!AL98, 'Dev Likert Scale Single Score'!$D$2:$D$8, 0))</f>
        <v>#N/A</v>
      </c>
      <c r="AM96" s="45" t="e">
        <f>INDEX('Dev Likert Scale Single Score'!$E$2:$E$8, MATCH('Admin Single Score'!AM98, 'Dev Likert Scale Single Score'!$D$2:$D$8, 0))</f>
        <v>#N/A</v>
      </c>
      <c r="AN96" s="45" t="e">
        <f>INDEX('Dev Likert Scale Single Score'!$E$2:$E$8, MATCH('Admin Single Score'!AN98, 'Dev Likert Scale Single Score'!$D$2:$D$8, 0))</f>
        <v>#N/A</v>
      </c>
      <c r="AO96" s="45" t="e">
        <f>INDEX('Dev Likert Scale Single Score'!$E$2:$E$8, MATCH('Admin Single Score'!AO98, 'Dev Likert Scale Single Score'!$D$2:$D$8, 0))</f>
        <v>#N/A</v>
      </c>
      <c r="AP96" s="45" t="e">
        <f>INDEX('Dev Likert Scale Single Score'!$E$2:$E$8, MATCH('Admin Single Score'!AP98, 'Dev Likert Scale Single Score'!$D$2:$D$8, 0))</f>
        <v>#N/A</v>
      </c>
      <c r="AQ96" s="45" t="e">
        <f>INDEX('Dev Likert Scale Single Score'!$E$2:$E$8, MATCH('Admin Single Score'!AQ98, 'Dev Likert Scale Single Score'!$D$2:$D$8, 0))</f>
        <v>#N/A</v>
      </c>
    </row>
    <row r="97" spans="1:43" ht="121.5" thickTop="1" thickBot="1" x14ac:dyDescent="0.3">
      <c r="A97" s="92" t="str">
        <f>'Admin Single Score'!A99</f>
        <v>Question_20</v>
      </c>
      <c r="B97" s="13" t="str">
        <f>'Admin Single Score'!B99</f>
        <v>Compared to other areas where the fishers operate, what is the frequency of occurrence of spawning aggregations of species that are caught in or disturbed by the fishing gears used in the MPA?</v>
      </c>
      <c r="C97" s="59" t="str">
        <f ca="1">'Admin Single Score'!C99</f>
        <v>Lower compared to other fishing areas.</v>
      </c>
      <c r="D97" s="45">
        <f>INDEX('Dev Likert Scale Single Score'!$E$2:$E$8, MATCH('Admin Single Score'!D99, 'Dev Likert Scale Single Score'!$D$2:$D$8, 0))</f>
        <v>4</v>
      </c>
      <c r="E97" s="45">
        <f>INDEX('Dev Likert Scale Single Score'!$E$2:$E$8, MATCH('Admin Single Score'!E99, 'Dev Likert Scale Single Score'!$D$2:$D$8, 0))</f>
        <v>4</v>
      </c>
      <c r="F97" s="45">
        <f>INDEX('Dev Likert Scale Single Score'!$E$2:$E$8, MATCH('Admin Single Score'!F99, 'Dev Likert Scale Single Score'!$D$2:$D$8, 0))</f>
        <v>0</v>
      </c>
      <c r="G97" s="45">
        <f>INDEX('Dev Likert Scale Single Score'!$E$2:$E$8, MATCH('Admin Single Score'!G99, 'Dev Likert Scale Single Score'!$D$2:$D$8, 0))</f>
        <v>0</v>
      </c>
      <c r="H97" s="45">
        <f>INDEX('Dev Likert Scale Single Score'!$E$2:$E$8, MATCH('Admin Single Score'!H99, 'Dev Likert Scale Single Score'!$D$2:$D$8, 0))</f>
        <v>0</v>
      </c>
      <c r="I97" s="45">
        <f>INDEX('Dev Likert Scale Single Score'!$E$2:$E$8, MATCH('Admin Single Score'!I99, 'Dev Likert Scale Single Score'!$D$2:$D$8, 0))</f>
        <v>0</v>
      </c>
      <c r="J97" s="45">
        <f>INDEX('Dev Likert Scale Single Score'!$E$2:$E$8, MATCH('Admin Single Score'!J99, 'Dev Likert Scale Single Score'!$D$2:$D$8, 0))</f>
        <v>0</v>
      </c>
      <c r="K97" s="45">
        <f>INDEX('Dev Likert Scale Single Score'!$E$2:$E$8, MATCH('Admin Single Score'!K99, 'Dev Likert Scale Single Score'!$D$2:$D$8, 0))</f>
        <v>0</v>
      </c>
      <c r="L97" s="45">
        <f>INDEX('Dev Likert Scale Single Score'!$E$2:$E$8, MATCH('Admin Single Score'!L99, 'Dev Likert Scale Single Score'!$D$2:$D$8, 0))</f>
        <v>0</v>
      </c>
      <c r="M97" s="45">
        <f>INDEX('Dev Likert Scale Single Score'!$E$2:$E$8, MATCH('Admin Single Score'!M99, 'Dev Likert Scale Single Score'!$D$2:$D$8, 0))</f>
        <v>0</v>
      </c>
      <c r="N97" s="45">
        <f>INDEX('Dev Likert Scale Single Score'!$E$2:$E$8, MATCH('Admin Single Score'!N99, 'Dev Likert Scale Single Score'!$D$2:$D$8, 0))</f>
        <v>0</v>
      </c>
      <c r="O97" s="45">
        <f>INDEX('Dev Likert Scale Single Score'!$E$2:$E$8, MATCH('Admin Single Score'!O99, 'Dev Likert Scale Single Score'!$D$2:$D$8, 0))</f>
        <v>0</v>
      </c>
      <c r="P97" s="45">
        <f>INDEX('Dev Likert Scale Single Score'!$E$2:$E$8, MATCH('Admin Single Score'!P99, 'Dev Likert Scale Single Score'!$D$2:$D$8, 0))</f>
        <v>0</v>
      </c>
      <c r="Q97" s="45">
        <f>INDEX('Dev Likert Scale Single Score'!$E$2:$E$8, MATCH('Admin Single Score'!Q99, 'Dev Likert Scale Single Score'!$D$2:$D$8, 0))</f>
        <v>0</v>
      </c>
      <c r="R97" s="45" t="e">
        <f>INDEX('Dev Likert Scale Single Score'!$E$2:$E$8, MATCH('Admin Single Score'!R99, 'Dev Likert Scale Single Score'!$D$2:$D$8, 0))</f>
        <v>#N/A</v>
      </c>
      <c r="S97" s="45" t="e">
        <f>INDEX('Dev Likert Scale Single Score'!$E$2:$E$8, MATCH('Admin Single Score'!S99, 'Dev Likert Scale Single Score'!$D$2:$D$8, 0))</f>
        <v>#N/A</v>
      </c>
      <c r="T97" s="45" t="e">
        <f>INDEX('Dev Likert Scale Single Score'!$E$2:$E$8, MATCH('Admin Single Score'!T99, 'Dev Likert Scale Single Score'!$D$2:$D$8, 0))</f>
        <v>#N/A</v>
      </c>
      <c r="U97" s="45" t="e">
        <f>INDEX('Dev Likert Scale Single Score'!$E$2:$E$8, MATCH('Admin Single Score'!U99, 'Dev Likert Scale Single Score'!$D$2:$D$8, 0))</f>
        <v>#N/A</v>
      </c>
      <c r="V97" s="45" t="e">
        <f>INDEX('Dev Likert Scale Single Score'!$E$2:$E$8, MATCH('Admin Single Score'!V99, 'Dev Likert Scale Single Score'!$D$2:$D$8, 0))</f>
        <v>#N/A</v>
      </c>
      <c r="W97" s="45" t="e">
        <f>INDEX('Dev Likert Scale Single Score'!$E$2:$E$8, MATCH('Admin Single Score'!W99, 'Dev Likert Scale Single Score'!$D$2:$D$8, 0))</f>
        <v>#N/A</v>
      </c>
      <c r="X97" s="45" t="e">
        <f>INDEX('Dev Likert Scale Single Score'!$E$2:$E$8, MATCH('Admin Single Score'!X99, 'Dev Likert Scale Single Score'!$D$2:$D$8, 0))</f>
        <v>#N/A</v>
      </c>
      <c r="Y97" s="45" t="e">
        <f>INDEX('Dev Likert Scale Single Score'!$E$2:$E$8, MATCH('Admin Single Score'!Y99, 'Dev Likert Scale Single Score'!$D$2:$D$8, 0))</f>
        <v>#N/A</v>
      </c>
      <c r="Z97" s="45" t="e">
        <f>INDEX('Dev Likert Scale Single Score'!$E$2:$E$8, MATCH('Admin Single Score'!Z99, 'Dev Likert Scale Single Score'!$D$2:$D$8, 0))</f>
        <v>#N/A</v>
      </c>
      <c r="AA97" s="45" t="e">
        <f>INDEX('Dev Likert Scale Single Score'!$E$2:$E$8, MATCH('Admin Single Score'!AA99, 'Dev Likert Scale Single Score'!$D$2:$D$8, 0))</f>
        <v>#N/A</v>
      </c>
      <c r="AB97" s="45" t="e">
        <f>INDEX('Dev Likert Scale Single Score'!$E$2:$E$8, MATCH('Admin Single Score'!AB99, 'Dev Likert Scale Single Score'!$D$2:$D$8, 0))</f>
        <v>#N/A</v>
      </c>
      <c r="AC97" s="45" t="e">
        <f>INDEX('Dev Likert Scale Single Score'!$E$2:$E$8, MATCH('Admin Single Score'!AC99, 'Dev Likert Scale Single Score'!$D$2:$D$8, 0))</f>
        <v>#N/A</v>
      </c>
      <c r="AD97" s="45" t="e">
        <f>INDEX('Dev Likert Scale Single Score'!$E$2:$E$8, MATCH('Admin Single Score'!AD99, 'Dev Likert Scale Single Score'!$D$2:$D$8, 0))</f>
        <v>#N/A</v>
      </c>
      <c r="AE97" s="45" t="e">
        <f>INDEX('Dev Likert Scale Single Score'!$E$2:$E$8, MATCH('Admin Single Score'!AE99, 'Dev Likert Scale Single Score'!$D$2:$D$8, 0))</f>
        <v>#N/A</v>
      </c>
      <c r="AF97" s="45" t="e">
        <f>INDEX('Dev Likert Scale Single Score'!$E$2:$E$8, MATCH('Admin Single Score'!AF99, 'Dev Likert Scale Single Score'!$D$2:$D$8, 0))</f>
        <v>#N/A</v>
      </c>
      <c r="AG97" s="45" t="e">
        <f>INDEX('Dev Likert Scale Single Score'!$E$2:$E$8, MATCH('Admin Single Score'!AG99, 'Dev Likert Scale Single Score'!$D$2:$D$8, 0))</f>
        <v>#N/A</v>
      </c>
      <c r="AH97" s="45" t="e">
        <f>INDEX('Dev Likert Scale Single Score'!$E$2:$E$8, MATCH('Admin Single Score'!AH99, 'Dev Likert Scale Single Score'!$D$2:$D$8, 0))</f>
        <v>#N/A</v>
      </c>
      <c r="AI97" s="45" t="e">
        <f>INDEX('Dev Likert Scale Single Score'!$E$2:$E$8, MATCH('Admin Single Score'!AI99, 'Dev Likert Scale Single Score'!$D$2:$D$8, 0))</f>
        <v>#N/A</v>
      </c>
      <c r="AJ97" s="45" t="e">
        <f>INDEX('Dev Likert Scale Single Score'!$E$2:$E$8, MATCH('Admin Single Score'!AJ99, 'Dev Likert Scale Single Score'!$D$2:$D$8, 0))</f>
        <v>#N/A</v>
      </c>
      <c r="AK97" s="45" t="e">
        <f>INDEX('Dev Likert Scale Single Score'!$E$2:$E$8, MATCH('Admin Single Score'!AK99, 'Dev Likert Scale Single Score'!$D$2:$D$8, 0))</f>
        <v>#N/A</v>
      </c>
      <c r="AL97" s="45" t="e">
        <f>INDEX('Dev Likert Scale Single Score'!$E$2:$E$8, MATCH('Admin Single Score'!AL99, 'Dev Likert Scale Single Score'!$D$2:$D$8, 0))</f>
        <v>#N/A</v>
      </c>
      <c r="AM97" s="45" t="e">
        <f>INDEX('Dev Likert Scale Single Score'!$E$2:$E$8, MATCH('Admin Single Score'!AM99, 'Dev Likert Scale Single Score'!$D$2:$D$8, 0))</f>
        <v>#N/A</v>
      </c>
      <c r="AN97" s="45" t="e">
        <f>INDEX('Dev Likert Scale Single Score'!$E$2:$E$8, MATCH('Admin Single Score'!AN99, 'Dev Likert Scale Single Score'!$D$2:$D$8, 0))</f>
        <v>#N/A</v>
      </c>
      <c r="AO97" s="45" t="e">
        <f>INDEX('Dev Likert Scale Single Score'!$E$2:$E$8, MATCH('Admin Single Score'!AO99, 'Dev Likert Scale Single Score'!$D$2:$D$8, 0))</f>
        <v>#N/A</v>
      </c>
      <c r="AP97" s="45" t="e">
        <f>INDEX('Dev Likert Scale Single Score'!$E$2:$E$8, MATCH('Admin Single Score'!AP99, 'Dev Likert Scale Single Score'!$D$2:$D$8, 0))</f>
        <v>#N/A</v>
      </c>
      <c r="AQ97" s="45" t="e">
        <f>INDEX('Dev Likert Scale Single Score'!$E$2:$E$8, MATCH('Admin Single Score'!AQ99, 'Dev Likert Scale Single Score'!$D$2:$D$8, 0))</f>
        <v>#N/A</v>
      </c>
    </row>
    <row r="98" spans="1:43" ht="121.5" thickTop="1" thickBot="1" x14ac:dyDescent="0.3">
      <c r="A98" s="92" t="str">
        <f>'Admin Single Score'!A100</f>
        <v>Question_20</v>
      </c>
      <c r="B98" s="13" t="str">
        <f>'Admin Single Score'!B100</f>
        <v>Compared to other areas where the fishers operate, what is the frequency of occurrence of spawning aggregations of species that are caught in or disturbed by the fishing gears used in the MPA?</v>
      </c>
      <c r="C98" s="59" t="str">
        <f ca="1">'Admin Single Score'!C100</f>
        <v>Similar to other fishing areas.</v>
      </c>
      <c r="D98" s="45">
        <f>INDEX('Dev Likert Scale Single Score'!$E$2:$E$8, MATCH('Admin Single Score'!D100, 'Dev Likert Scale Single Score'!$D$2:$D$8, 0))</f>
        <v>3</v>
      </c>
      <c r="E98" s="45">
        <f>INDEX('Dev Likert Scale Single Score'!$E$2:$E$8, MATCH('Admin Single Score'!E100, 'Dev Likert Scale Single Score'!$D$2:$D$8, 0))</f>
        <v>3</v>
      </c>
      <c r="F98" s="45">
        <f>INDEX('Dev Likert Scale Single Score'!$E$2:$E$8, MATCH('Admin Single Score'!F100, 'Dev Likert Scale Single Score'!$D$2:$D$8, 0))</f>
        <v>0</v>
      </c>
      <c r="G98" s="45">
        <f>INDEX('Dev Likert Scale Single Score'!$E$2:$E$8, MATCH('Admin Single Score'!G100, 'Dev Likert Scale Single Score'!$D$2:$D$8, 0))</f>
        <v>0</v>
      </c>
      <c r="H98" s="45">
        <f>INDEX('Dev Likert Scale Single Score'!$E$2:$E$8, MATCH('Admin Single Score'!H100, 'Dev Likert Scale Single Score'!$D$2:$D$8, 0))</f>
        <v>0</v>
      </c>
      <c r="I98" s="45">
        <f>INDEX('Dev Likert Scale Single Score'!$E$2:$E$8, MATCH('Admin Single Score'!I100, 'Dev Likert Scale Single Score'!$D$2:$D$8, 0))</f>
        <v>0</v>
      </c>
      <c r="J98" s="45">
        <f>INDEX('Dev Likert Scale Single Score'!$E$2:$E$8, MATCH('Admin Single Score'!J100, 'Dev Likert Scale Single Score'!$D$2:$D$8, 0))</f>
        <v>0</v>
      </c>
      <c r="K98" s="45">
        <f>INDEX('Dev Likert Scale Single Score'!$E$2:$E$8, MATCH('Admin Single Score'!K100, 'Dev Likert Scale Single Score'!$D$2:$D$8, 0))</f>
        <v>0</v>
      </c>
      <c r="L98" s="45">
        <f>INDEX('Dev Likert Scale Single Score'!$E$2:$E$8, MATCH('Admin Single Score'!L100, 'Dev Likert Scale Single Score'!$D$2:$D$8, 0))</f>
        <v>0</v>
      </c>
      <c r="M98" s="45">
        <f>INDEX('Dev Likert Scale Single Score'!$E$2:$E$8, MATCH('Admin Single Score'!M100, 'Dev Likert Scale Single Score'!$D$2:$D$8, 0))</f>
        <v>0</v>
      </c>
      <c r="N98" s="45">
        <f>INDEX('Dev Likert Scale Single Score'!$E$2:$E$8, MATCH('Admin Single Score'!N100, 'Dev Likert Scale Single Score'!$D$2:$D$8, 0))</f>
        <v>0</v>
      </c>
      <c r="O98" s="45">
        <f>INDEX('Dev Likert Scale Single Score'!$E$2:$E$8, MATCH('Admin Single Score'!O100, 'Dev Likert Scale Single Score'!$D$2:$D$8, 0))</f>
        <v>0</v>
      </c>
      <c r="P98" s="45">
        <f>INDEX('Dev Likert Scale Single Score'!$E$2:$E$8, MATCH('Admin Single Score'!P100, 'Dev Likert Scale Single Score'!$D$2:$D$8, 0))</f>
        <v>0</v>
      </c>
      <c r="Q98" s="45">
        <f>INDEX('Dev Likert Scale Single Score'!$E$2:$E$8, MATCH('Admin Single Score'!Q100, 'Dev Likert Scale Single Score'!$D$2:$D$8, 0))</f>
        <v>0</v>
      </c>
      <c r="R98" s="45" t="e">
        <f>INDEX('Dev Likert Scale Single Score'!$E$2:$E$8, MATCH('Admin Single Score'!R100, 'Dev Likert Scale Single Score'!$D$2:$D$8, 0))</f>
        <v>#N/A</v>
      </c>
      <c r="S98" s="45" t="e">
        <f>INDEX('Dev Likert Scale Single Score'!$E$2:$E$8, MATCH('Admin Single Score'!S100, 'Dev Likert Scale Single Score'!$D$2:$D$8, 0))</f>
        <v>#N/A</v>
      </c>
      <c r="T98" s="45" t="e">
        <f>INDEX('Dev Likert Scale Single Score'!$E$2:$E$8, MATCH('Admin Single Score'!T100, 'Dev Likert Scale Single Score'!$D$2:$D$8, 0))</f>
        <v>#N/A</v>
      </c>
      <c r="U98" s="45" t="e">
        <f>INDEX('Dev Likert Scale Single Score'!$E$2:$E$8, MATCH('Admin Single Score'!U100, 'Dev Likert Scale Single Score'!$D$2:$D$8, 0))</f>
        <v>#N/A</v>
      </c>
      <c r="V98" s="45" t="e">
        <f>INDEX('Dev Likert Scale Single Score'!$E$2:$E$8, MATCH('Admin Single Score'!V100, 'Dev Likert Scale Single Score'!$D$2:$D$8, 0))</f>
        <v>#N/A</v>
      </c>
      <c r="W98" s="45" t="e">
        <f>INDEX('Dev Likert Scale Single Score'!$E$2:$E$8, MATCH('Admin Single Score'!W100, 'Dev Likert Scale Single Score'!$D$2:$D$8, 0))</f>
        <v>#N/A</v>
      </c>
      <c r="X98" s="45" t="e">
        <f>INDEX('Dev Likert Scale Single Score'!$E$2:$E$8, MATCH('Admin Single Score'!X100, 'Dev Likert Scale Single Score'!$D$2:$D$8, 0))</f>
        <v>#N/A</v>
      </c>
      <c r="Y98" s="45" t="e">
        <f>INDEX('Dev Likert Scale Single Score'!$E$2:$E$8, MATCH('Admin Single Score'!Y100, 'Dev Likert Scale Single Score'!$D$2:$D$8, 0))</f>
        <v>#N/A</v>
      </c>
      <c r="Z98" s="45" t="e">
        <f>INDEX('Dev Likert Scale Single Score'!$E$2:$E$8, MATCH('Admin Single Score'!Z100, 'Dev Likert Scale Single Score'!$D$2:$D$8, 0))</f>
        <v>#N/A</v>
      </c>
      <c r="AA98" s="45" t="e">
        <f>INDEX('Dev Likert Scale Single Score'!$E$2:$E$8, MATCH('Admin Single Score'!AA100, 'Dev Likert Scale Single Score'!$D$2:$D$8, 0))</f>
        <v>#N/A</v>
      </c>
      <c r="AB98" s="45" t="e">
        <f>INDEX('Dev Likert Scale Single Score'!$E$2:$E$8, MATCH('Admin Single Score'!AB100, 'Dev Likert Scale Single Score'!$D$2:$D$8, 0))</f>
        <v>#N/A</v>
      </c>
      <c r="AC98" s="45" t="e">
        <f>INDEX('Dev Likert Scale Single Score'!$E$2:$E$8, MATCH('Admin Single Score'!AC100, 'Dev Likert Scale Single Score'!$D$2:$D$8, 0))</f>
        <v>#N/A</v>
      </c>
      <c r="AD98" s="45" t="e">
        <f>INDEX('Dev Likert Scale Single Score'!$E$2:$E$8, MATCH('Admin Single Score'!AD100, 'Dev Likert Scale Single Score'!$D$2:$D$8, 0))</f>
        <v>#N/A</v>
      </c>
      <c r="AE98" s="45" t="e">
        <f>INDEX('Dev Likert Scale Single Score'!$E$2:$E$8, MATCH('Admin Single Score'!AE100, 'Dev Likert Scale Single Score'!$D$2:$D$8, 0))</f>
        <v>#N/A</v>
      </c>
      <c r="AF98" s="45" t="e">
        <f>INDEX('Dev Likert Scale Single Score'!$E$2:$E$8, MATCH('Admin Single Score'!AF100, 'Dev Likert Scale Single Score'!$D$2:$D$8, 0))</f>
        <v>#N/A</v>
      </c>
      <c r="AG98" s="45" t="e">
        <f>INDEX('Dev Likert Scale Single Score'!$E$2:$E$8, MATCH('Admin Single Score'!AG100, 'Dev Likert Scale Single Score'!$D$2:$D$8, 0))</f>
        <v>#N/A</v>
      </c>
      <c r="AH98" s="45" t="e">
        <f>INDEX('Dev Likert Scale Single Score'!$E$2:$E$8, MATCH('Admin Single Score'!AH100, 'Dev Likert Scale Single Score'!$D$2:$D$8, 0))</f>
        <v>#N/A</v>
      </c>
      <c r="AI98" s="45" t="e">
        <f>INDEX('Dev Likert Scale Single Score'!$E$2:$E$8, MATCH('Admin Single Score'!AI100, 'Dev Likert Scale Single Score'!$D$2:$D$8, 0))</f>
        <v>#N/A</v>
      </c>
      <c r="AJ98" s="45" t="e">
        <f>INDEX('Dev Likert Scale Single Score'!$E$2:$E$8, MATCH('Admin Single Score'!AJ100, 'Dev Likert Scale Single Score'!$D$2:$D$8, 0))</f>
        <v>#N/A</v>
      </c>
      <c r="AK98" s="45" t="e">
        <f>INDEX('Dev Likert Scale Single Score'!$E$2:$E$8, MATCH('Admin Single Score'!AK100, 'Dev Likert Scale Single Score'!$D$2:$D$8, 0))</f>
        <v>#N/A</v>
      </c>
      <c r="AL98" s="45" t="e">
        <f>INDEX('Dev Likert Scale Single Score'!$E$2:$E$8, MATCH('Admin Single Score'!AL100, 'Dev Likert Scale Single Score'!$D$2:$D$8, 0))</f>
        <v>#N/A</v>
      </c>
      <c r="AM98" s="45" t="e">
        <f>INDEX('Dev Likert Scale Single Score'!$E$2:$E$8, MATCH('Admin Single Score'!AM100, 'Dev Likert Scale Single Score'!$D$2:$D$8, 0))</f>
        <v>#N/A</v>
      </c>
      <c r="AN98" s="45" t="e">
        <f>INDEX('Dev Likert Scale Single Score'!$E$2:$E$8, MATCH('Admin Single Score'!AN100, 'Dev Likert Scale Single Score'!$D$2:$D$8, 0))</f>
        <v>#N/A</v>
      </c>
      <c r="AO98" s="45" t="e">
        <f>INDEX('Dev Likert Scale Single Score'!$E$2:$E$8, MATCH('Admin Single Score'!AO100, 'Dev Likert Scale Single Score'!$D$2:$D$8, 0))</f>
        <v>#N/A</v>
      </c>
      <c r="AP98" s="45" t="e">
        <f>INDEX('Dev Likert Scale Single Score'!$E$2:$E$8, MATCH('Admin Single Score'!AP100, 'Dev Likert Scale Single Score'!$D$2:$D$8, 0))</f>
        <v>#N/A</v>
      </c>
      <c r="AQ98" s="45" t="e">
        <f>INDEX('Dev Likert Scale Single Score'!$E$2:$E$8, MATCH('Admin Single Score'!AQ100, 'Dev Likert Scale Single Score'!$D$2:$D$8, 0))</f>
        <v>#N/A</v>
      </c>
    </row>
    <row r="99" spans="1:43" ht="121.5" thickTop="1" thickBot="1" x14ac:dyDescent="0.3">
      <c r="A99" s="92" t="str">
        <f>'Admin Single Score'!A101</f>
        <v>Question_20</v>
      </c>
      <c r="B99" s="13" t="str">
        <f>'Admin Single Score'!B101</f>
        <v>Compared to other areas where the fishers operate, what is the frequency of occurrence of spawning aggregations of species that are caught in or disturbed by the fishing gears used in the MPA?</v>
      </c>
      <c r="C99" s="59" t="str">
        <f ca="1">'Admin Single Score'!C101</f>
        <v>Higher compared to other fishing areas.</v>
      </c>
      <c r="D99" s="45">
        <f>INDEX('Dev Likert Scale Single Score'!$E$2:$E$8, MATCH('Admin Single Score'!D101, 'Dev Likert Scale Single Score'!$D$2:$D$8, 0))</f>
        <v>2</v>
      </c>
      <c r="E99" s="45">
        <f>INDEX('Dev Likert Scale Single Score'!$E$2:$E$8, MATCH('Admin Single Score'!E101, 'Dev Likert Scale Single Score'!$D$2:$D$8, 0))</f>
        <v>2</v>
      </c>
      <c r="F99" s="45">
        <f>INDEX('Dev Likert Scale Single Score'!$E$2:$E$8, MATCH('Admin Single Score'!F101, 'Dev Likert Scale Single Score'!$D$2:$D$8, 0))</f>
        <v>0</v>
      </c>
      <c r="G99" s="45">
        <f>INDEX('Dev Likert Scale Single Score'!$E$2:$E$8, MATCH('Admin Single Score'!G101, 'Dev Likert Scale Single Score'!$D$2:$D$8, 0))</f>
        <v>0</v>
      </c>
      <c r="H99" s="45">
        <f>INDEX('Dev Likert Scale Single Score'!$E$2:$E$8, MATCH('Admin Single Score'!H101, 'Dev Likert Scale Single Score'!$D$2:$D$8, 0))</f>
        <v>0</v>
      </c>
      <c r="I99" s="45">
        <f>INDEX('Dev Likert Scale Single Score'!$E$2:$E$8, MATCH('Admin Single Score'!I101, 'Dev Likert Scale Single Score'!$D$2:$D$8, 0))</f>
        <v>0</v>
      </c>
      <c r="J99" s="45">
        <f>INDEX('Dev Likert Scale Single Score'!$E$2:$E$8, MATCH('Admin Single Score'!J101, 'Dev Likert Scale Single Score'!$D$2:$D$8, 0))</f>
        <v>0</v>
      </c>
      <c r="K99" s="45">
        <f>INDEX('Dev Likert Scale Single Score'!$E$2:$E$8, MATCH('Admin Single Score'!K101, 'Dev Likert Scale Single Score'!$D$2:$D$8, 0))</f>
        <v>0</v>
      </c>
      <c r="L99" s="45">
        <f>INDEX('Dev Likert Scale Single Score'!$E$2:$E$8, MATCH('Admin Single Score'!L101, 'Dev Likert Scale Single Score'!$D$2:$D$8, 0))</f>
        <v>0</v>
      </c>
      <c r="M99" s="45">
        <f>INDEX('Dev Likert Scale Single Score'!$E$2:$E$8, MATCH('Admin Single Score'!M101, 'Dev Likert Scale Single Score'!$D$2:$D$8, 0))</f>
        <v>0</v>
      </c>
      <c r="N99" s="45">
        <f>INDEX('Dev Likert Scale Single Score'!$E$2:$E$8, MATCH('Admin Single Score'!N101, 'Dev Likert Scale Single Score'!$D$2:$D$8, 0))</f>
        <v>0</v>
      </c>
      <c r="O99" s="45">
        <f>INDEX('Dev Likert Scale Single Score'!$E$2:$E$8, MATCH('Admin Single Score'!O101, 'Dev Likert Scale Single Score'!$D$2:$D$8, 0))</f>
        <v>0</v>
      </c>
      <c r="P99" s="45">
        <f>INDEX('Dev Likert Scale Single Score'!$E$2:$E$8, MATCH('Admin Single Score'!P101, 'Dev Likert Scale Single Score'!$D$2:$D$8, 0))</f>
        <v>0</v>
      </c>
      <c r="Q99" s="45">
        <f>INDEX('Dev Likert Scale Single Score'!$E$2:$E$8, MATCH('Admin Single Score'!Q101, 'Dev Likert Scale Single Score'!$D$2:$D$8, 0))</f>
        <v>0</v>
      </c>
      <c r="R99" s="45" t="e">
        <f>INDEX('Dev Likert Scale Single Score'!$E$2:$E$8, MATCH('Admin Single Score'!R101, 'Dev Likert Scale Single Score'!$D$2:$D$8, 0))</f>
        <v>#N/A</v>
      </c>
      <c r="S99" s="45" t="e">
        <f>INDEX('Dev Likert Scale Single Score'!$E$2:$E$8, MATCH('Admin Single Score'!S101, 'Dev Likert Scale Single Score'!$D$2:$D$8, 0))</f>
        <v>#N/A</v>
      </c>
      <c r="T99" s="45" t="e">
        <f>INDEX('Dev Likert Scale Single Score'!$E$2:$E$8, MATCH('Admin Single Score'!T101, 'Dev Likert Scale Single Score'!$D$2:$D$8, 0))</f>
        <v>#N/A</v>
      </c>
      <c r="U99" s="45" t="e">
        <f>INDEX('Dev Likert Scale Single Score'!$E$2:$E$8, MATCH('Admin Single Score'!U101, 'Dev Likert Scale Single Score'!$D$2:$D$8, 0))</f>
        <v>#N/A</v>
      </c>
      <c r="V99" s="45" t="e">
        <f>INDEX('Dev Likert Scale Single Score'!$E$2:$E$8, MATCH('Admin Single Score'!V101, 'Dev Likert Scale Single Score'!$D$2:$D$8, 0))</f>
        <v>#N/A</v>
      </c>
      <c r="W99" s="45" t="e">
        <f>INDEX('Dev Likert Scale Single Score'!$E$2:$E$8, MATCH('Admin Single Score'!W101, 'Dev Likert Scale Single Score'!$D$2:$D$8, 0))</f>
        <v>#N/A</v>
      </c>
      <c r="X99" s="45" t="e">
        <f>INDEX('Dev Likert Scale Single Score'!$E$2:$E$8, MATCH('Admin Single Score'!X101, 'Dev Likert Scale Single Score'!$D$2:$D$8, 0))</f>
        <v>#N/A</v>
      </c>
      <c r="Y99" s="45" t="e">
        <f>INDEX('Dev Likert Scale Single Score'!$E$2:$E$8, MATCH('Admin Single Score'!Y101, 'Dev Likert Scale Single Score'!$D$2:$D$8, 0))</f>
        <v>#N/A</v>
      </c>
      <c r="Z99" s="45" t="e">
        <f>INDEX('Dev Likert Scale Single Score'!$E$2:$E$8, MATCH('Admin Single Score'!Z101, 'Dev Likert Scale Single Score'!$D$2:$D$8, 0))</f>
        <v>#N/A</v>
      </c>
      <c r="AA99" s="45" t="e">
        <f>INDEX('Dev Likert Scale Single Score'!$E$2:$E$8, MATCH('Admin Single Score'!AA101, 'Dev Likert Scale Single Score'!$D$2:$D$8, 0))</f>
        <v>#N/A</v>
      </c>
      <c r="AB99" s="45" t="e">
        <f>INDEX('Dev Likert Scale Single Score'!$E$2:$E$8, MATCH('Admin Single Score'!AB101, 'Dev Likert Scale Single Score'!$D$2:$D$8, 0))</f>
        <v>#N/A</v>
      </c>
      <c r="AC99" s="45" t="e">
        <f>INDEX('Dev Likert Scale Single Score'!$E$2:$E$8, MATCH('Admin Single Score'!AC101, 'Dev Likert Scale Single Score'!$D$2:$D$8, 0))</f>
        <v>#N/A</v>
      </c>
      <c r="AD99" s="45" t="e">
        <f>INDEX('Dev Likert Scale Single Score'!$E$2:$E$8, MATCH('Admin Single Score'!AD101, 'Dev Likert Scale Single Score'!$D$2:$D$8, 0))</f>
        <v>#N/A</v>
      </c>
      <c r="AE99" s="45" t="e">
        <f>INDEX('Dev Likert Scale Single Score'!$E$2:$E$8, MATCH('Admin Single Score'!AE101, 'Dev Likert Scale Single Score'!$D$2:$D$8, 0))</f>
        <v>#N/A</v>
      </c>
      <c r="AF99" s="45" t="e">
        <f>INDEX('Dev Likert Scale Single Score'!$E$2:$E$8, MATCH('Admin Single Score'!AF101, 'Dev Likert Scale Single Score'!$D$2:$D$8, 0))</f>
        <v>#N/A</v>
      </c>
      <c r="AG99" s="45" t="e">
        <f>INDEX('Dev Likert Scale Single Score'!$E$2:$E$8, MATCH('Admin Single Score'!AG101, 'Dev Likert Scale Single Score'!$D$2:$D$8, 0))</f>
        <v>#N/A</v>
      </c>
      <c r="AH99" s="45" t="e">
        <f>INDEX('Dev Likert Scale Single Score'!$E$2:$E$8, MATCH('Admin Single Score'!AH101, 'Dev Likert Scale Single Score'!$D$2:$D$8, 0))</f>
        <v>#N/A</v>
      </c>
      <c r="AI99" s="45" t="e">
        <f>INDEX('Dev Likert Scale Single Score'!$E$2:$E$8, MATCH('Admin Single Score'!AI101, 'Dev Likert Scale Single Score'!$D$2:$D$8, 0))</f>
        <v>#N/A</v>
      </c>
      <c r="AJ99" s="45" t="e">
        <f>INDEX('Dev Likert Scale Single Score'!$E$2:$E$8, MATCH('Admin Single Score'!AJ101, 'Dev Likert Scale Single Score'!$D$2:$D$8, 0))</f>
        <v>#N/A</v>
      </c>
      <c r="AK99" s="45" t="e">
        <f>INDEX('Dev Likert Scale Single Score'!$E$2:$E$8, MATCH('Admin Single Score'!AK101, 'Dev Likert Scale Single Score'!$D$2:$D$8, 0))</f>
        <v>#N/A</v>
      </c>
      <c r="AL99" s="45" t="e">
        <f>INDEX('Dev Likert Scale Single Score'!$E$2:$E$8, MATCH('Admin Single Score'!AL101, 'Dev Likert Scale Single Score'!$D$2:$D$8, 0))</f>
        <v>#N/A</v>
      </c>
      <c r="AM99" s="45" t="e">
        <f>INDEX('Dev Likert Scale Single Score'!$E$2:$E$8, MATCH('Admin Single Score'!AM101, 'Dev Likert Scale Single Score'!$D$2:$D$8, 0))</f>
        <v>#N/A</v>
      </c>
      <c r="AN99" s="45" t="e">
        <f>INDEX('Dev Likert Scale Single Score'!$E$2:$E$8, MATCH('Admin Single Score'!AN101, 'Dev Likert Scale Single Score'!$D$2:$D$8, 0))</f>
        <v>#N/A</v>
      </c>
      <c r="AO99" s="45" t="e">
        <f>INDEX('Dev Likert Scale Single Score'!$E$2:$E$8, MATCH('Admin Single Score'!AO101, 'Dev Likert Scale Single Score'!$D$2:$D$8, 0))</f>
        <v>#N/A</v>
      </c>
      <c r="AP99" s="45" t="e">
        <f>INDEX('Dev Likert Scale Single Score'!$E$2:$E$8, MATCH('Admin Single Score'!AP101, 'Dev Likert Scale Single Score'!$D$2:$D$8, 0))</f>
        <v>#N/A</v>
      </c>
      <c r="AQ99" s="45" t="e">
        <f>INDEX('Dev Likert Scale Single Score'!$E$2:$E$8, MATCH('Admin Single Score'!AQ101, 'Dev Likert Scale Single Score'!$D$2:$D$8, 0))</f>
        <v>#N/A</v>
      </c>
    </row>
    <row r="100" spans="1:43" ht="121.5" thickTop="1" thickBot="1" x14ac:dyDescent="0.3">
      <c r="A100" s="92" t="str">
        <f>'Admin Single Score'!A102</f>
        <v>Question_20</v>
      </c>
      <c r="B100" s="13" t="str">
        <f>'Admin Single Score'!B102</f>
        <v>Compared to other areas where the fishers operate, what is the frequency of occurrence of spawning aggregations of species that are caught in or disturbed by the fishing gears used in the MPA?</v>
      </c>
      <c r="C100" s="59" t="str">
        <f ca="1">'Admin Single Score'!C102</f>
        <v>This is unknown and/or uncertain (Q20).</v>
      </c>
      <c r="D100" s="45" t="str">
        <f>INDEX('Dev Likert Scale Single Score'!$E$2:$E$8, MATCH('Admin Single Score'!D102, 'Dev Likert Scale Single Score'!$D$2:$D$8, 0))</f>
        <v>u</v>
      </c>
      <c r="E100" s="45" t="str">
        <f>INDEX('Dev Likert Scale Single Score'!$E$2:$E$8, MATCH('Admin Single Score'!E102, 'Dev Likert Scale Single Score'!$D$2:$D$8, 0))</f>
        <v>u</v>
      </c>
      <c r="F100" s="45">
        <f>INDEX('Dev Likert Scale Single Score'!$E$2:$E$8, MATCH('Admin Single Score'!F102, 'Dev Likert Scale Single Score'!$D$2:$D$8, 0))</f>
        <v>0</v>
      </c>
      <c r="G100" s="45">
        <f>INDEX('Dev Likert Scale Single Score'!$E$2:$E$8, MATCH('Admin Single Score'!G102, 'Dev Likert Scale Single Score'!$D$2:$D$8, 0))</f>
        <v>0</v>
      </c>
      <c r="H100" s="45">
        <f>INDEX('Dev Likert Scale Single Score'!$E$2:$E$8, MATCH('Admin Single Score'!H102, 'Dev Likert Scale Single Score'!$D$2:$D$8, 0))</f>
        <v>0</v>
      </c>
      <c r="I100" s="45">
        <f>INDEX('Dev Likert Scale Single Score'!$E$2:$E$8, MATCH('Admin Single Score'!I102, 'Dev Likert Scale Single Score'!$D$2:$D$8, 0))</f>
        <v>0</v>
      </c>
      <c r="J100" s="45">
        <f>INDEX('Dev Likert Scale Single Score'!$E$2:$E$8, MATCH('Admin Single Score'!J102, 'Dev Likert Scale Single Score'!$D$2:$D$8, 0))</f>
        <v>0</v>
      </c>
      <c r="K100" s="45">
        <f>INDEX('Dev Likert Scale Single Score'!$E$2:$E$8, MATCH('Admin Single Score'!K102, 'Dev Likert Scale Single Score'!$D$2:$D$8, 0))</f>
        <v>0</v>
      </c>
      <c r="L100" s="45">
        <f>INDEX('Dev Likert Scale Single Score'!$E$2:$E$8, MATCH('Admin Single Score'!L102, 'Dev Likert Scale Single Score'!$D$2:$D$8, 0))</f>
        <v>0</v>
      </c>
      <c r="M100" s="45">
        <f>INDEX('Dev Likert Scale Single Score'!$E$2:$E$8, MATCH('Admin Single Score'!M102, 'Dev Likert Scale Single Score'!$D$2:$D$8, 0))</f>
        <v>0</v>
      </c>
      <c r="N100" s="45">
        <f>INDEX('Dev Likert Scale Single Score'!$E$2:$E$8, MATCH('Admin Single Score'!N102, 'Dev Likert Scale Single Score'!$D$2:$D$8, 0))</f>
        <v>0</v>
      </c>
      <c r="O100" s="45">
        <f>INDEX('Dev Likert Scale Single Score'!$E$2:$E$8, MATCH('Admin Single Score'!O102, 'Dev Likert Scale Single Score'!$D$2:$D$8, 0))</f>
        <v>0</v>
      </c>
      <c r="P100" s="45">
        <f>INDEX('Dev Likert Scale Single Score'!$E$2:$E$8, MATCH('Admin Single Score'!P102, 'Dev Likert Scale Single Score'!$D$2:$D$8, 0))</f>
        <v>0</v>
      </c>
      <c r="Q100" s="45">
        <f>INDEX('Dev Likert Scale Single Score'!$E$2:$E$8, MATCH('Admin Single Score'!Q102, 'Dev Likert Scale Single Score'!$D$2:$D$8, 0))</f>
        <v>0</v>
      </c>
      <c r="R100" s="45" t="e">
        <f>INDEX('Dev Likert Scale Single Score'!$E$2:$E$8, MATCH('Admin Single Score'!R102, 'Dev Likert Scale Single Score'!$D$2:$D$8, 0))</f>
        <v>#N/A</v>
      </c>
      <c r="S100" s="45" t="e">
        <f>INDEX('Dev Likert Scale Single Score'!$E$2:$E$8, MATCH('Admin Single Score'!S102, 'Dev Likert Scale Single Score'!$D$2:$D$8, 0))</f>
        <v>#N/A</v>
      </c>
      <c r="T100" s="45" t="e">
        <f>INDEX('Dev Likert Scale Single Score'!$E$2:$E$8, MATCH('Admin Single Score'!T102, 'Dev Likert Scale Single Score'!$D$2:$D$8, 0))</f>
        <v>#N/A</v>
      </c>
      <c r="U100" s="45" t="e">
        <f>INDEX('Dev Likert Scale Single Score'!$E$2:$E$8, MATCH('Admin Single Score'!U102, 'Dev Likert Scale Single Score'!$D$2:$D$8, 0))</f>
        <v>#N/A</v>
      </c>
      <c r="V100" s="45" t="e">
        <f>INDEX('Dev Likert Scale Single Score'!$E$2:$E$8, MATCH('Admin Single Score'!V102, 'Dev Likert Scale Single Score'!$D$2:$D$8, 0))</f>
        <v>#N/A</v>
      </c>
      <c r="W100" s="45" t="e">
        <f>INDEX('Dev Likert Scale Single Score'!$E$2:$E$8, MATCH('Admin Single Score'!W102, 'Dev Likert Scale Single Score'!$D$2:$D$8, 0))</f>
        <v>#N/A</v>
      </c>
      <c r="X100" s="45" t="e">
        <f>INDEX('Dev Likert Scale Single Score'!$E$2:$E$8, MATCH('Admin Single Score'!X102, 'Dev Likert Scale Single Score'!$D$2:$D$8, 0))</f>
        <v>#N/A</v>
      </c>
      <c r="Y100" s="45" t="e">
        <f>INDEX('Dev Likert Scale Single Score'!$E$2:$E$8, MATCH('Admin Single Score'!Y102, 'Dev Likert Scale Single Score'!$D$2:$D$8, 0))</f>
        <v>#N/A</v>
      </c>
      <c r="Z100" s="45" t="e">
        <f>INDEX('Dev Likert Scale Single Score'!$E$2:$E$8, MATCH('Admin Single Score'!Z102, 'Dev Likert Scale Single Score'!$D$2:$D$8, 0))</f>
        <v>#N/A</v>
      </c>
      <c r="AA100" s="45" t="e">
        <f>INDEX('Dev Likert Scale Single Score'!$E$2:$E$8, MATCH('Admin Single Score'!AA102, 'Dev Likert Scale Single Score'!$D$2:$D$8, 0))</f>
        <v>#N/A</v>
      </c>
      <c r="AB100" s="45" t="e">
        <f>INDEX('Dev Likert Scale Single Score'!$E$2:$E$8, MATCH('Admin Single Score'!AB102, 'Dev Likert Scale Single Score'!$D$2:$D$8, 0))</f>
        <v>#N/A</v>
      </c>
      <c r="AC100" s="45" t="e">
        <f>INDEX('Dev Likert Scale Single Score'!$E$2:$E$8, MATCH('Admin Single Score'!AC102, 'Dev Likert Scale Single Score'!$D$2:$D$8, 0))</f>
        <v>#N/A</v>
      </c>
      <c r="AD100" s="45" t="e">
        <f>INDEX('Dev Likert Scale Single Score'!$E$2:$E$8, MATCH('Admin Single Score'!AD102, 'Dev Likert Scale Single Score'!$D$2:$D$8, 0))</f>
        <v>#N/A</v>
      </c>
      <c r="AE100" s="45" t="e">
        <f>INDEX('Dev Likert Scale Single Score'!$E$2:$E$8, MATCH('Admin Single Score'!AE102, 'Dev Likert Scale Single Score'!$D$2:$D$8, 0))</f>
        <v>#N/A</v>
      </c>
      <c r="AF100" s="45" t="e">
        <f>INDEX('Dev Likert Scale Single Score'!$E$2:$E$8, MATCH('Admin Single Score'!AF102, 'Dev Likert Scale Single Score'!$D$2:$D$8, 0))</f>
        <v>#N/A</v>
      </c>
      <c r="AG100" s="45" t="e">
        <f>INDEX('Dev Likert Scale Single Score'!$E$2:$E$8, MATCH('Admin Single Score'!AG102, 'Dev Likert Scale Single Score'!$D$2:$D$8, 0))</f>
        <v>#N/A</v>
      </c>
      <c r="AH100" s="45" t="e">
        <f>INDEX('Dev Likert Scale Single Score'!$E$2:$E$8, MATCH('Admin Single Score'!AH102, 'Dev Likert Scale Single Score'!$D$2:$D$8, 0))</f>
        <v>#N/A</v>
      </c>
      <c r="AI100" s="45" t="e">
        <f>INDEX('Dev Likert Scale Single Score'!$E$2:$E$8, MATCH('Admin Single Score'!AI102, 'Dev Likert Scale Single Score'!$D$2:$D$8, 0))</f>
        <v>#N/A</v>
      </c>
      <c r="AJ100" s="45" t="e">
        <f>INDEX('Dev Likert Scale Single Score'!$E$2:$E$8, MATCH('Admin Single Score'!AJ102, 'Dev Likert Scale Single Score'!$D$2:$D$8, 0))</f>
        <v>#N/A</v>
      </c>
      <c r="AK100" s="45" t="e">
        <f>INDEX('Dev Likert Scale Single Score'!$E$2:$E$8, MATCH('Admin Single Score'!AK102, 'Dev Likert Scale Single Score'!$D$2:$D$8, 0))</f>
        <v>#N/A</v>
      </c>
      <c r="AL100" s="45" t="e">
        <f>INDEX('Dev Likert Scale Single Score'!$E$2:$E$8, MATCH('Admin Single Score'!AL102, 'Dev Likert Scale Single Score'!$D$2:$D$8, 0))</f>
        <v>#N/A</v>
      </c>
      <c r="AM100" s="45" t="e">
        <f>INDEX('Dev Likert Scale Single Score'!$E$2:$E$8, MATCH('Admin Single Score'!AM102, 'Dev Likert Scale Single Score'!$D$2:$D$8, 0))</f>
        <v>#N/A</v>
      </c>
      <c r="AN100" s="45" t="e">
        <f>INDEX('Dev Likert Scale Single Score'!$E$2:$E$8, MATCH('Admin Single Score'!AN102, 'Dev Likert Scale Single Score'!$D$2:$D$8, 0))</f>
        <v>#N/A</v>
      </c>
      <c r="AO100" s="45" t="e">
        <f>INDEX('Dev Likert Scale Single Score'!$E$2:$E$8, MATCH('Admin Single Score'!AO102, 'Dev Likert Scale Single Score'!$D$2:$D$8, 0))</f>
        <v>#N/A</v>
      </c>
      <c r="AP100" s="45" t="e">
        <f>INDEX('Dev Likert Scale Single Score'!$E$2:$E$8, MATCH('Admin Single Score'!AP102, 'Dev Likert Scale Single Score'!$D$2:$D$8, 0))</f>
        <v>#N/A</v>
      </c>
      <c r="AQ100" s="45" t="e">
        <f>INDEX('Dev Likert Scale Single Score'!$E$2:$E$8, MATCH('Admin Single Score'!AQ102, 'Dev Likert Scale Single Score'!$D$2:$D$8, 0))</f>
        <v>#N/A</v>
      </c>
    </row>
    <row r="101" spans="1:43" ht="121.5" thickTop="1" thickBot="1" x14ac:dyDescent="0.3">
      <c r="A101" s="92" t="str">
        <f>'Admin Single Score'!A103</f>
        <v>Question_20</v>
      </c>
      <c r="B101" s="13" t="str">
        <f>'Admin Single Score'!B103</f>
        <v>Compared to other areas where the fishers operate, what is the frequency of occurrence of spawning aggregations of species that are caught in or disturbed by the fishing gears used in the MPA?</v>
      </c>
      <c r="C101" s="59">
        <f ca="1">'Admin Single Score'!C103</f>
        <v>0</v>
      </c>
      <c r="D101" s="45" t="e">
        <f>INDEX('Dev Likert Scale Single Score'!$E$2:$E$8, MATCH('Admin Single Score'!D103, 'Dev Likert Scale Single Score'!$D$2:$D$8, 0))</f>
        <v>#N/A</v>
      </c>
      <c r="E101" s="45" t="e">
        <f>INDEX('Dev Likert Scale Single Score'!$E$2:$E$8, MATCH('Admin Single Score'!E103, 'Dev Likert Scale Single Score'!$D$2:$D$8, 0))</f>
        <v>#N/A</v>
      </c>
      <c r="F101" s="45" t="e">
        <f>INDEX('Dev Likert Scale Single Score'!$E$2:$E$8, MATCH('Admin Single Score'!F103, 'Dev Likert Scale Single Score'!$D$2:$D$8, 0))</f>
        <v>#N/A</v>
      </c>
      <c r="G101" s="45" t="e">
        <f>INDEX('Dev Likert Scale Single Score'!$E$2:$E$8, MATCH('Admin Single Score'!G103, 'Dev Likert Scale Single Score'!$D$2:$D$8, 0))</f>
        <v>#N/A</v>
      </c>
      <c r="H101" s="45" t="e">
        <f>INDEX('Dev Likert Scale Single Score'!$E$2:$E$8, MATCH('Admin Single Score'!H103, 'Dev Likert Scale Single Score'!$D$2:$D$8, 0))</f>
        <v>#N/A</v>
      </c>
      <c r="I101" s="45" t="e">
        <f>INDEX('Dev Likert Scale Single Score'!$E$2:$E$8, MATCH('Admin Single Score'!I103, 'Dev Likert Scale Single Score'!$D$2:$D$8, 0))</f>
        <v>#N/A</v>
      </c>
      <c r="J101" s="45" t="e">
        <f>INDEX('Dev Likert Scale Single Score'!$E$2:$E$8, MATCH('Admin Single Score'!J103, 'Dev Likert Scale Single Score'!$D$2:$D$8, 0))</f>
        <v>#N/A</v>
      </c>
      <c r="K101" s="45" t="e">
        <f>INDEX('Dev Likert Scale Single Score'!$E$2:$E$8, MATCH('Admin Single Score'!K103, 'Dev Likert Scale Single Score'!$D$2:$D$8, 0))</f>
        <v>#N/A</v>
      </c>
      <c r="L101" s="45" t="e">
        <f>INDEX('Dev Likert Scale Single Score'!$E$2:$E$8, MATCH('Admin Single Score'!L103, 'Dev Likert Scale Single Score'!$D$2:$D$8, 0))</f>
        <v>#N/A</v>
      </c>
      <c r="M101" s="45" t="e">
        <f>INDEX('Dev Likert Scale Single Score'!$E$2:$E$8, MATCH('Admin Single Score'!M103, 'Dev Likert Scale Single Score'!$D$2:$D$8, 0))</f>
        <v>#N/A</v>
      </c>
      <c r="N101" s="45" t="e">
        <f>INDEX('Dev Likert Scale Single Score'!$E$2:$E$8, MATCH('Admin Single Score'!N103, 'Dev Likert Scale Single Score'!$D$2:$D$8, 0))</f>
        <v>#N/A</v>
      </c>
      <c r="O101" s="45" t="e">
        <f>INDEX('Dev Likert Scale Single Score'!$E$2:$E$8, MATCH('Admin Single Score'!O103, 'Dev Likert Scale Single Score'!$D$2:$D$8, 0))</f>
        <v>#N/A</v>
      </c>
      <c r="P101" s="45" t="e">
        <f>INDEX('Dev Likert Scale Single Score'!$E$2:$E$8, MATCH('Admin Single Score'!P103, 'Dev Likert Scale Single Score'!$D$2:$D$8, 0))</f>
        <v>#N/A</v>
      </c>
      <c r="Q101" s="45" t="e">
        <f>INDEX('Dev Likert Scale Single Score'!$E$2:$E$8, MATCH('Admin Single Score'!Q103, 'Dev Likert Scale Single Score'!$D$2:$D$8, 0))</f>
        <v>#N/A</v>
      </c>
      <c r="R101" s="45" t="e">
        <f>INDEX('Dev Likert Scale Single Score'!$E$2:$E$8, MATCH('Admin Single Score'!R103, 'Dev Likert Scale Single Score'!$D$2:$D$8, 0))</f>
        <v>#N/A</v>
      </c>
      <c r="S101" s="45" t="e">
        <f>INDEX('Dev Likert Scale Single Score'!$E$2:$E$8, MATCH('Admin Single Score'!S103, 'Dev Likert Scale Single Score'!$D$2:$D$8, 0))</f>
        <v>#N/A</v>
      </c>
      <c r="T101" s="45" t="e">
        <f>INDEX('Dev Likert Scale Single Score'!$E$2:$E$8, MATCH('Admin Single Score'!T103, 'Dev Likert Scale Single Score'!$D$2:$D$8, 0))</f>
        <v>#N/A</v>
      </c>
      <c r="U101" s="45" t="e">
        <f>INDEX('Dev Likert Scale Single Score'!$E$2:$E$8, MATCH('Admin Single Score'!U103, 'Dev Likert Scale Single Score'!$D$2:$D$8, 0))</f>
        <v>#N/A</v>
      </c>
      <c r="V101" s="45" t="e">
        <f>INDEX('Dev Likert Scale Single Score'!$E$2:$E$8, MATCH('Admin Single Score'!V103, 'Dev Likert Scale Single Score'!$D$2:$D$8, 0))</f>
        <v>#N/A</v>
      </c>
      <c r="W101" s="45" t="e">
        <f>INDEX('Dev Likert Scale Single Score'!$E$2:$E$8, MATCH('Admin Single Score'!W103, 'Dev Likert Scale Single Score'!$D$2:$D$8, 0))</f>
        <v>#N/A</v>
      </c>
      <c r="X101" s="45" t="e">
        <f>INDEX('Dev Likert Scale Single Score'!$E$2:$E$8, MATCH('Admin Single Score'!X103, 'Dev Likert Scale Single Score'!$D$2:$D$8, 0))</f>
        <v>#N/A</v>
      </c>
      <c r="Y101" s="45" t="e">
        <f>INDEX('Dev Likert Scale Single Score'!$E$2:$E$8, MATCH('Admin Single Score'!Y103, 'Dev Likert Scale Single Score'!$D$2:$D$8, 0))</f>
        <v>#N/A</v>
      </c>
      <c r="Z101" s="45" t="e">
        <f>INDEX('Dev Likert Scale Single Score'!$E$2:$E$8, MATCH('Admin Single Score'!Z103, 'Dev Likert Scale Single Score'!$D$2:$D$8, 0))</f>
        <v>#N/A</v>
      </c>
      <c r="AA101" s="45" t="e">
        <f>INDEX('Dev Likert Scale Single Score'!$E$2:$E$8, MATCH('Admin Single Score'!AA103, 'Dev Likert Scale Single Score'!$D$2:$D$8, 0))</f>
        <v>#N/A</v>
      </c>
      <c r="AB101" s="45" t="e">
        <f>INDEX('Dev Likert Scale Single Score'!$E$2:$E$8, MATCH('Admin Single Score'!AB103, 'Dev Likert Scale Single Score'!$D$2:$D$8, 0))</f>
        <v>#N/A</v>
      </c>
      <c r="AC101" s="45" t="e">
        <f>INDEX('Dev Likert Scale Single Score'!$E$2:$E$8, MATCH('Admin Single Score'!AC103, 'Dev Likert Scale Single Score'!$D$2:$D$8, 0))</f>
        <v>#N/A</v>
      </c>
      <c r="AD101" s="45" t="e">
        <f>INDEX('Dev Likert Scale Single Score'!$E$2:$E$8, MATCH('Admin Single Score'!AD103, 'Dev Likert Scale Single Score'!$D$2:$D$8, 0))</f>
        <v>#N/A</v>
      </c>
      <c r="AE101" s="45" t="e">
        <f>INDEX('Dev Likert Scale Single Score'!$E$2:$E$8, MATCH('Admin Single Score'!AE103, 'Dev Likert Scale Single Score'!$D$2:$D$8, 0))</f>
        <v>#N/A</v>
      </c>
      <c r="AF101" s="45" t="e">
        <f>INDEX('Dev Likert Scale Single Score'!$E$2:$E$8, MATCH('Admin Single Score'!AF103, 'Dev Likert Scale Single Score'!$D$2:$D$8, 0))</f>
        <v>#N/A</v>
      </c>
      <c r="AG101" s="45" t="e">
        <f>INDEX('Dev Likert Scale Single Score'!$E$2:$E$8, MATCH('Admin Single Score'!AG103, 'Dev Likert Scale Single Score'!$D$2:$D$8, 0))</f>
        <v>#N/A</v>
      </c>
      <c r="AH101" s="45" t="e">
        <f>INDEX('Dev Likert Scale Single Score'!$E$2:$E$8, MATCH('Admin Single Score'!AH103, 'Dev Likert Scale Single Score'!$D$2:$D$8, 0))</f>
        <v>#N/A</v>
      </c>
      <c r="AI101" s="45" t="e">
        <f>INDEX('Dev Likert Scale Single Score'!$E$2:$E$8, MATCH('Admin Single Score'!AI103, 'Dev Likert Scale Single Score'!$D$2:$D$8, 0))</f>
        <v>#N/A</v>
      </c>
      <c r="AJ101" s="45" t="e">
        <f>INDEX('Dev Likert Scale Single Score'!$E$2:$E$8, MATCH('Admin Single Score'!AJ103, 'Dev Likert Scale Single Score'!$D$2:$D$8, 0))</f>
        <v>#N/A</v>
      </c>
      <c r="AK101" s="45" t="e">
        <f>INDEX('Dev Likert Scale Single Score'!$E$2:$E$8, MATCH('Admin Single Score'!AK103, 'Dev Likert Scale Single Score'!$D$2:$D$8, 0))</f>
        <v>#N/A</v>
      </c>
      <c r="AL101" s="45" t="e">
        <f>INDEX('Dev Likert Scale Single Score'!$E$2:$E$8, MATCH('Admin Single Score'!AL103, 'Dev Likert Scale Single Score'!$D$2:$D$8, 0))</f>
        <v>#N/A</v>
      </c>
      <c r="AM101" s="45" t="e">
        <f>INDEX('Dev Likert Scale Single Score'!$E$2:$E$8, MATCH('Admin Single Score'!AM103, 'Dev Likert Scale Single Score'!$D$2:$D$8, 0))</f>
        <v>#N/A</v>
      </c>
      <c r="AN101" s="45" t="e">
        <f>INDEX('Dev Likert Scale Single Score'!$E$2:$E$8, MATCH('Admin Single Score'!AN103, 'Dev Likert Scale Single Score'!$D$2:$D$8, 0))</f>
        <v>#N/A</v>
      </c>
      <c r="AO101" s="45" t="e">
        <f>INDEX('Dev Likert Scale Single Score'!$E$2:$E$8, MATCH('Admin Single Score'!AO103, 'Dev Likert Scale Single Score'!$D$2:$D$8, 0))</f>
        <v>#N/A</v>
      </c>
      <c r="AP101" s="45" t="e">
        <f>INDEX('Dev Likert Scale Single Score'!$E$2:$E$8, MATCH('Admin Single Score'!AP103, 'Dev Likert Scale Single Score'!$D$2:$D$8, 0))</f>
        <v>#N/A</v>
      </c>
      <c r="AQ101" s="45" t="e">
        <f>INDEX('Dev Likert Scale Single Score'!$E$2:$E$8, MATCH('Admin Single Score'!AQ103, 'Dev Likert Scale Single Score'!$D$2:$D$8, 0))</f>
        <v>#N/A</v>
      </c>
    </row>
    <row r="102" spans="1:43" ht="61.5" thickTop="1" thickBot="1" x14ac:dyDescent="0.3">
      <c r="A102" s="92" t="str">
        <f>'Admin Single Score'!A104</f>
        <v>Question_21</v>
      </c>
      <c r="B102" s="13" t="str">
        <f>'Admin Single Score'!B104</f>
        <v>Compared to other areas where the fishers operate, what is the historic fishing intensity in the MPA?</v>
      </c>
      <c r="C102" s="59" t="str">
        <f ca="1">'Admin Single Score'!C104</f>
        <v>Fishing intensity in the MPA is generally low compared to other fishing areas.</v>
      </c>
      <c r="D102" s="45">
        <f>INDEX('Dev Likert Scale Single Score'!$E$2:$E$8, MATCH('Admin Single Score'!D104, 'Dev Likert Scale Single Score'!$D$2:$D$8, 0))</f>
        <v>1</v>
      </c>
      <c r="E102" s="45">
        <f>INDEX('Dev Likert Scale Single Score'!$E$2:$E$8, MATCH('Admin Single Score'!E104, 'Dev Likert Scale Single Score'!$D$2:$D$8, 0))</f>
        <v>1</v>
      </c>
      <c r="F102" s="45">
        <f>INDEX('Dev Likert Scale Single Score'!$E$2:$E$8, MATCH('Admin Single Score'!F104, 'Dev Likert Scale Single Score'!$D$2:$D$8, 0))</f>
        <v>1</v>
      </c>
      <c r="G102" s="45">
        <f>INDEX('Dev Likert Scale Single Score'!$E$2:$E$8, MATCH('Admin Single Score'!G104, 'Dev Likert Scale Single Score'!$D$2:$D$8, 0))</f>
        <v>1</v>
      </c>
      <c r="H102" s="45">
        <f>INDEX('Dev Likert Scale Single Score'!$E$2:$E$8, MATCH('Admin Single Score'!H104, 'Dev Likert Scale Single Score'!$D$2:$D$8, 0))</f>
        <v>0</v>
      </c>
      <c r="I102" s="45">
        <f>INDEX('Dev Likert Scale Single Score'!$E$2:$E$8, MATCH('Admin Single Score'!I104, 'Dev Likert Scale Single Score'!$D$2:$D$8, 0))</f>
        <v>1</v>
      </c>
      <c r="J102" s="45">
        <f>INDEX('Dev Likert Scale Single Score'!$E$2:$E$8, MATCH('Admin Single Score'!J104, 'Dev Likert Scale Single Score'!$D$2:$D$8, 0))</f>
        <v>0</v>
      </c>
      <c r="K102" s="45">
        <f>INDEX('Dev Likert Scale Single Score'!$E$2:$E$8, MATCH('Admin Single Score'!K104, 'Dev Likert Scale Single Score'!$D$2:$D$8, 0))</f>
        <v>0</v>
      </c>
      <c r="L102" s="45">
        <f>INDEX('Dev Likert Scale Single Score'!$E$2:$E$8, MATCH('Admin Single Score'!L104, 'Dev Likert Scale Single Score'!$D$2:$D$8, 0))</f>
        <v>0</v>
      </c>
      <c r="M102" s="45">
        <f>INDEX('Dev Likert Scale Single Score'!$E$2:$E$8, MATCH('Admin Single Score'!M104, 'Dev Likert Scale Single Score'!$D$2:$D$8, 0))</f>
        <v>0</v>
      </c>
      <c r="N102" s="45">
        <f>INDEX('Dev Likert Scale Single Score'!$E$2:$E$8, MATCH('Admin Single Score'!N104, 'Dev Likert Scale Single Score'!$D$2:$D$8, 0))</f>
        <v>0</v>
      </c>
      <c r="O102" s="45">
        <f>INDEX('Dev Likert Scale Single Score'!$E$2:$E$8, MATCH('Admin Single Score'!O104, 'Dev Likert Scale Single Score'!$D$2:$D$8, 0))</f>
        <v>0</v>
      </c>
      <c r="P102" s="45">
        <f>INDEX('Dev Likert Scale Single Score'!$E$2:$E$8, MATCH('Admin Single Score'!P104, 'Dev Likert Scale Single Score'!$D$2:$D$8, 0))</f>
        <v>1</v>
      </c>
      <c r="Q102" s="45">
        <f>INDEX('Dev Likert Scale Single Score'!$E$2:$E$8, MATCH('Admin Single Score'!Q104, 'Dev Likert Scale Single Score'!$D$2:$D$8, 0))</f>
        <v>1</v>
      </c>
      <c r="R102" s="45" t="e">
        <f>INDEX('Dev Likert Scale Single Score'!$E$2:$E$8, MATCH('Admin Single Score'!R104, 'Dev Likert Scale Single Score'!$D$2:$D$8, 0))</f>
        <v>#N/A</v>
      </c>
      <c r="S102" s="45" t="e">
        <f>INDEX('Dev Likert Scale Single Score'!$E$2:$E$8, MATCH('Admin Single Score'!S104, 'Dev Likert Scale Single Score'!$D$2:$D$8, 0))</f>
        <v>#N/A</v>
      </c>
      <c r="T102" s="45" t="e">
        <f>INDEX('Dev Likert Scale Single Score'!$E$2:$E$8, MATCH('Admin Single Score'!T104, 'Dev Likert Scale Single Score'!$D$2:$D$8, 0))</f>
        <v>#N/A</v>
      </c>
      <c r="U102" s="45" t="e">
        <f>INDEX('Dev Likert Scale Single Score'!$E$2:$E$8, MATCH('Admin Single Score'!U104, 'Dev Likert Scale Single Score'!$D$2:$D$8, 0))</f>
        <v>#N/A</v>
      </c>
      <c r="V102" s="45" t="e">
        <f>INDEX('Dev Likert Scale Single Score'!$E$2:$E$8, MATCH('Admin Single Score'!V104, 'Dev Likert Scale Single Score'!$D$2:$D$8, 0))</f>
        <v>#N/A</v>
      </c>
      <c r="W102" s="45" t="e">
        <f>INDEX('Dev Likert Scale Single Score'!$E$2:$E$8, MATCH('Admin Single Score'!W104, 'Dev Likert Scale Single Score'!$D$2:$D$8, 0))</f>
        <v>#N/A</v>
      </c>
      <c r="X102" s="45" t="e">
        <f>INDEX('Dev Likert Scale Single Score'!$E$2:$E$8, MATCH('Admin Single Score'!X104, 'Dev Likert Scale Single Score'!$D$2:$D$8, 0))</f>
        <v>#N/A</v>
      </c>
      <c r="Y102" s="45" t="e">
        <f>INDEX('Dev Likert Scale Single Score'!$E$2:$E$8, MATCH('Admin Single Score'!Y104, 'Dev Likert Scale Single Score'!$D$2:$D$8, 0))</f>
        <v>#N/A</v>
      </c>
      <c r="Z102" s="45" t="e">
        <f>INDEX('Dev Likert Scale Single Score'!$E$2:$E$8, MATCH('Admin Single Score'!Z104, 'Dev Likert Scale Single Score'!$D$2:$D$8, 0))</f>
        <v>#N/A</v>
      </c>
      <c r="AA102" s="45" t="e">
        <f>INDEX('Dev Likert Scale Single Score'!$E$2:$E$8, MATCH('Admin Single Score'!AA104, 'Dev Likert Scale Single Score'!$D$2:$D$8, 0))</f>
        <v>#N/A</v>
      </c>
      <c r="AB102" s="45" t="e">
        <f>INDEX('Dev Likert Scale Single Score'!$E$2:$E$8, MATCH('Admin Single Score'!AB104, 'Dev Likert Scale Single Score'!$D$2:$D$8, 0))</f>
        <v>#N/A</v>
      </c>
      <c r="AC102" s="45" t="e">
        <f>INDEX('Dev Likert Scale Single Score'!$E$2:$E$8, MATCH('Admin Single Score'!AC104, 'Dev Likert Scale Single Score'!$D$2:$D$8, 0))</f>
        <v>#N/A</v>
      </c>
      <c r="AD102" s="45" t="e">
        <f>INDEX('Dev Likert Scale Single Score'!$E$2:$E$8, MATCH('Admin Single Score'!AD104, 'Dev Likert Scale Single Score'!$D$2:$D$8, 0))</f>
        <v>#N/A</v>
      </c>
      <c r="AE102" s="45" t="e">
        <f>INDEX('Dev Likert Scale Single Score'!$E$2:$E$8, MATCH('Admin Single Score'!AE104, 'Dev Likert Scale Single Score'!$D$2:$D$8, 0))</f>
        <v>#N/A</v>
      </c>
      <c r="AF102" s="45" t="e">
        <f>INDEX('Dev Likert Scale Single Score'!$E$2:$E$8, MATCH('Admin Single Score'!AF104, 'Dev Likert Scale Single Score'!$D$2:$D$8, 0))</f>
        <v>#N/A</v>
      </c>
      <c r="AG102" s="45" t="e">
        <f>INDEX('Dev Likert Scale Single Score'!$E$2:$E$8, MATCH('Admin Single Score'!AG104, 'Dev Likert Scale Single Score'!$D$2:$D$8, 0))</f>
        <v>#N/A</v>
      </c>
      <c r="AH102" s="45" t="e">
        <f>INDEX('Dev Likert Scale Single Score'!$E$2:$E$8, MATCH('Admin Single Score'!AH104, 'Dev Likert Scale Single Score'!$D$2:$D$8, 0))</f>
        <v>#N/A</v>
      </c>
      <c r="AI102" s="45" t="e">
        <f>INDEX('Dev Likert Scale Single Score'!$E$2:$E$8, MATCH('Admin Single Score'!AI104, 'Dev Likert Scale Single Score'!$D$2:$D$8, 0))</f>
        <v>#N/A</v>
      </c>
      <c r="AJ102" s="45" t="e">
        <f>INDEX('Dev Likert Scale Single Score'!$E$2:$E$8, MATCH('Admin Single Score'!AJ104, 'Dev Likert Scale Single Score'!$D$2:$D$8, 0))</f>
        <v>#N/A</v>
      </c>
      <c r="AK102" s="45" t="e">
        <f>INDEX('Dev Likert Scale Single Score'!$E$2:$E$8, MATCH('Admin Single Score'!AK104, 'Dev Likert Scale Single Score'!$D$2:$D$8, 0))</f>
        <v>#N/A</v>
      </c>
      <c r="AL102" s="45" t="e">
        <f>INDEX('Dev Likert Scale Single Score'!$E$2:$E$8, MATCH('Admin Single Score'!AL104, 'Dev Likert Scale Single Score'!$D$2:$D$8, 0))</f>
        <v>#N/A</v>
      </c>
      <c r="AM102" s="45" t="e">
        <f>INDEX('Dev Likert Scale Single Score'!$E$2:$E$8, MATCH('Admin Single Score'!AM104, 'Dev Likert Scale Single Score'!$D$2:$D$8, 0))</f>
        <v>#N/A</v>
      </c>
      <c r="AN102" s="45" t="e">
        <f>INDEX('Dev Likert Scale Single Score'!$E$2:$E$8, MATCH('Admin Single Score'!AN104, 'Dev Likert Scale Single Score'!$D$2:$D$8, 0))</f>
        <v>#N/A</v>
      </c>
      <c r="AO102" s="45" t="e">
        <f>INDEX('Dev Likert Scale Single Score'!$E$2:$E$8, MATCH('Admin Single Score'!AO104, 'Dev Likert Scale Single Score'!$D$2:$D$8, 0))</f>
        <v>#N/A</v>
      </c>
      <c r="AP102" s="45" t="e">
        <f>INDEX('Dev Likert Scale Single Score'!$E$2:$E$8, MATCH('Admin Single Score'!AP104, 'Dev Likert Scale Single Score'!$D$2:$D$8, 0))</f>
        <v>#N/A</v>
      </c>
      <c r="AQ102" s="45" t="e">
        <f>INDEX('Dev Likert Scale Single Score'!$E$2:$E$8, MATCH('Admin Single Score'!AQ104, 'Dev Likert Scale Single Score'!$D$2:$D$8, 0))</f>
        <v>#N/A</v>
      </c>
    </row>
    <row r="103" spans="1:43" ht="61.5" thickTop="1" thickBot="1" x14ac:dyDescent="0.3">
      <c r="A103" s="92" t="str">
        <f>'Admin Single Score'!A105</f>
        <v>Question_21</v>
      </c>
      <c r="B103" s="13" t="str">
        <f>'Admin Single Score'!B105</f>
        <v>Compared to other areas where the fishers operate, what is the historic fishing intensity in the MPA?</v>
      </c>
      <c r="C103" s="59" t="str">
        <f ca="1">'Admin Single Score'!C105</f>
        <v>Fishing intensity in the MPA is similar to that of other fishing areas.</v>
      </c>
      <c r="D103" s="45">
        <f>INDEX('Dev Likert Scale Single Score'!$E$2:$E$8, MATCH('Admin Single Score'!D105, 'Dev Likert Scale Single Score'!$D$2:$D$8, 0))</f>
        <v>2</v>
      </c>
      <c r="E103" s="45">
        <f>INDEX('Dev Likert Scale Single Score'!$E$2:$E$8, MATCH('Admin Single Score'!E105, 'Dev Likert Scale Single Score'!$D$2:$D$8, 0))</f>
        <v>2</v>
      </c>
      <c r="F103" s="45">
        <f>INDEX('Dev Likert Scale Single Score'!$E$2:$E$8, MATCH('Admin Single Score'!F105, 'Dev Likert Scale Single Score'!$D$2:$D$8, 0))</f>
        <v>2</v>
      </c>
      <c r="G103" s="45">
        <f>INDEX('Dev Likert Scale Single Score'!$E$2:$E$8, MATCH('Admin Single Score'!G105, 'Dev Likert Scale Single Score'!$D$2:$D$8, 0))</f>
        <v>2</v>
      </c>
      <c r="H103" s="45">
        <f>INDEX('Dev Likert Scale Single Score'!$E$2:$E$8, MATCH('Admin Single Score'!H105, 'Dev Likert Scale Single Score'!$D$2:$D$8, 0))</f>
        <v>0</v>
      </c>
      <c r="I103" s="45">
        <f>INDEX('Dev Likert Scale Single Score'!$E$2:$E$8, MATCH('Admin Single Score'!I105, 'Dev Likert Scale Single Score'!$D$2:$D$8, 0))</f>
        <v>3</v>
      </c>
      <c r="J103" s="45">
        <f>INDEX('Dev Likert Scale Single Score'!$E$2:$E$8, MATCH('Admin Single Score'!J105, 'Dev Likert Scale Single Score'!$D$2:$D$8, 0))</f>
        <v>0</v>
      </c>
      <c r="K103" s="45">
        <f>INDEX('Dev Likert Scale Single Score'!$E$2:$E$8, MATCH('Admin Single Score'!K105, 'Dev Likert Scale Single Score'!$D$2:$D$8, 0))</f>
        <v>0</v>
      </c>
      <c r="L103" s="45">
        <f>INDEX('Dev Likert Scale Single Score'!$E$2:$E$8, MATCH('Admin Single Score'!L105, 'Dev Likert Scale Single Score'!$D$2:$D$8, 0))</f>
        <v>0</v>
      </c>
      <c r="M103" s="45">
        <f>INDEX('Dev Likert Scale Single Score'!$E$2:$E$8, MATCH('Admin Single Score'!M105, 'Dev Likert Scale Single Score'!$D$2:$D$8, 0))</f>
        <v>0</v>
      </c>
      <c r="N103" s="45">
        <f>INDEX('Dev Likert Scale Single Score'!$E$2:$E$8, MATCH('Admin Single Score'!N105, 'Dev Likert Scale Single Score'!$D$2:$D$8, 0))</f>
        <v>0</v>
      </c>
      <c r="O103" s="45">
        <f>INDEX('Dev Likert Scale Single Score'!$E$2:$E$8, MATCH('Admin Single Score'!O105, 'Dev Likert Scale Single Score'!$D$2:$D$8, 0))</f>
        <v>0</v>
      </c>
      <c r="P103" s="45">
        <f>INDEX('Dev Likert Scale Single Score'!$E$2:$E$8, MATCH('Admin Single Score'!P105, 'Dev Likert Scale Single Score'!$D$2:$D$8, 0))</f>
        <v>2</v>
      </c>
      <c r="Q103" s="45">
        <f>INDEX('Dev Likert Scale Single Score'!$E$2:$E$8, MATCH('Admin Single Score'!Q105, 'Dev Likert Scale Single Score'!$D$2:$D$8, 0))</f>
        <v>2</v>
      </c>
      <c r="R103" s="45" t="e">
        <f>INDEX('Dev Likert Scale Single Score'!$E$2:$E$8, MATCH('Admin Single Score'!R105, 'Dev Likert Scale Single Score'!$D$2:$D$8, 0))</f>
        <v>#N/A</v>
      </c>
      <c r="S103" s="45" t="e">
        <f>INDEX('Dev Likert Scale Single Score'!$E$2:$E$8, MATCH('Admin Single Score'!S105, 'Dev Likert Scale Single Score'!$D$2:$D$8, 0))</f>
        <v>#N/A</v>
      </c>
      <c r="T103" s="45" t="e">
        <f>INDEX('Dev Likert Scale Single Score'!$E$2:$E$8, MATCH('Admin Single Score'!T105, 'Dev Likert Scale Single Score'!$D$2:$D$8, 0))</f>
        <v>#N/A</v>
      </c>
      <c r="U103" s="45" t="e">
        <f>INDEX('Dev Likert Scale Single Score'!$E$2:$E$8, MATCH('Admin Single Score'!U105, 'Dev Likert Scale Single Score'!$D$2:$D$8, 0))</f>
        <v>#N/A</v>
      </c>
      <c r="V103" s="45" t="e">
        <f>INDEX('Dev Likert Scale Single Score'!$E$2:$E$8, MATCH('Admin Single Score'!V105, 'Dev Likert Scale Single Score'!$D$2:$D$8, 0))</f>
        <v>#N/A</v>
      </c>
      <c r="W103" s="45" t="e">
        <f>INDEX('Dev Likert Scale Single Score'!$E$2:$E$8, MATCH('Admin Single Score'!W105, 'Dev Likert Scale Single Score'!$D$2:$D$8, 0))</f>
        <v>#N/A</v>
      </c>
      <c r="X103" s="45" t="e">
        <f>INDEX('Dev Likert Scale Single Score'!$E$2:$E$8, MATCH('Admin Single Score'!X105, 'Dev Likert Scale Single Score'!$D$2:$D$8, 0))</f>
        <v>#N/A</v>
      </c>
      <c r="Y103" s="45" t="e">
        <f>INDEX('Dev Likert Scale Single Score'!$E$2:$E$8, MATCH('Admin Single Score'!Y105, 'Dev Likert Scale Single Score'!$D$2:$D$8, 0))</f>
        <v>#N/A</v>
      </c>
      <c r="Z103" s="45" t="e">
        <f>INDEX('Dev Likert Scale Single Score'!$E$2:$E$8, MATCH('Admin Single Score'!Z105, 'Dev Likert Scale Single Score'!$D$2:$D$8, 0))</f>
        <v>#N/A</v>
      </c>
      <c r="AA103" s="45" t="e">
        <f>INDEX('Dev Likert Scale Single Score'!$E$2:$E$8, MATCH('Admin Single Score'!AA105, 'Dev Likert Scale Single Score'!$D$2:$D$8, 0))</f>
        <v>#N/A</v>
      </c>
      <c r="AB103" s="45" t="e">
        <f>INDEX('Dev Likert Scale Single Score'!$E$2:$E$8, MATCH('Admin Single Score'!AB105, 'Dev Likert Scale Single Score'!$D$2:$D$8, 0))</f>
        <v>#N/A</v>
      </c>
      <c r="AC103" s="45" t="e">
        <f>INDEX('Dev Likert Scale Single Score'!$E$2:$E$8, MATCH('Admin Single Score'!AC105, 'Dev Likert Scale Single Score'!$D$2:$D$8, 0))</f>
        <v>#N/A</v>
      </c>
      <c r="AD103" s="45" t="e">
        <f>INDEX('Dev Likert Scale Single Score'!$E$2:$E$8, MATCH('Admin Single Score'!AD105, 'Dev Likert Scale Single Score'!$D$2:$D$8, 0))</f>
        <v>#N/A</v>
      </c>
      <c r="AE103" s="45" t="e">
        <f>INDEX('Dev Likert Scale Single Score'!$E$2:$E$8, MATCH('Admin Single Score'!AE105, 'Dev Likert Scale Single Score'!$D$2:$D$8, 0))</f>
        <v>#N/A</v>
      </c>
      <c r="AF103" s="45" t="e">
        <f>INDEX('Dev Likert Scale Single Score'!$E$2:$E$8, MATCH('Admin Single Score'!AF105, 'Dev Likert Scale Single Score'!$D$2:$D$8, 0))</f>
        <v>#N/A</v>
      </c>
      <c r="AG103" s="45" t="e">
        <f>INDEX('Dev Likert Scale Single Score'!$E$2:$E$8, MATCH('Admin Single Score'!AG105, 'Dev Likert Scale Single Score'!$D$2:$D$8, 0))</f>
        <v>#N/A</v>
      </c>
      <c r="AH103" s="45" t="e">
        <f>INDEX('Dev Likert Scale Single Score'!$E$2:$E$8, MATCH('Admin Single Score'!AH105, 'Dev Likert Scale Single Score'!$D$2:$D$8, 0))</f>
        <v>#N/A</v>
      </c>
      <c r="AI103" s="45" t="e">
        <f>INDEX('Dev Likert Scale Single Score'!$E$2:$E$8, MATCH('Admin Single Score'!AI105, 'Dev Likert Scale Single Score'!$D$2:$D$8, 0))</f>
        <v>#N/A</v>
      </c>
      <c r="AJ103" s="45" t="e">
        <f>INDEX('Dev Likert Scale Single Score'!$E$2:$E$8, MATCH('Admin Single Score'!AJ105, 'Dev Likert Scale Single Score'!$D$2:$D$8, 0))</f>
        <v>#N/A</v>
      </c>
      <c r="AK103" s="45" t="e">
        <f>INDEX('Dev Likert Scale Single Score'!$E$2:$E$8, MATCH('Admin Single Score'!AK105, 'Dev Likert Scale Single Score'!$D$2:$D$8, 0))</f>
        <v>#N/A</v>
      </c>
      <c r="AL103" s="45" t="e">
        <f>INDEX('Dev Likert Scale Single Score'!$E$2:$E$8, MATCH('Admin Single Score'!AL105, 'Dev Likert Scale Single Score'!$D$2:$D$8, 0))</f>
        <v>#N/A</v>
      </c>
      <c r="AM103" s="45" t="e">
        <f>INDEX('Dev Likert Scale Single Score'!$E$2:$E$8, MATCH('Admin Single Score'!AM105, 'Dev Likert Scale Single Score'!$D$2:$D$8, 0))</f>
        <v>#N/A</v>
      </c>
      <c r="AN103" s="45" t="e">
        <f>INDEX('Dev Likert Scale Single Score'!$E$2:$E$8, MATCH('Admin Single Score'!AN105, 'Dev Likert Scale Single Score'!$D$2:$D$8, 0))</f>
        <v>#N/A</v>
      </c>
      <c r="AO103" s="45" t="e">
        <f>INDEX('Dev Likert Scale Single Score'!$E$2:$E$8, MATCH('Admin Single Score'!AO105, 'Dev Likert Scale Single Score'!$D$2:$D$8, 0))</f>
        <v>#N/A</v>
      </c>
      <c r="AP103" s="45" t="e">
        <f>INDEX('Dev Likert Scale Single Score'!$E$2:$E$8, MATCH('Admin Single Score'!AP105, 'Dev Likert Scale Single Score'!$D$2:$D$8, 0))</f>
        <v>#N/A</v>
      </c>
      <c r="AQ103" s="45" t="e">
        <f>INDEX('Dev Likert Scale Single Score'!$E$2:$E$8, MATCH('Admin Single Score'!AQ105, 'Dev Likert Scale Single Score'!$D$2:$D$8, 0))</f>
        <v>#N/A</v>
      </c>
    </row>
    <row r="104" spans="1:43" ht="61.5" thickTop="1" thickBot="1" x14ac:dyDescent="0.3">
      <c r="A104" s="92" t="str">
        <f>'Admin Single Score'!A106</f>
        <v>Question_21</v>
      </c>
      <c r="B104" s="13" t="str">
        <f>'Admin Single Score'!B106</f>
        <v>Compared to other areas where the fishers operate, what is the historic fishing intensity in the MPA?</v>
      </c>
      <c r="C104" s="59" t="str">
        <f ca="1">'Admin Single Score'!C106</f>
        <v>Fishing intensity in the MPA is relatively high compared to other fishing areas.</v>
      </c>
      <c r="D104" s="45">
        <f>INDEX('Dev Likert Scale Single Score'!$E$2:$E$8, MATCH('Admin Single Score'!D106, 'Dev Likert Scale Single Score'!$D$2:$D$8, 0))</f>
        <v>4</v>
      </c>
      <c r="E104" s="45">
        <f>INDEX('Dev Likert Scale Single Score'!$E$2:$E$8, MATCH('Admin Single Score'!E106, 'Dev Likert Scale Single Score'!$D$2:$D$8, 0))</f>
        <v>4</v>
      </c>
      <c r="F104" s="45">
        <f>INDEX('Dev Likert Scale Single Score'!$E$2:$E$8, MATCH('Admin Single Score'!F106, 'Dev Likert Scale Single Score'!$D$2:$D$8, 0))</f>
        <v>3</v>
      </c>
      <c r="G104" s="45">
        <f>INDEX('Dev Likert Scale Single Score'!$E$2:$E$8, MATCH('Admin Single Score'!G106, 'Dev Likert Scale Single Score'!$D$2:$D$8, 0))</f>
        <v>3</v>
      </c>
      <c r="H104" s="45">
        <f>INDEX('Dev Likert Scale Single Score'!$E$2:$E$8, MATCH('Admin Single Score'!H106, 'Dev Likert Scale Single Score'!$D$2:$D$8, 0))</f>
        <v>0</v>
      </c>
      <c r="I104" s="45">
        <f>INDEX('Dev Likert Scale Single Score'!$E$2:$E$8, MATCH('Admin Single Score'!I106, 'Dev Likert Scale Single Score'!$D$2:$D$8, 0))</f>
        <v>4</v>
      </c>
      <c r="J104" s="45">
        <f>INDEX('Dev Likert Scale Single Score'!$E$2:$E$8, MATCH('Admin Single Score'!J106, 'Dev Likert Scale Single Score'!$D$2:$D$8, 0))</f>
        <v>0</v>
      </c>
      <c r="K104" s="45">
        <f>INDEX('Dev Likert Scale Single Score'!$E$2:$E$8, MATCH('Admin Single Score'!K106, 'Dev Likert Scale Single Score'!$D$2:$D$8, 0))</f>
        <v>0</v>
      </c>
      <c r="L104" s="45">
        <f>INDEX('Dev Likert Scale Single Score'!$E$2:$E$8, MATCH('Admin Single Score'!L106, 'Dev Likert Scale Single Score'!$D$2:$D$8, 0))</f>
        <v>0</v>
      </c>
      <c r="M104" s="45">
        <f>INDEX('Dev Likert Scale Single Score'!$E$2:$E$8, MATCH('Admin Single Score'!M106, 'Dev Likert Scale Single Score'!$D$2:$D$8, 0))</f>
        <v>0</v>
      </c>
      <c r="N104" s="45">
        <f>INDEX('Dev Likert Scale Single Score'!$E$2:$E$8, MATCH('Admin Single Score'!N106, 'Dev Likert Scale Single Score'!$D$2:$D$8, 0))</f>
        <v>0</v>
      </c>
      <c r="O104" s="45">
        <f>INDEX('Dev Likert Scale Single Score'!$E$2:$E$8, MATCH('Admin Single Score'!O106, 'Dev Likert Scale Single Score'!$D$2:$D$8, 0))</f>
        <v>0</v>
      </c>
      <c r="P104" s="45">
        <f>INDEX('Dev Likert Scale Single Score'!$E$2:$E$8, MATCH('Admin Single Score'!P106, 'Dev Likert Scale Single Score'!$D$2:$D$8, 0))</f>
        <v>4</v>
      </c>
      <c r="Q104" s="45">
        <f>INDEX('Dev Likert Scale Single Score'!$E$2:$E$8, MATCH('Admin Single Score'!Q106, 'Dev Likert Scale Single Score'!$D$2:$D$8, 0))</f>
        <v>4</v>
      </c>
      <c r="R104" s="45" t="e">
        <f>INDEX('Dev Likert Scale Single Score'!$E$2:$E$8, MATCH('Admin Single Score'!R106, 'Dev Likert Scale Single Score'!$D$2:$D$8, 0))</f>
        <v>#N/A</v>
      </c>
      <c r="S104" s="45" t="e">
        <f>INDEX('Dev Likert Scale Single Score'!$E$2:$E$8, MATCH('Admin Single Score'!S106, 'Dev Likert Scale Single Score'!$D$2:$D$8, 0))</f>
        <v>#N/A</v>
      </c>
      <c r="T104" s="45" t="e">
        <f>INDEX('Dev Likert Scale Single Score'!$E$2:$E$8, MATCH('Admin Single Score'!T106, 'Dev Likert Scale Single Score'!$D$2:$D$8, 0))</f>
        <v>#N/A</v>
      </c>
      <c r="U104" s="45" t="e">
        <f>INDEX('Dev Likert Scale Single Score'!$E$2:$E$8, MATCH('Admin Single Score'!U106, 'Dev Likert Scale Single Score'!$D$2:$D$8, 0))</f>
        <v>#N/A</v>
      </c>
      <c r="V104" s="45" t="e">
        <f>INDEX('Dev Likert Scale Single Score'!$E$2:$E$8, MATCH('Admin Single Score'!V106, 'Dev Likert Scale Single Score'!$D$2:$D$8, 0))</f>
        <v>#N/A</v>
      </c>
      <c r="W104" s="45" t="e">
        <f>INDEX('Dev Likert Scale Single Score'!$E$2:$E$8, MATCH('Admin Single Score'!W106, 'Dev Likert Scale Single Score'!$D$2:$D$8, 0))</f>
        <v>#N/A</v>
      </c>
      <c r="X104" s="45" t="e">
        <f>INDEX('Dev Likert Scale Single Score'!$E$2:$E$8, MATCH('Admin Single Score'!X106, 'Dev Likert Scale Single Score'!$D$2:$D$8, 0))</f>
        <v>#N/A</v>
      </c>
      <c r="Y104" s="45" t="e">
        <f>INDEX('Dev Likert Scale Single Score'!$E$2:$E$8, MATCH('Admin Single Score'!Y106, 'Dev Likert Scale Single Score'!$D$2:$D$8, 0))</f>
        <v>#N/A</v>
      </c>
      <c r="Z104" s="45" t="e">
        <f>INDEX('Dev Likert Scale Single Score'!$E$2:$E$8, MATCH('Admin Single Score'!Z106, 'Dev Likert Scale Single Score'!$D$2:$D$8, 0))</f>
        <v>#N/A</v>
      </c>
      <c r="AA104" s="45" t="e">
        <f>INDEX('Dev Likert Scale Single Score'!$E$2:$E$8, MATCH('Admin Single Score'!AA106, 'Dev Likert Scale Single Score'!$D$2:$D$8, 0))</f>
        <v>#N/A</v>
      </c>
      <c r="AB104" s="45" t="e">
        <f>INDEX('Dev Likert Scale Single Score'!$E$2:$E$8, MATCH('Admin Single Score'!AB106, 'Dev Likert Scale Single Score'!$D$2:$D$8, 0))</f>
        <v>#N/A</v>
      </c>
      <c r="AC104" s="45" t="e">
        <f>INDEX('Dev Likert Scale Single Score'!$E$2:$E$8, MATCH('Admin Single Score'!AC106, 'Dev Likert Scale Single Score'!$D$2:$D$8, 0))</f>
        <v>#N/A</v>
      </c>
      <c r="AD104" s="45" t="e">
        <f>INDEX('Dev Likert Scale Single Score'!$E$2:$E$8, MATCH('Admin Single Score'!AD106, 'Dev Likert Scale Single Score'!$D$2:$D$8, 0))</f>
        <v>#N/A</v>
      </c>
      <c r="AE104" s="45" t="e">
        <f>INDEX('Dev Likert Scale Single Score'!$E$2:$E$8, MATCH('Admin Single Score'!AE106, 'Dev Likert Scale Single Score'!$D$2:$D$8, 0))</f>
        <v>#N/A</v>
      </c>
      <c r="AF104" s="45" t="e">
        <f>INDEX('Dev Likert Scale Single Score'!$E$2:$E$8, MATCH('Admin Single Score'!AF106, 'Dev Likert Scale Single Score'!$D$2:$D$8, 0))</f>
        <v>#N/A</v>
      </c>
      <c r="AG104" s="45" t="e">
        <f>INDEX('Dev Likert Scale Single Score'!$E$2:$E$8, MATCH('Admin Single Score'!AG106, 'Dev Likert Scale Single Score'!$D$2:$D$8, 0))</f>
        <v>#N/A</v>
      </c>
      <c r="AH104" s="45" t="e">
        <f>INDEX('Dev Likert Scale Single Score'!$E$2:$E$8, MATCH('Admin Single Score'!AH106, 'Dev Likert Scale Single Score'!$D$2:$D$8, 0))</f>
        <v>#N/A</v>
      </c>
      <c r="AI104" s="45" t="e">
        <f>INDEX('Dev Likert Scale Single Score'!$E$2:$E$8, MATCH('Admin Single Score'!AI106, 'Dev Likert Scale Single Score'!$D$2:$D$8, 0))</f>
        <v>#N/A</v>
      </c>
      <c r="AJ104" s="45" t="e">
        <f>INDEX('Dev Likert Scale Single Score'!$E$2:$E$8, MATCH('Admin Single Score'!AJ106, 'Dev Likert Scale Single Score'!$D$2:$D$8, 0))</f>
        <v>#N/A</v>
      </c>
      <c r="AK104" s="45" t="e">
        <f>INDEX('Dev Likert Scale Single Score'!$E$2:$E$8, MATCH('Admin Single Score'!AK106, 'Dev Likert Scale Single Score'!$D$2:$D$8, 0))</f>
        <v>#N/A</v>
      </c>
      <c r="AL104" s="45" t="e">
        <f>INDEX('Dev Likert Scale Single Score'!$E$2:$E$8, MATCH('Admin Single Score'!AL106, 'Dev Likert Scale Single Score'!$D$2:$D$8, 0))</f>
        <v>#N/A</v>
      </c>
      <c r="AM104" s="45" t="e">
        <f>INDEX('Dev Likert Scale Single Score'!$E$2:$E$8, MATCH('Admin Single Score'!AM106, 'Dev Likert Scale Single Score'!$D$2:$D$8, 0))</f>
        <v>#N/A</v>
      </c>
      <c r="AN104" s="45" t="e">
        <f>INDEX('Dev Likert Scale Single Score'!$E$2:$E$8, MATCH('Admin Single Score'!AN106, 'Dev Likert Scale Single Score'!$D$2:$D$8, 0))</f>
        <v>#N/A</v>
      </c>
      <c r="AO104" s="45" t="e">
        <f>INDEX('Dev Likert Scale Single Score'!$E$2:$E$8, MATCH('Admin Single Score'!AO106, 'Dev Likert Scale Single Score'!$D$2:$D$8, 0))</f>
        <v>#N/A</v>
      </c>
      <c r="AP104" s="45" t="e">
        <f>INDEX('Dev Likert Scale Single Score'!$E$2:$E$8, MATCH('Admin Single Score'!AP106, 'Dev Likert Scale Single Score'!$D$2:$D$8, 0))</f>
        <v>#N/A</v>
      </c>
      <c r="AQ104" s="45" t="e">
        <f>INDEX('Dev Likert Scale Single Score'!$E$2:$E$8, MATCH('Admin Single Score'!AQ106, 'Dev Likert Scale Single Score'!$D$2:$D$8, 0))</f>
        <v>#N/A</v>
      </c>
    </row>
    <row r="105" spans="1:43" ht="61.5" thickTop="1" thickBot="1" x14ac:dyDescent="0.3">
      <c r="A105" s="92" t="str">
        <f>'Admin Single Score'!A107</f>
        <v>Question_21</v>
      </c>
      <c r="B105" s="13" t="str">
        <f>'Admin Single Score'!B107</f>
        <v>Compared to other areas where the fishers operate, what is the historic fishing intensity in the MPA?</v>
      </c>
      <c r="C105" s="59" t="str">
        <f ca="1">'Admin Single Score'!C107</f>
        <v>This is unknown and/or uncertain (Q21).</v>
      </c>
      <c r="D105" s="45" t="str">
        <f>INDEX('Dev Likert Scale Single Score'!$E$2:$E$8, MATCH('Admin Single Score'!D107, 'Dev Likert Scale Single Score'!$D$2:$D$8, 0))</f>
        <v>u</v>
      </c>
      <c r="E105" s="45" t="str">
        <f>INDEX('Dev Likert Scale Single Score'!$E$2:$E$8, MATCH('Admin Single Score'!E107, 'Dev Likert Scale Single Score'!$D$2:$D$8, 0))</f>
        <v>u</v>
      </c>
      <c r="F105" s="45" t="str">
        <f>INDEX('Dev Likert Scale Single Score'!$E$2:$E$8, MATCH('Admin Single Score'!F107, 'Dev Likert Scale Single Score'!$D$2:$D$8, 0))</f>
        <v>u</v>
      </c>
      <c r="G105" s="45" t="str">
        <f>INDEX('Dev Likert Scale Single Score'!$E$2:$E$8, MATCH('Admin Single Score'!G107, 'Dev Likert Scale Single Score'!$D$2:$D$8, 0))</f>
        <v>u</v>
      </c>
      <c r="H105" s="45">
        <f>INDEX('Dev Likert Scale Single Score'!$E$2:$E$8, MATCH('Admin Single Score'!H107, 'Dev Likert Scale Single Score'!$D$2:$D$8, 0))</f>
        <v>0</v>
      </c>
      <c r="I105" s="45" t="str">
        <f>INDEX('Dev Likert Scale Single Score'!$E$2:$E$8, MATCH('Admin Single Score'!I107, 'Dev Likert Scale Single Score'!$D$2:$D$8, 0))</f>
        <v>u</v>
      </c>
      <c r="J105" s="45">
        <f>INDEX('Dev Likert Scale Single Score'!$E$2:$E$8, MATCH('Admin Single Score'!J107, 'Dev Likert Scale Single Score'!$D$2:$D$8, 0))</f>
        <v>0</v>
      </c>
      <c r="K105" s="45">
        <f>INDEX('Dev Likert Scale Single Score'!$E$2:$E$8, MATCH('Admin Single Score'!K107, 'Dev Likert Scale Single Score'!$D$2:$D$8, 0))</f>
        <v>0</v>
      </c>
      <c r="L105" s="45">
        <f>INDEX('Dev Likert Scale Single Score'!$E$2:$E$8, MATCH('Admin Single Score'!L107, 'Dev Likert Scale Single Score'!$D$2:$D$8, 0))</f>
        <v>0</v>
      </c>
      <c r="M105" s="45">
        <f>INDEX('Dev Likert Scale Single Score'!$E$2:$E$8, MATCH('Admin Single Score'!M107, 'Dev Likert Scale Single Score'!$D$2:$D$8, 0))</f>
        <v>0</v>
      </c>
      <c r="N105" s="45">
        <f>INDEX('Dev Likert Scale Single Score'!$E$2:$E$8, MATCH('Admin Single Score'!N107, 'Dev Likert Scale Single Score'!$D$2:$D$8, 0))</f>
        <v>0</v>
      </c>
      <c r="O105" s="45">
        <f>INDEX('Dev Likert Scale Single Score'!$E$2:$E$8, MATCH('Admin Single Score'!O107, 'Dev Likert Scale Single Score'!$D$2:$D$8, 0))</f>
        <v>0</v>
      </c>
      <c r="P105" s="45" t="str">
        <f>INDEX('Dev Likert Scale Single Score'!$E$2:$E$8, MATCH('Admin Single Score'!P107, 'Dev Likert Scale Single Score'!$D$2:$D$8, 0))</f>
        <v>u</v>
      </c>
      <c r="Q105" s="45" t="str">
        <f>INDEX('Dev Likert Scale Single Score'!$E$2:$E$8, MATCH('Admin Single Score'!Q107, 'Dev Likert Scale Single Score'!$D$2:$D$8, 0))</f>
        <v>u</v>
      </c>
      <c r="R105" s="45" t="e">
        <f>INDEX('Dev Likert Scale Single Score'!$E$2:$E$8, MATCH('Admin Single Score'!R107, 'Dev Likert Scale Single Score'!$D$2:$D$8, 0))</f>
        <v>#N/A</v>
      </c>
      <c r="S105" s="45" t="e">
        <f>INDEX('Dev Likert Scale Single Score'!$E$2:$E$8, MATCH('Admin Single Score'!S107, 'Dev Likert Scale Single Score'!$D$2:$D$8, 0))</f>
        <v>#N/A</v>
      </c>
      <c r="T105" s="45" t="e">
        <f>INDEX('Dev Likert Scale Single Score'!$E$2:$E$8, MATCH('Admin Single Score'!T107, 'Dev Likert Scale Single Score'!$D$2:$D$8, 0))</f>
        <v>#N/A</v>
      </c>
      <c r="U105" s="45" t="e">
        <f>INDEX('Dev Likert Scale Single Score'!$E$2:$E$8, MATCH('Admin Single Score'!U107, 'Dev Likert Scale Single Score'!$D$2:$D$8, 0))</f>
        <v>#N/A</v>
      </c>
      <c r="V105" s="45" t="e">
        <f>INDEX('Dev Likert Scale Single Score'!$E$2:$E$8, MATCH('Admin Single Score'!V107, 'Dev Likert Scale Single Score'!$D$2:$D$8, 0))</f>
        <v>#N/A</v>
      </c>
      <c r="W105" s="45" t="e">
        <f>INDEX('Dev Likert Scale Single Score'!$E$2:$E$8, MATCH('Admin Single Score'!W107, 'Dev Likert Scale Single Score'!$D$2:$D$8, 0))</f>
        <v>#N/A</v>
      </c>
      <c r="X105" s="45" t="e">
        <f>INDEX('Dev Likert Scale Single Score'!$E$2:$E$8, MATCH('Admin Single Score'!X107, 'Dev Likert Scale Single Score'!$D$2:$D$8, 0))</f>
        <v>#N/A</v>
      </c>
      <c r="Y105" s="45" t="e">
        <f>INDEX('Dev Likert Scale Single Score'!$E$2:$E$8, MATCH('Admin Single Score'!Y107, 'Dev Likert Scale Single Score'!$D$2:$D$8, 0))</f>
        <v>#N/A</v>
      </c>
      <c r="Z105" s="45" t="e">
        <f>INDEX('Dev Likert Scale Single Score'!$E$2:$E$8, MATCH('Admin Single Score'!Z107, 'Dev Likert Scale Single Score'!$D$2:$D$8, 0))</f>
        <v>#N/A</v>
      </c>
      <c r="AA105" s="45" t="e">
        <f>INDEX('Dev Likert Scale Single Score'!$E$2:$E$8, MATCH('Admin Single Score'!AA107, 'Dev Likert Scale Single Score'!$D$2:$D$8, 0))</f>
        <v>#N/A</v>
      </c>
      <c r="AB105" s="45" t="e">
        <f>INDEX('Dev Likert Scale Single Score'!$E$2:$E$8, MATCH('Admin Single Score'!AB107, 'Dev Likert Scale Single Score'!$D$2:$D$8, 0))</f>
        <v>#N/A</v>
      </c>
      <c r="AC105" s="45" t="e">
        <f>INDEX('Dev Likert Scale Single Score'!$E$2:$E$8, MATCH('Admin Single Score'!AC107, 'Dev Likert Scale Single Score'!$D$2:$D$8, 0))</f>
        <v>#N/A</v>
      </c>
      <c r="AD105" s="45" t="e">
        <f>INDEX('Dev Likert Scale Single Score'!$E$2:$E$8, MATCH('Admin Single Score'!AD107, 'Dev Likert Scale Single Score'!$D$2:$D$8, 0))</f>
        <v>#N/A</v>
      </c>
      <c r="AE105" s="45" t="e">
        <f>INDEX('Dev Likert Scale Single Score'!$E$2:$E$8, MATCH('Admin Single Score'!AE107, 'Dev Likert Scale Single Score'!$D$2:$D$8, 0))</f>
        <v>#N/A</v>
      </c>
      <c r="AF105" s="45" t="e">
        <f>INDEX('Dev Likert Scale Single Score'!$E$2:$E$8, MATCH('Admin Single Score'!AF107, 'Dev Likert Scale Single Score'!$D$2:$D$8, 0))</f>
        <v>#N/A</v>
      </c>
      <c r="AG105" s="45" t="e">
        <f>INDEX('Dev Likert Scale Single Score'!$E$2:$E$8, MATCH('Admin Single Score'!AG107, 'Dev Likert Scale Single Score'!$D$2:$D$8, 0))</f>
        <v>#N/A</v>
      </c>
      <c r="AH105" s="45" t="e">
        <f>INDEX('Dev Likert Scale Single Score'!$E$2:$E$8, MATCH('Admin Single Score'!AH107, 'Dev Likert Scale Single Score'!$D$2:$D$8, 0))</f>
        <v>#N/A</v>
      </c>
      <c r="AI105" s="45" t="e">
        <f>INDEX('Dev Likert Scale Single Score'!$E$2:$E$8, MATCH('Admin Single Score'!AI107, 'Dev Likert Scale Single Score'!$D$2:$D$8, 0))</f>
        <v>#N/A</v>
      </c>
      <c r="AJ105" s="45" t="e">
        <f>INDEX('Dev Likert Scale Single Score'!$E$2:$E$8, MATCH('Admin Single Score'!AJ107, 'Dev Likert Scale Single Score'!$D$2:$D$8, 0))</f>
        <v>#N/A</v>
      </c>
      <c r="AK105" s="45" t="e">
        <f>INDEX('Dev Likert Scale Single Score'!$E$2:$E$8, MATCH('Admin Single Score'!AK107, 'Dev Likert Scale Single Score'!$D$2:$D$8, 0))</f>
        <v>#N/A</v>
      </c>
      <c r="AL105" s="45" t="e">
        <f>INDEX('Dev Likert Scale Single Score'!$E$2:$E$8, MATCH('Admin Single Score'!AL107, 'Dev Likert Scale Single Score'!$D$2:$D$8, 0))</f>
        <v>#N/A</v>
      </c>
      <c r="AM105" s="45" t="e">
        <f>INDEX('Dev Likert Scale Single Score'!$E$2:$E$8, MATCH('Admin Single Score'!AM107, 'Dev Likert Scale Single Score'!$D$2:$D$8, 0))</f>
        <v>#N/A</v>
      </c>
      <c r="AN105" s="45" t="e">
        <f>INDEX('Dev Likert Scale Single Score'!$E$2:$E$8, MATCH('Admin Single Score'!AN107, 'Dev Likert Scale Single Score'!$D$2:$D$8, 0))</f>
        <v>#N/A</v>
      </c>
      <c r="AO105" s="45" t="e">
        <f>INDEX('Dev Likert Scale Single Score'!$E$2:$E$8, MATCH('Admin Single Score'!AO107, 'Dev Likert Scale Single Score'!$D$2:$D$8, 0))</f>
        <v>#N/A</v>
      </c>
      <c r="AP105" s="45" t="e">
        <f>INDEX('Dev Likert Scale Single Score'!$E$2:$E$8, MATCH('Admin Single Score'!AP107, 'Dev Likert Scale Single Score'!$D$2:$D$8, 0))</f>
        <v>#N/A</v>
      </c>
      <c r="AQ105" s="45" t="e">
        <f>INDEX('Dev Likert Scale Single Score'!$E$2:$E$8, MATCH('Admin Single Score'!AQ107, 'Dev Likert Scale Single Score'!$D$2:$D$8, 0))</f>
        <v>#N/A</v>
      </c>
    </row>
    <row r="106" spans="1:43" ht="61.5" thickTop="1" thickBot="1" x14ac:dyDescent="0.3">
      <c r="A106" s="92" t="str">
        <f>'Admin Single Score'!A108</f>
        <v>Question_21</v>
      </c>
      <c r="B106" s="13" t="str">
        <f>'Admin Single Score'!B108</f>
        <v>Compared to other areas where the fishers operate, what is the historic fishing intensity in the MPA?</v>
      </c>
      <c r="C106" s="59">
        <f ca="1">'Admin Single Score'!C108</f>
        <v>0</v>
      </c>
      <c r="D106" s="45" t="e">
        <f>INDEX('Dev Likert Scale Single Score'!$E$2:$E$8, MATCH('Admin Single Score'!D108, 'Dev Likert Scale Single Score'!$D$2:$D$8, 0))</f>
        <v>#N/A</v>
      </c>
      <c r="E106" s="45" t="e">
        <f>INDEX('Dev Likert Scale Single Score'!$E$2:$E$8, MATCH('Admin Single Score'!E108, 'Dev Likert Scale Single Score'!$D$2:$D$8, 0))</f>
        <v>#N/A</v>
      </c>
      <c r="F106" s="45" t="e">
        <f>INDEX('Dev Likert Scale Single Score'!$E$2:$E$8, MATCH('Admin Single Score'!F108, 'Dev Likert Scale Single Score'!$D$2:$D$8, 0))</f>
        <v>#N/A</v>
      </c>
      <c r="G106" s="45" t="e">
        <f>INDEX('Dev Likert Scale Single Score'!$E$2:$E$8, MATCH('Admin Single Score'!G108, 'Dev Likert Scale Single Score'!$D$2:$D$8, 0))</f>
        <v>#N/A</v>
      </c>
      <c r="H106" s="45" t="e">
        <f>INDEX('Dev Likert Scale Single Score'!$E$2:$E$8, MATCH('Admin Single Score'!H108, 'Dev Likert Scale Single Score'!$D$2:$D$8, 0))</f>
        <v>#N/A</v>
      </c>
      <c r="I106" s="45" t="e">
        <f>INDEX('Dev Likert Scale Single Score'!$E$2:$E$8, MATCH('Admin Single Score'!I108, 'Dev Likert Scale Single Score'!$D$2:$D$8, 0))</f>
        <v>#N/A</v>
      </c>
      <c r="J106" s="45" t="e">
        <f>INDEX('Dev Likert Scale Single Score'!$E$2:$E$8, MATCH('Admin Single Score'!J108, 'Dev Likert Scale Single Score'!$D$2:$D$8, 0))</f>
        <v>#N/A</v>
      </c>
      <c r="K106" s="45" t="e">
        <f>INDEX('Dev Likert Scale Single Score'!$E$2:$E$8, MATCH('Admin Single Score'!K108, 'Dev Likert Scale Single Score'!$D$2:$D$8, 0))</f>
        <v>#N/A</v>
      </c>
      <c r="L106" s="45" t="e">
        <f>INDEX('Dev Likert Scale Single Score'!$E$2:$E$8, MATCH('Admin Single Score'!L108, 'Dev Likert Scale Single Score'!$D$2:$D$8, 0))</f>
        <v>#N/A</v>
      </c>
      <c r="M106" s="45" t="e">
        <f>INDEX('Dev Likert Scale Single Score'!$E$2:$E$8, MATCH('Admin Single Score'!M108, 'Dev Likert Scale Single Score'!$D$2:$D$8, 0))</f>
        <v>#N/A</v>
      </c>
      <c r="N106" s="45" t="e">
        <f>INDEX('Dev Likert Scale Single Score'!$E$2:$E$8, MATCH('Admin Single Score'!N108, 'Dev Likert Scale Single Score'!$D$2:$D$8, 0))</f>
        <v>#N/A</v>
      </c>
      <c r="O106" s="45" t="e">
        <f>INDEX('Dev Likert Scale Single Score'!$E$2:$E$8, MATCH('Admin Single Score'!O108, 'Dev Likert Scale Single Score'!$D$2:$D$8, 0))</f>
        <v>#N/A</v>
      </c>
      <c r="P106" s="45" t="e">
        <f>INDEX('Dev Likert Scale Single Score'!$E$2:$E$8, MATCH('Admin Single Score'!P108, 'Dev Likert Scale Single Score'!$D$2:$D$8, 0))</f>
        <v>#N/A</v>
      </c>
      <c r="Q106" s="45" t="e">
        <f>INDEX('Dev Likert Scale Single Score'!$E$2:$E$8, MATCH('Admin Single Score'!Q108, 'Dev Likert Scale Single Score'!$D$2:$D$8, 0))</f>
        <v>#N/A</v>
      </c>
      <c r="R106" s="45" t="e">
        <f>INDEX('Dev Likert Scale Single Score'!$E$2:$E$8, MATCH('Admin Single Score'!R108, 'Dev Likert Scale Single Score'!$D$2:$D$8, 0))</f>
        <v>#N/A</v>
      </c>
      <c r="S106" s="45" t="e">
        <f>INDEX('Dev Likert Scale Single Score'!$E$2:$E$8, MATCH('Admin Single Score'!S108, 'Dev Likert Scale Single Score'!$D$2:$D$8, 0))</f>
        <v>#N/A</v>
      </c>
      <c r="T106" s="45" t="e">
        <f>INDEX('Dev Likert Scale Single Score'!$E$2:$E$8, MATCH('Admin Single Score'!T108, 'Dev Likert Scale Single Score'!$D$2:$D$8, 0))</f>
        <v>#N/A</v>
      </c>
      <c r="U106" s="45" t="e">
        <f>INDEX('Dev Likert Scale Single Score'!$E$2:$E$8, MATCH('Admin Single Score'!U108, 'Dev Likert Scale Single Score'!$D$2:$D$8, 0))</f>
        <v>#N/A</v>
      </c>
      <c r="V106" s="45" t="e">
        <f>INDEX('Dev Likert Scale Single Score'!$E$2:$E$8, MATCH('Admin Single Score'!V108, 'Dev Likert Scale Single Score'!$D$2:$D$8, 0))</f>
        <v>#N/A</v>
      </c>
      <c r="W106" s="45" t="e">
        <f>INDEX('Dev Likert Scale Single Score'!$E$2:$E$8, MATCH('Admin Single Score'!W108, 'Dev Likert Scale Single Score'!$D$2:$D$8, 0))</f>
        <v>#N/A</v>
      </c>
      <c r="X106" s="45" t="e">
        <f>INDEX('Dev Likert Scale Single Score'!$E$2:$E$8, MATCH('Admin Single Score'!X108, 'Dev Likert Scale Single Score'!$D$2:$D$8, 0))</f>
        <v>#N/A</v>
      </c>
      <c r="Y106" s="45" t="e">
        <f>INDEX('Dev Likert Scale Single Score'!$E$2:$E$8, MATCH('Admin Single Score'!Y108, 'Dev Likert Scale Single Score'!$D$2:$D$8, 0))</f>
        <v>#N/A</v>
      </c>
      <c r="Z106" s="45" t="e">
        <f>INDEX('Dev Likert Scale Single Score'!$E$2:$E$8, MATCH('Admin Single Score'!Z108, 'Dev Likert Scale Single Score'!$D$2:$D$8, 0))</f>
        <v>#N/A</v>
      </c>
      <c r="AA106" s="45" t="e">
        <f>INDEX('Dev Likert Scale Single Score'!$E$2:$E$8, MATCH('Admin Single Score'!AA108, 'Dev Likert Scale Single Score'!$D$2:$D$8, 0))</f>
        <v>#N/A</v>
      </c>
      <c r="AB106" s="45" t="e">
        <f>INDEX('Dev Likert Scale Single Score'!$E$2:$E$8, MATCH('Admin Single Score'!AB108, 'Dev Likert Scale Single Score'!$D$2:$D$8, 0))</f>
        <v>#N/A</v>
      </c>
      <c r="AC106" s="45" t="e">
        <f>INDEX('Dev Likert Scale Single Score'!$E$2:$E$8, MATCH('Admin Single Score'!AC108, 'Dev Likert Scale Single Score'!$D$2:$D$8, 0))</f>
        <v>#N/A</v>
      </c>
      <c r="AD106" s="45" t="e">
        <f>INDEX('Dev Likert Scale Single Score'!$E$2:$E$8, MATCH('Admin Single Score'!AD108, 'Dev Likert Scale Single Score'!$D$2:$D$8, 0))</f>
        <v>#N/A</v>
      </c>
      <c r="AE106" s="45" t="e">
        <f>INDEX('Dev Likert Scale Single Score'!$E$2:$E$8, MATCH('Admin Single Score'!AE108, 'Dev Likert Scale Single Score'!$D$2:$D$8, 0))</f>
        <v>#N/A</v>
      </c>
      <c r="AF106" s="45" t="e">
        <f>INDEX('Dev Likert Scale Single Score'!$E$2:$E$8, MATCH('Admin Single Score'!AF108, 'Dev Likert Scale Single Score'!$D$2:$D$8, 0))</f>
        <v>#N/A</v>
      </c>
      <c r="AG106" s="45" t="e">
        <f>INDEX('Dev Likert Scale Single Score'!$E$2:$E$8, MATCH('Admin Single Score'!AG108, 'Dev Likert Scale Single Score'!$D$2:$D$8, 0))</f>
        <v>#N/A</v>
      </c>
      <c r="AH106" s="45" t="e">
        <f>INDEX('Dev Likert Scale Single Score'!$E$2:$E$8, MATCH('Admin Single Score'!AH108, 'Dev Likert Scale Single Score'!$D$2:$D$8, 0))</f>
        <v>#N/A</v>
      </c>
      <c r="AI106" s="45" t="e">
        <f>INDEX('Dev Likert Scale Single Score'!$E$2:$E$8, MATCH('Admin Single Score'!AI108, 'Dev Likert Scale Single Score'!$D$2:$D$8, 0))</f>
        <v>#N/A</v>
      </c>
      <c r="AJ106" s="45" t="e">
        <f>INDEX('Dev Likert Scale Single Score'!$E$2:$E$8, MATCH('Admin Single Score'!AJ108, 'Dev Likert Scale Single Score'!$D$2:$D$8, 0))</f>
        <v>#N/A</v>
      </c>
      <c r="AK106" s="45" t="e">
        <f>INDEX('Dev Likert Scale Single Score'!$E$2:$E$8, MATCH('Admin Single Score'!AK108, 'Dev Likert Scale Single Score'!$D$2:$D$8, 0))</f>
        <v>#N/A</v>
      </c>
      <c r="AL106" s="45" t="e">
        <f>INDEX('Dev Likert Scale Single Score'!$E$2:$E$8, MATCH('Admin Single Score'!AL108, 'Dev Likert Scale Single Score'!$D$2:$D$8, 0))</f>
        <v>#N/A</v>
      </c>
      <c r="AM106" s="45" t="e">
        <f>INDEX('Dev Likert Scale Single Score'!$E$2:$E$8, MATCH('Admin Single Score'!AM108, 'Dev Likert Scale Single Score'!$D$2:$D$8, 0))</f>
        <v>#N/A</v>
      </c>
      <c r="AN106" s="45" t="e">
        <f>INDEX('Dev Likert Scale Single Score'!$E$2:$E$8, MATCH('Admin Single Score'!AN108, 'Dev Likert Scale Single Score'!$D$2:$D$8, 0))</f>
        <v>#N/A</v>
      </c>
      <c r="AO106" s="45" t="e">
        <f>INDEX('Dev Likert Scale Single Score'!$E$2:$E$8, MATCH('Admin Single Score'!AO108, 'Dev Likert Scale Single Score'!$D$2:$D$8, 0))</f>
        <v>#N/A</v>
      </c>
      <c r="AP106" s="45" t="e">
        <f>INDEX('Dev Likert Scale Single Score'!$E$2:$E$8, MATCH('Admin Single Score'!AP108, 'Dev Likert Scale Single Score'!$D$2:$D$8, 0))</f>
        <v>#N/A</v>
      </c>
      <c r="AQ106" s="45" t="e">
        <f>INDEX('Dev Likert Scale Single Score'!$E$2:$E$8, MATCH('Admin Single Score'!AQ108, 'Dev Likert Scale Single Score'!$D$2:$D$8, 0))</f>
        <v>#N/A</v>
      </c>
    </row>
    <row r="107" spans="1:43" ht="106.5" thickTop="1" thickBot="1" x14ac:dyDescent="0.3">
      <c r="A107" s="92" t="str">
        <f>'Admin Single Score'!A109</f>
        <v>Question_22</v>
      </c>
      <c r="B107" s="13" t="str">
        <f>'Admin Single Score'!B109</f>
        <v>Compared to other areas where the fishers operate, what is the abundance of specific sensitive benthic species or features (such as oyster beds and boulders) in the MPA?</v>
      </c>
      <c r="C107" s="59" t="str">
        <f ca="1">'Admin Single Score'!C109</f>
        <v>The abundance is lower in the MPA.</v>
      </c>
      <c r="D107" s="45">
        <f>INDEX('Dev Likert Scale Single Score'!$E$2:$E$8, MATCH('Admin Single Score'!D109, 'Dev Likert Scale Single Score'!$D$2:$D$8, 0))</f>
        <v>4</v>
      </c>
      <c r="E107" s="45">
        <f>INDEX('Dev Likert Scale Single Score'!$E$2:$E$8, MATCH('Admin Single Score'!E109, 'Dev Likert Scale Single Score'!$D$2:$D$8, 0))</f>
        <v>3</v>
      </c>
      <c r="F107" s="45">
        <f>INDEX('Dev Likert Scale Single Score'!$E$2:$E$8, MATCH('Admin Single Score'!F109, 'Dev Likert Scale Single Score'!$D$2:$D$8, 0))</f>
        <v>4</v>
      </c>
      <c r="G107" s="45">
        <f>INDEX('Dev Likert Scale Single Score'!$E$2:$E$8, MATCH('Admin Single Score'!G109, 'Dev Likert Scale Single Score'!$D$2:$D$8, 0))</f>
        <v>0</v>
      </c>
      <c r="H107" s="45">
        <f>INDEX('Dev Likert Scale Single Score'!$E$2:$E$8, MATCH('Admin Single Score'!H109, 'Dev Likert Scale Single Score'!$D$2:$D$8, 0))</f>
        <v>0</v>
      </c>
      <c r="I107" s="45">
        <f>INDEX('Dev Likert Scale Single Score'!$E$2:$E$8, MATCH('Admin Single Score'!I109, 'Dev Likert Scale Single Score'!$D$2:$D$8, 0))</f>
        <v>4</v>
      </c>
      <c r="J107" s="45">
        <f>INDEX('Dev Likert Scale Single Score'!$E$2:$E$8, MATCH('Admin Single Score'!J109, 'Dev Likert Scale Single Score'!$D$2:$D$8, 0))</f>
        <v>0</v>
      </c>
      <c r="K107" s="45">
        <f>INDEX('Dev Likert Scale Single Score'!$E$2:$E$8, MATCH('Admin Single Score'!K109, 'Dev Likert Scale Single Score'!$D$2:$D$8, 0))</f>
        <v>0</v>
      </c>
      <c r="L107" s="45">
        <f>INDEX('Dev Likert Scale Single Score'!$E$2:$E$8, MATCH('Admin Single Score'!L109, 'Dev Likert Scale Single Score'!$D$2:$D$8, 0))</f>
        <v>0</v>
      </c>
      <c r="M107" s="45">
        <f>INDEX('Dev Likert Scale Single Score'!$E$2:$E$8, MATCH('Admin Single Score'!M109, 'Dev Likert Scale Single Score'!$D$2:$D$8, 0))</f>
        <v>0</v>
      </c>
      <c r="N107" s="45">
        <f>INDEX('Dev Likert Scale Single Score'!$E$2:$E$8, MATCH('Admin Single Score'!N109, 'Dev Likert Scale Single Score'!$D$2:$D$8, 0))</f>
        <v>0</v>
      </c>
      <c r="O107" s="45">
        <f>INDEX('Dev Likert Scale Single Score'!$E$2:$E$8, MATCH('Admin Single Score'!O109, 'Dev Likert Scale Single Score'!$D$2:$D$8, 0))</f>
        <v>0</v>
      </c>
      <c r="P107" s="45">
        <f>INDEX('Dev Likert Scale Single Score'!$E$2:$E$8, MATCH('Admin Single Score'!P109, 'Dev Likert Scale Single Score'!$D$2:$D$8, 0))</f>
        <v>0</v>
      </c>
      <c r="Q107" s="45">
        <f>INDEX('Dev Likert Scale Single Score'!$E$2:$E$8, MATCH('Admin Single Score'!Q109, 'Dev Likert Scale Single Score'!$D$2:$D$8, 0))</f>
        <v>0</v>
      </c>
      <c r="R107" s="45" t="e">
        <f>INDEX('Dev Likert Scale Single Score'!$E$2:$E$8, MATCH('Admin Single Score'!R109, 'Dev Likert Scale Single Score'!$D$2:$D$8, 0))</f>
        <v>#N/A</v>
      </c>
      <c r="S107" s="45" t="e">
        <f>INDEX('Dev Likert Scale Single Score'!$E$2:$E$8, MATCH('Admin Single Score'!S109, 'Dev Likert Scale Single Score'!$D$2:$D$8, 0))</f>
        <v>#N/A</v>
      </c>
      <c r="T107" s="45" t="e">
        <f>INDEX('Dev Likert Scale Single Score'!$E$2:$E$8, MATCH('Admin Single Score'!T109, 'Dev Likert Scale Single Score'!$D$2:$D$8, 0))</f>
        <v>#N/A</v>
      </c>
      <c r="U107" s="45" t="e">
        <f>INDEX('Dev Likert Scale Single Score'!$E$2:$E$8, MATCH('Admin Single Score'!U109, 'Dev Likert Scale Single Score'!$D$2:$D$8, 0))</f>
        <v>#N/A</v>
      </c>
      <c r="V107" s="45" t="e">
        <f>INDEX('Dev Likert Scale Single Score'!$E$2:$E$8, MATCH('Admin Single Score'!V109, 'Dev Likert Scale Single Score'!$D$2:$D$8, 0))</f>
        <v>#N/A</v>
      </c>
      <c r="W107" s="45" t="e">
        <f>INDEX('Dev Likert Scale Single Score'!$E$2:$E$8, MATCH('Admin Single Score'!W109, 'Dev Likert Scale Single Score'!$D$2:$D$8, 0))</f>
        <v>#N/A</v>
      </c>
      <c r="X107" s="45" t="e">
        <f>INDEX('Dev Likert Scale Single Score'!$E$2:$E$8, MATCH('Admin Single Score'!X109, 'Dev Likert Scale Single Score'!$D$2:$D$8, 0))</f>
        <v>#N/A</v>
      </c>
      <c r="Y107" s="45" t="e">
        <f>INDEX('Dev Likert Scale Single Score'!$E$2:$E$8, MATCH('Admin Single Score'!Y109, 'Dev Likert Scale Single Score'!$D$2:$D$8, 0))</f>
        <v>#N/A</v>
      </c>
      <c r="Z107" s="45" t="e">
        <f>INDEX('Dev Likert Scale Single Score'!$E$2:$E$8, MATCH('Admin Single Score'!Z109, 'Dev Likert Scale Single Score'!$D$2:$D$8, 0))</f>
        <v>#N/A</v>
      </c>
      <c r="AA107" s="45" t="e">
        <f>INDEX('Dev Likert Scale Single Score'!$E$2:$E$8, MATCH('Admin Single Score'!AA109, 'Dev Likert Scale Single Score'!$D$2:$D$8, 0))</f>
        <v>#N/A</v>
      </c>
      <c r="AB107" s="45" t="e">
        <f>INDEX('Dev Likert Scale Single Score'!$E$2:$E$8, MATCH('Admin Single Score'!AB109, 'Dev Likert Scale Single Score'!$D$2:$D$8, 0))</f>
        <v>#N/A</v>
      </c>
      <c r="AC107" s="45" t="e">
        <f>INDEX('Dev Likert Scale Single Score'!$E$2:$E$8, MATCH('Admin Single Score'!AC109, 'Dev Likert Scale Single Score'!$D$2:$D$8, 0))</f>
        <v>#N/A</v>
      </c>
      <c r="AD107" s="45" t="e">
        <f>INDEX('Dev Likert Scale Single Score'!$E$2:$E$8, MATCH('Admin Single Score'!AD109, 'Dev Likert Scale Single Score'!$D$2:$D$8, 0))</f>
        <v>#N/A</v>
      </c>
      <c r="AE107" s="45" t="e">
        <f>INDEX('Dev Likert Scale Single Score'!$E$2:$E$8, MATCH('Admin Single Score'!AE109, 'Dev Likert Scale Single Score'!$D$2:$D$8, 0))</f>
        <v>#N/A</v>
      </c>
      <c r="AF107" s="45" t="e">
        <f>INDEX('Dev Likert Scale Single Score'!$E$2:$E$8, MATCH('Admin Single Score'!AF109, 'Dev Likert Scale Single Score'!$D$2:$D$8, 0))</f>
        <v>#N/A</v>
      </c>
      <c r="AG107" s="45" t="e">
        <f>INDEX('Dev Likert Scale Single Score'!$E$2:$E$8, MATCH('Admin Single Score'!AG109, 'Dev Likert Scale Single Score'!$D$2:$D$8, 0))</f>
        <v>#N/A</v>
      </c>
      <c r="AH107" s="45" t="e">
        <f>INDEX('Dev Likert Scale Single Score'!$E$2:$E$8, MATCH('Admin Single Score'!AH109, 'Dev Likert Scale Single Score'!$D$2:$D$8, 0))</f>
        <v>#N/A</v>
      </c>
      <c r="AI107" s="45" t="e">
        <f>INDEX('Dev Likert Scale Single Score'!$E$2:$E$8, MATCH('Admin Single Score'!AI109, 'Dev Likert Scale Single Score'!$D$2:$D$8, 0))</f>
        <v>#N/A</v>
      </c>
      <c r="AJ107" s="45" t="e">
        <f>INDEX('Dev Likert Scale Single Score'!$E$2:$E$8, MATCH('Admin Single Score'!AJ109, 'Dev Likert Scale Single Score'!$D$2:$D$8, 0))</f>
        <v>#N/A</v>
      </c>
      <c r="AK107" s="45" t="e">
        <f>INDEX('Dev Likert Scale Single Score'!$E$2:$E$8, MATCH('Admin Single Score'!AK109, 'Dev Likert Scale Single Score'!$D$2:$D$8, 0))</f>
        <v>#N/A</v>
      </c>
      <c r="AL107" s="45" t="e">
        <f>INDEX('Dev Likert Scale Single Score'!$E$2:$E$8, MATCH('Admin Single Score'!AL109, 'Dev Likert Scale Single Score'!$D$2:$D$8, 0))</f>
        <v>#N/A</v>
      </c>
      <c r="AM107" s="45" t="e">
        <f>INDEX('Dev Likert Scale Single Score'!$E$2:$E$8, MATCH('Admin Single Score'!AM109, 'Dev Likert Scale Single Score'!$D$2:$D$8, 0))</f>
        <v>#N/A</v>
      </c>
      <c r="AN107" s="45" t="e">
        <f>INDEX('Dev Likert Scale Single Score'!$E$2:$E$8, MATCH('Admin Single Score'!AN109, 'Dev Likert Scale Single Score'!$D$2:$D$8, 0))</f>
        <v>#N/A</v>
      </c>
      <c r="AO107" s="45" t="e">
        <f>INDEX('Dev Likert Scale Single Score'!$E$2:$E$8, MATCH('Admin Single Score'!AO109, 'Dev Likert Scale Single Score'!$D$2:$D$8, 0))</f>
        <v>#N/A</v>
      </c>
      <c r="AP107" s="45" t="e">
        <f>INDEX('Dev Likert Scale Single Score'!$E$2:$E$8, MATCH('Admin Single Score'!AP109, 'Dev Likert Scale Single Score'!$D$2:$D$8, 0))</f>
        <v>#N/A</v>
      </c>
      <c r="AQ107" s="45" t="e">
        <f>INDEX('Dev Likert Scale Single Score'!$E$2:$E$8, MATCH('Admin Single Score'!AQ109, 'Dev Likert Scale Single Score'!$D$2:$D$8, 0))</f>
        <v>#N/A</v>
      </c>
    </row>
    <row r="108" spans="1:43" ht="106.5" thickTop="1" thickBot="1" x14ac:dyDescent="0.3">
      <c r="A108" s="92" t="str">
        <f>'Admin Single Score'!A110</f>
        <v>Question_22</v>
      </c>
      <c r="B108" s="13" t="str">
        <f>'Admin Single Score'!B110</f>
        <v>Compared to other areas where the fishers operate, what is the abundance of specific sensitive benthic species or features (such as oyster beds and boulders) in the MPA?</v>
      </c>
      <c r="C108" s="59" t="str">
        <f ca="1">'Admin Single Score'!C110</f>
        <v>The abundance is similar in the MPA.</v>
      </c>
      <c r="D108" s="45">
        <f>INDEX('Dev Likert Scale Single Score'!$E$2:$E$8, MATCH('Admin Single Score'!D110, 'Dev Likert Scale Single Score'!$D$2:$D$8, 0))</f>
        <v>3</v>
      </c>
      <c r="E108" s="45">
        <f>INDEX('Dev Likert Scale Single Score'!$E$2:$E$8, MATCH('Admin Single Score'!E110, 'Dev Likert Scale Single Score'!$D$2:$D$8, 0))</f>
        <v>2</v>
      </c>
      <c r="F108" s="45">
        <f>INDEX('Dev Likert Scale Single Score'!$E$2:$E$8, MATCH('Admin Single Score'!F110, 'Dev Likert Scale Single Score'!$D$2:$D$8, 0))</f>
        <v>2</v>
      </c>
      <c r="G108" s="45">
        <f>INDEX('Dev Likert Scale Single Score'!$E$2:$E$8, MATCH('Admin Single Score'!G110, 'Dev Likert Scale Single Score'!$D$2:$D$8, 0))</f>
        <v>0</v>
      </c>
      <c r="H108" s="45">
        <f>INDEX('Dev Likert Scale Single Score'!$E$2:$E$8, MATCH('Admin Single Score'!H110, 'Dev Likert Scale Single Score'!$D$2:$D$8, 0))</f>
        <v>0</v>
      </c>
      <c r="I108" s="45">
        <f>INDEX('Dev Likert Scale Single Score'!$E$2:$E$8, MATCH('Admin Single Score'!I110, 'Dev Likert Scale Single Score'!$D$2:$D$8, 0))</f>
        <v>3</v>
      </c>
      <c r="J108" s="45">
        <f>INDEX('Dev Likert Scale Single Score'!$E$2:$E$8, MATCH('Admin Single Score'!J110, 'Dev Likert Scale Single Score'!$D$2:$D$8, 0))</f>
        <v>0</v>
      </c>
      <c r="K108" s="45">
        <f>INDEX('Dev Likert Scale Single Score'!$E$2:$E$8, MATCH('Admin Single Score'!K110, 'Dev Likert Scale Single Score'!$D$2:$D$8, 0))</f>
        <v>0</v>
      </c>
      <c r="L108" s="45">
        <f>INDEX('Dev Likert Scale Single Score'!$E$2:$E$8, MATCH('Admin Single Score'!L110, 'Dev Likert Scale Single Score'!$D$2:$D$8, 0))</f>
        <v>0</v>
      </c>
      <c r="M108" s="45">
        <f>INDEX('Dev Likert Scale Single Score'!$E$2:$E$8, MATCH('Admin Single Score'!M110, 'Dev Likert Scale Single Score'!$D$2:$D$8, 0))</f>
        <v>0</v>
      </c>
      <c r="N108" s="45">
        <f>INDEX('Dev Likert Scale Single Score'!$E$2:$E$8, MATCH('Admin Single Score'!N110, 'Dev Likert Scale Single Score'!$D$2:$D$8, 0))</f>
        <v>0</v>
      </c>
      <c r="O108" s="45">
        <f>INDEX('Dev Likert Scale Single Score'!$E$2:$E$8, MATCH('Admin Single Score'!O110, 'Dev Likert Scale Single Score'!$D$2:$D$8, 0))</f>
        <v>0</v>
      </c>
      <c r="P108" s="45">
        <f>INDEX('Dev Likert Scale Single Score'!$E$2:$E$8, MATCH('Admin Single Score'!P110, 'Dev Likert Scale Single Score'!$D$2:$D$8, 0))</f>
        <v>0</v>
      </c>
      <c r="Q108" s="45">
        <f>INDEX('Dev Likert Scale Single Score'!$E$2:$E$8, MATCH('Admin Single Score'!Q110, 'Dev Likert Scale Single Score'!$D$2:$D$8, 0))</f>
        <v>0</v>
      </c>
      <c r="R108" s="45" t="e">
        <f>INDEX('Dev Likert Scale Single Score'!$E$2:$E$8, MATCH('Admin Single Score'!R110, 'Dev Likert Scale Single Score'!$D$2:$D$8, 0))</f>
        <v>#N/A</v>
      </c>
      <c r="S108" s="45" t="e">
        <f>INDEX('Dev Likert Scale Single Score'!$E$2:$E$8, MATCH('Admin Single Score'!S110, 'Dev Likert Scale Single Score'!$D$2:$D$8, 0))</f>
        <v>#N/A</v>
      </c>
      <c r="T108" s="45" t="e">
        <f>INDEX('Dev Likert Scale Single Score'!$E$2:$E$8, MATCH('Admin Single Score'!T110, 'Dev Likert Scale Single Score'!$D$2:$D$8, 0))</f>
        <v>#N/A</v>
      </c>
      <c r="U108" s="45" t="e">
        <f>INDEX('Dev Likert Scale Single Score'!$E$2:$E$8, MATCH('Admin Single Score'!U110, 'Dev Likert Scale Single Score'!$D$2:$D$8, 0))</f>
        <v>#N/A</v>
      </c>
      <c r="V108" s="45" t="e">
        <f>INDEX('Dev Likert Scale Single Score'!$E$2:$E$8, MATCH('Admin Single Score'!V110, 'Dev Likert Scale Single Score'!$D$2:$D$8, 0))</f>
        <v>#N/A</v>
      </c>
      <c r="W108" s="45" t="e">
        <f>INDEX('Dev Likert Scale Single Score'!$E$2:$E$8, MATCH('Admin Single Score'!W110, 'Dev Likert Scale Single Score'!$D$2:$D$8, 0))</f>
        <v>#N/A</v>
      </c>
      <c r="X108" s="45" t="e">
        <f>INDEX('Dev Likert Scale Single Score'!$E$2:$E$8, MATCH('Admin Single Score'!X110, 'Dev Likert Scale Single Score'!$D$2:$D$8, 0))</f>
        <v>#N/A</v>
      </c>
      <c r="Y108" s="45" t="e">
        <f>INDEX('Dev Likert Scale Single Score'!$E$2:$E$8, MATCH('Admin Single Score'!Y110, 'Dev Likert Scale Single Score'!$D$2:$D$8, 0))</f>
        <v>#N/A</v>
      </c>
      <c r="Z108" s="45" t="e">
        <f>INDEX('Dev Likert Scale Single Score'!$E$2:$E$8, MATCH('Admin Single Score'!Z110, 'Dev Likert Scale Single Score'!$D$2:$D$8, 0))</f>
        <v>#N/A</v>
      </c>
      <c r="AA108" s="45" t="e">
        <f>INDEX('Dev Likert Scale Single Score'!$E$2:$E$8, MATCH('Admin Single Score'!AA110, 'Dev Likert Scale Single Score'!$D$2:$D$8, 0))</f>
        <v>#N/A</v>
      </c>
      <c r="AB108" s="45" t="e">
        <f>INDEX('Dev Likert Scale Single Score'!$E$2:$E$8, MATCH('Admin Single Score'!AB110, 'Dev Likert Scale Single Score'!$D$2:$D$8, 0))</f>
        <v>#N/A</v>
      </c>
      <c r="AC108" s="45" t="e">
        <f>INDEX('Dev Likert Scale Single Score'!$E$2:$E$8, MATCH('Admin Single Score'!AC110, 'Dev Likert Scale Single Score'!$D$2:$D$8, 0))</f>
        <v>#N/A</v>
      </c>
      <c r="AD108" s="45" t="e">
        <f>INDEX('Dev Likert Scale Single Score'!$E$2:$E$8, MATCH('Admin Single Score'!AD110, 'Dev Likert Scale Single Score'!$D$2:$D$8, 0))</f>
        <v>#N/A</v>
      </c>
      <c r="AE108" s="45" t="e">
        <f>INDEX('Dev Likert Scale Single Score'!$E$2:$E$8, MATCH('Admin Single Score'!AE110, 'Dev Likert Scale Single Score'!$D$2:$D$8, 0))</f>
        <v>#N/A</v>
      </c>
      <c r="AF108" s="45" t="e">
        <f>INDEX('Dev Likert Scale Single Score'!$E$2:$E$8, MATCH('Admin Single Score'!AF110, 'Dev Likert Scale Single Score'!$D$2:$D$8, 0))</f>
        <v>#N/A</v>
      </c>
      <c r="AG108" s="45" t="e">
        <f>INDEX('Dev Likert Scale Single Score'!$E$2:$E$8, MATCH('Admin Single Score'!AG110, 'Dev Likert Scale Single Score'!$D$2:$D$8, 0))</f>
        <v>#N/A</v>
      </c>
      <c r="AH108" s="45" t="e">
        <f>INDEX('Dev Likert Scale Single Score'!$E$2:$E$8, MATCH('Admin Single Score'!AH110, 'Dev Likert Scale Single Score'!$D$2:$D$8, 0))</f>
        <v>#N/A</v>
      </c>
      <c r="AI108" s="45" t="e">
        <f>INDEX('Dev Likert Scale Single Score'!$E$2:$E$8, MATCH('Admin Single Score'!AI110, 'Dev Likert Scale Single Score'!$D$2:$D$8, 0))</f>
        <v>#N/A</v>
      </c>
      <c r="AJ108" s="45" t="e">
        <f>INDEX('Dev Likert Scale Single Score'!$E$2:$E$8, MATCH('Admin Single Score'!AJ110, 'Dev Likert Scale Single Score'!$D$2:$D$8, 0))</f>
        <v>#N/A</v>
      </c>
      <c r="AK108" s="45" t="e">
        <f>INDEX('Dev Likert Scale Single Score'!$E$2:$E$8, MATCH('Admin Single Score'!AK110, 'Dev Likert Scale Single Score'!$D$2:$D$8, 0))</f>
        <v>#N/A</v>
      </c>
      <c r="AL108" s="45" t="e">
        <f>INDEX('Dev Likert Scale Single Score'!$E$2:$E$8, MATCH('Admin Single Score'!AL110, 'Dev Likert Scale Single Score'!$D$2:$D$8, 0))</f>
        <v>#N/A</v>
      </c>
      <c r="AM108" s="45" t="e">
        <f>INDEX('Dev Likert Scale Single Score'!$E$2:$E$8, MATCH('Admin Single Score'!AM110, 'Dev Likert Scale Single Score'!$D$2:$D$8, 0))</f>
        <v>#N/A</v>
      </c>
      <c r="AN108" s="45" t="e">
        <f>INDEX('Dev Likert Scale Single Score'!$E$2:$E$8, MATCH('Admin Single Score'!AN110, 'Dev Likert Scale Single Score'!$D$2:$D$8, 0))</f>
        <v>#N/A</v>
      </c>
      <c r="AO108" s="45" t="e">
        <f>INDEX('Dev Likert Scale Single Score'!$E$2:$E$8, MATCH('Admin Single Score'!AO110, 'Dev Likert Scale Single Score'!$D$2:$D$8, 0))</f>
        <v>#N/A</v>
      </c>
      <c r="AP108" s="45" t="e">
        <f>INDEX('Dev Likert Scale Single Score'!$E$2:$E$8, MATCH('Admin Single Score'!AP110, 'Dev Likert Scale Single Score'!$D$2:$D$8, 0))</f>
        <v>#N/A</v>
      </c>
      <c r="AQ108" s="45" t="e">
        <f>INDEX('Dev Likert Scale Single Score'!$E$2:$E$8, MATCH('Admin Single Score'!AQ110, 'Dev Likert Scale Single Score'!$D$2:$D$8, 0))</f>
        <v>#N/A</v>
      </c>
    </row>
    <row r="109" spans="1:43" ht="106.5" thickTop="1" thickBot="1" x14ac:dyDescent="0.3">
      <c r="A109" s="92" t="str">
        <f>'Admin Single Score'!A111</f>
        <v>Question_22</v>
      </c>
      <c r="B109" s="13" t="str">
        <f>'Admin Single Score'!B111</f>
        <v>Compared to other areas where the fishers operate, what is the abundance of specific sensitive benthic species or features (such as oyster beds and boulders) in the MPA?</v>
      </c>
      <c r="C109" s="59" t="str">
        <f ca="1">'Admin Single Score'!C111</f>
        <v xml:space="preserve">The abundance is higher in the MPA. </v>
      </c>
      <c r="D109" s="45">
        <f>INDEX('Dev Likert Scale Single Score'!$E$2:$E$8, MATCH('Admin Single Score'!D111, 'Dev Likert Scale Single Score'!$D$2:$D$8, 0))</f>
        <v>2</v>
      </c>
      <c r="E109" s="45">
        <f>INDEX('Dev Likert Scale Single Score'!$E$2:$E$8, MATCH('Admin Single Score'!E111, 'Dev Likert Scale Single Score'!$D$2:$D$8, 0))</f>
        <v>1</v>
      </c>
      <c r="F109" s="45">
        <f>INDEX('Dev Likert Scale Single Score'!$E$2:$E$8, MATCH('Admin Single Score'!F111, 'Dev Likert Scale Single Score'!$D$2:$D$8, 0))</f>
        <v>1</v>
      </c>
      <c r="G109" s="45">
        <f>INDEX('Dev Likert Scale Single Score'!$E$2:$E$8, MATCH('Admin Single Score'!G111, 'Dev Likert Scale Single Score'!$D$2:$D$8, 0))</f>
        <v>0</v>
      </c>
      <c r="H109" s="45">
        <f>INDEX('Dev Likert Scale Single Score'!$E$2:$E$8, MATCH('Admin Single Score'!H111, 'Dev Likert Scale Single Score'!$D$2:$D$8, 0))</f>
        <v>0</v>
      </c>
      <c r="I109" s="45">
        <f>INDEX('Dev Likert Scale Single Score'!$E$2:$E$8, MATCH('Admin Single Score'!I111, 'Dev Likert Scale Single Score'!$D$2:$D$8, 0))</f>
        <v>2</v>
      </c>
      <c r="J109" s="45">
        <f>INDEX('Dev Likert Scale Single Score'!$E$2:$E$8, MATCH('Admin Single Score'!J111, 'Dev Likert Scale Single Score'!$D$2:$D$8, 0))</f>
        <v>0</v>
      </c>
      <c r="K109" s="45">
        <f>INDEX('Dev Likert Scale Single Score'!$E$2:$E$8, MATCH('Admin Single Score'!K111, 'Dev Likert Scale Single Score'!$D$2:$D$8, 0))</f>
        <v>0</v>
      </c>
      <c r="L109" s="45">
        <f>INDEX('Dev Likert Scale Single Score'!$E$2:$E$8, MATCH('Admin Single Score'!L111, 'Dev Likert Scale Single Score'!$D$2:$D$8, 0))</f>
        <v>0</v>
      </c>
      <c r="M109" s="45">
        <f>INDEX('Dev Likert Scale Single Score'!$E$2:$E$8, MATCH('Admin Single Score'!M111, 'Dev Likert Scale Single Score'!$D$2:$D$8, 0))</f>
        <v>0</v>
      </c>
      <c r="N109" s="45">
        <f>INDEX('Dev Likert Scale Single Score'!$E$2:$E$8, MATCH('Admin Single Score'!N111, 'Dev Likert Scale Single Score'!$D$2:$D$8, 0))</f>
        <v>0</v>
      </c>
      <c r="O109" s="45">
        <f>INDEX('Dev Likert Scale Single Score'!$E$2:$E$8, MATCH('Admin Single Score'!O111, 'Dev Likert Scale Single Score'!$D$2:$D$8, 0))</f>
        <v>0</v>
      </c>
      <c r="P109" s="45">
        <f>INDEX('Dev Likert Scale Single Score'!$E$2:$E$8, MATCH('Admin Single Score'!P111, 'Dev Likert Scale Single Score'!$D$2:$D$8, 0))</f>
        <v>0</v>
      </c>
      <c r="Q109" s="45">
        <f>INDEX('Dev Likert Scale Single Score'!$E$2:$E$8, MATCH('Admin Single Score'!Q111, 'Dev Likert Scale Single Score'!$D$2:$D$8, 0))</f>
        <v>0</v>
      </c>
      <c r="R109" s="45" t="e">
        <f>INDEX('Dev Likert Scale Single Score'!$E$2:$E$8, MATCH('Admin Single Score'!R111, 'Dev Likert Scale Single Score'!$D$2:$D$8, 0))</f>
        <v>#N/A</v>
      </c>
      <c r="S109" s="45" t="e">
        <f>INDEX('Dev Likert Scale Single Score'!$E$2:$E$8, MATCH('Admin Single Score'!S111, 'Dev Likert Scale Single Score'!$D$2:$D$8, 0))</f>
        <v>#N/A</v>
      </c>
      <c r="T109" s="45" t="e">
        <f>INDEX('Dev Likert Scale Single Score'!$E$2:$E$8, MATCH('Admin Single Score'!T111, 'Dev Likert Scale Single Score'!$D$2:$D$8, 0))</f>
        <v>#N/A</v>
      </c>
      <c r="U109" s="45" t="e">
        <f>INDEX('Dev Likert Scale Single Score'!$E$2:$E$8, MATCH('Admin Single Score'!U111, 'Dev Likert Scale Single Score'!$D$2:$D$8, 0))</f>
        <v>#N/A</v>
      </c>
      <c r="V109" s="45" t="e">
        <f>INDEX('Dev Likert Scale Single Score'!$E$2:$E$8, MATCH('Admin Single Score'!V111, 'Dev Likert Scale Single Score'!$D$2:$D$8, 0))</f>
        <v>#N/A</v>
      </c>
      <c r="W109" s="45" t="e">
        <f>INDEX('Dev Likert Scale Single Score'!$E$2:$E$8, MATCH('Admin Single Score'!W111, 'Dev Likert Scale Single Score'!$D$2:$D$8, 0))</f>
        <v>#N/A</v>
      </c>
      <c r="X109" s="45" t="e">
        <f>INDEX('Dev Likert Scale Single Score'!$E$2:$E$8, MATCH('Admin Single Score'!X111, 'Dev Likert Scale Single Score'!$D$2:$D$8, 0))</f>
        <v>#N/A</v>
      </c>
      <c r="Y109" s="45" t="e">
        <f>INDEX('Dev Likert Scale Single Score'!$E$2:$E$8, MATCH('Admin Single Score'!Y111, 'Dev Likert Scale Single Score'!$D$2:$D$8, 0))</f>
        <v>#N/A</v>
      </c>
      <c r="Z109" s="45" t="e">
        <f>INDEX('Dev Likert Scale Single Score'!$E$2:$E$8, MATCH('Admin Single Score'!Z111, 'Dev Likert Scale Single Score'!$D$2:$D$8, 0))</f>
        <v>#N/A</v>
      </c>
      <c r="AA109" s="45" t="e">
        <f>INDEX('Dev Likert Scale Single Score'!$E$2:$E$8, MATCH('Admin Single Score'!AA111, 'Dev Likert Scale Single Score'!$D$2:$D$8, 0))</f>
        <v>#N/A</v>
      </c>
      <c r="AB109" s="45" t="e">
        <f>INDEX('Dev Likert Scale Single Score'!$E$2:$E$8, MATCH('Admin Single Score'!AB111, 'Dev Likert Scale Single Score'!$D$2:$D$8, 0))</f>
        <v>#N/A</v>
      </c>
      <c r="AC109" s="45" t="e">
        <f>INDEX('Dev Likert Scale Single Score'!$E$2:$E$8, MATCH('Admin Single Score'!AC111, 'Dev Likert Scale Single Score'!$D$2:$D$8, 0))</f>
        <v>#N/A</v>
      </c>
      <c r="AD109" s="45" t="e">
        <f>INDEX('Dev Likert Scale Single Score'!$E$2:$E$8, MATCH('Admin Single Score'!AD111, 'Dev Likert Scale Single Score'!$D$2:$D$8, 0))</f>
        <v>#N/A</v>
      </c>
      <c r="AE109" s="45" t="e">
        <f>INDEX('Dev Likert Scale Single Score'!$E$2:$E$8, MATCH('Admin Single Score'!AE111, 'Dev Likert Scale Single Score'!$D$2:$D$8, 0))</f>
        <v>#N/A</v>
      </c>
      <c r="AF109" s="45" t="e">
        <f>INDEX('Dev Likert Scale Single Score'!$E$2:$E$8, MATCH('Admin Single Score'!AF111, 'Dev Likert Scale Single Score'!$D$2:$D$8, 0))</f>
        <v>#N/A</v>
      </c>
      <c r="AG109" s="45" t="e">
        <f>INDEX('Dev Likert Scale Single Score'!$E$2:$E$8, MATCH('Admin Single Score'!AG111, 'Dev Likert Scale Single Score'!$D$2:$D$8, 0))</f>
        <v>#N/A</v>
      </c>
      <c r="AH109" s="45" t="e">
        <f>INDEX('Dev Likert Scale Single Score'!$E$2:$E$8, MATCH('Admin Single Score'!AH111, 'Dev Likert Scale Single Score'!$D$2:$D$8, 0))</f>
        <v>#N/A</v>
      </c>
      <c r="AI109" s="45" t="e">
        <f>INDEX('Dev Likert Scale Single Score'!$E$2:$E$8, MATCH('Admin Single Score'!AI111, 'Dev Likert Scale Single Score'!$D$2:$D$8, 0))</f>
        <v>#N/A</v>
      </c>
      <c r="AJ109" s="45" t="e">
        <f>INDEX('Dev Likert Scale Single Score'!$E$2:$E$8, MATCH('Admin Single Score'!AJ111, 'Dev Likert Scale Single Score'!$D$2:$D$8, 0))</f>
        <v>#N/A</v>
      </c>
      <c r="AK109" s="45" t="e">
        <f>INDEX('Dev Likert Scale Single Score'!$E$2:$E$8, MATCH('Admin Single Score'!AK111, 'Dev Likert Scale Single Score'!$D$2:$D$8, 0))</f>
        <v>#N/A</v>
      </c>
      <c r="AL109" s="45" t="e">
        <f>INDEX('Dev Likert Scale Single Score'!$E$2:$E$8, MATCH('Admin Single Score'!AL111, 'Dev Likert Scale Single Score'!$D$2:$D$8, 0))</f>
        <v>#N/A</v>
      </c>
      <c r="AM109" s="45" t="e">
        <f>INDEX('Dev Likert Scale Single Score'!$E$2:$E$8, MATCH('Admin Single Score'!AM111, 'Dev Likert Scale Single Score'!$D$2:$D$8, 0))</f>
        <v>#N/A</v>
      </c>
      <c r="AN109" s="45" t="e">
        <f>INDEX('Dev Likert Scale Single Score'!$E$2:$E$8, MATCH('Admin Single Score'!AN111, 'Dev Likert Scale Single Score'!$D$2:$D$8, 0))</f>
        <v>#N/A</v>
      </c>
      <c r="AO109" s="45" t="e">
        <f>INDEX('Dev Likert Scale Single Score'!$E$2:$E$8, MATCH('Admin Single Score'!AO111, 'Dev Likert Scale Single Score'!$D$2:$D$8, 0))</f>
        <v>#N/A</v>
      </c>
      <c r="AP109" s="45" t="e">
        <f>INDEX('Dev Likert Scale Single Score'!$E$2:$E$8, MATCH('Admin Single Score'!AP111, 'Dev Likert Scale Single Score'!$D$2:$D$8, 0))</f>
        <v>#N/A</v>
      </c>
      <c r="AQ109" s="45" t="e">
        <f>INDEX('Dev Likert Scale Single Score'!$E$2:$E$8, MATCH('Admin Single Score'!AQ111, 'Dev Likert Scale Single Score'!$D$2:$D$8, 0))</f>
        <v>#N/A</v>
      </c>
    </row>
    <row r="110" spans="1:43" ht="106.5" thickTop="1" thickBot="1" x14ac:dyDescent="0.3">
      <c r="A110" s="92" t="str">
        <f>'Admin Single Score'!A112</f>
        <v>Question_22</v>
      </c>
      <c r="B110" s="13" t="str">
        <f>'Admin Single Score'!B112</f>
        <v>Compared to other areas where the fishers operate, what is the abundance of specific sensitive benthic species or features (such as oyster beds and boulders) in the MPA?</v>
      </c>
      <c r="C110" s="59" t="str">
        <f ca="1">'Admin Single Score'!C112</f>
        <v>This is unknown and/or uncertain (Q22).</v>
      </c>
      <c r="D110" s="45" t="str">
        <f>INDEX('Dev Likert Scale Single Score'!$E$2:$E$8, MATCH('Admin Single Score'!D112, 'Dev Likert Scale Single Score'!$D$2:$D$8, 0))</f>
        <v>u</v>
      </c>
      <c r="E110" s="45" t="str">
        <f>INDEX('Dev Likert Scale Single Score'!$E$2:$E$8, MATCH('Admin Single Score'!E112, 'Dev Likert Scale Single Score'!$D$2:$D$8, 0))</f>
        <v>u</v>
      </c>
      <c r="F110" s="45" t="str">
        <f>INDEX('Dev Likert Scale Single Score'!$E$2:$E$8, MATCH('Admin Single Score'!F112, 'Dev Likert Scale Single Score'!$D$2:$D$8, 0))</f>
        <v>u</v>
      </c>
      <c r="G110" s="45">
        <f>INDEX('Dev Likert Scale Single Score'!$E$2:$E$8, MATCH('Admin Single Score'!G112, 'Dev Likert Scale Single Score'!$D$2:$D$8, 0))</f>
        <v>0</v>
      </c>
      <c r="H110" s="45">
        <f>INDEX('Dev Likert Scale Single Score'!$E$2:$E$8, MATCH('Admin Single Score'!H112, 'Dev Likert Scale Single Score'!$D$2:$D$8, 0))</f>
        <v>0</v>
      </c>
      <c r="I110" s="45" t="str">
        <f>INDEX('Dev Likert Scale Single Score'!$E$2:$E$8, MATCH('Admin Single Score'!I112, 'Dev Likert Scale Single Score'!$D$2:$D$8, 0))</f>
        <v>u</v>
      </c>
      <c r="J110" s="45">
        <f>INDEX('Dev Likert Scale Single Score'!$E$2:$E$8, MATCH('Admin Single Score'!J112, 'Dev Likert Scale Single Score'!$D$2:$D$8, 0))</f>
        <v>0</v>
      </c>
      <c r="K110" s="45">
        <f>INDEX('Dev Likert Scale Single Score'!$E$2:$E$8, MATCH('Admin Single Score'!K112, 'Dev Likert Scale Single Score'!$D$2:$D$8, 0))</f>
        <v>0</v>
      </c>
      <c r="L110" s="45">
        <f>INDEX('Dev Likert Scale Single Score'!$E$2:$E$8, MATCH('Admin Single Score'!L112, 'Dev Likert Scale Single Score'!$D$2:$D$8, 0))</f>
        <v>0</v>
      </c>
      <c r="M110" s="45">
        <f>INDEX('Dev Likert Scale Single Score'!$E$2:$E$8, MATCH('Admin Single Score'!M112, 'Dev Likert Scale Single Score'!$D$2:$D$8, 0))</f>
        <v>0</v>
      </c>
      <c r="N110" s="45">
        <f>INDEX('Dev Likert Scale Single Score'!$E$2:$E$8, MATCH('Admin Single Score'!N112, 'Dev Likert Scale Single Score'!$D$2:$D$8, 0))</f>
        <v>0</v>
      </c>
      <c r="O110" s="45">
        <f>INDEX('Dev Likert Scale Single Score'!$E$2:$E$8, MATCH('Admin Single Score'!O112, 'Dev Likert Scale Single Score'!$D$2:$D$8, 0))</f>
        <v>0</v>
      </c>
      <c r="P110" s="45">
        <f>INDEX('Dev Likert Scale Single Score'!$E$2:$E$8, MATCH('Admin Single Score'!P112, 'Dev Likert Scale Single Score'!$D$2:$D$8, 0))</f>
        <v>0</v>
      </c>
      <c r="Q110" s="45">
        <f>INDEX('Dev Likert Scale Single Score'!$E$2:$E$8, MATCH('Admin Single Score'!Q112, 'Dev Likert Scale Single Score'!$D$2:$D$8, 0))</f>
        <v>0</v>
      </c>
      <c r="R110" s="45" t="e">
        <f>INDEX('Dev Likert Scale Single Score'!$E$2:$E$8, MATCH('Admin Single Score'!R112, 'Dev Likert Scale Single Score'!$D$2:$D$8, 0))</f>
        <v>#N/A</v>
      </c>
      <c r="S110" s="45" t="e">
        <f>INDEX('Dev Likert Scale Single Score'!$E$2:$E$8, MATCH('Admin Single Score'!S112, 'Dev Likert Scale Single Score'!$D$2:$D$8, 0))</f>
        <v>#N/A</v>
      </c>
      <c r="T110" s="45" t="e">
        <f>INDEX('Dev Likert Scale Single Score'!$E$2:$E$8, MATCH('Admin Single Score'!T112, 'Dev Likert Scale Single Score'!$D$2:$D$8, 0))</f>
        <v>#N/A</v>
      </c>
      <c r="U110" s="45" t="e">
        <f>INDEX('Dev Likert Scale Single Score'!$E$2:$E$8, MATCH('Admin Single Score'!U112, 'Dev Likert Scale Single Score'!$D$2:$D$8, 0))</f>
        <v>#N/A</v>
      </c>
      <c r="V110" s="45" t="e">
        <f>INDEX('Dev Likert Scale Single Score'!$E$2:$E$8, MATCH('Admin Single Score'!V112, 'Dev Likert Scale Single Score'!$D$2:$D$8, 0))</f>
        <v>#N/A</v>
      </c>
      <c r="W110" s="45" t="e">
        <f>INDEX('Dev Likert Scale Single Score'!$E$2:$E$8, MATCH('Admin Single Score'!W112, 'Dev Likert Scale Single Score'!$D$2:$D$8, 0))</f>
        <v>#N/A</v>
      </c>
      <c r="X110" s="45" t="e">
        <f>INDEX('Dev Likert Scale Single Score'!$E$2:$E$8, MATCH('Admin Single Score'!X112, 'Dev Likert Scale Single Score'!$D$2:$D$8, 0))</f>
        <v>#N/A</v>
      </c>
      <c r="Y110" s="45" t="e">
        <f>INDEX('Dev Likert Scale Single Score'!$E$2:$E$8, MATCH('Admin Single Score'!Y112, 'Dev Likert Scale Single Score'!$D$2:$D$8, 0))</f>
        <v>#N/A</v>
      </c>
      <c r="Z110" s="45" t="e">
        <f>INDEX('Dev Likert Scale Single Score'!$E$2:$E$8, MATCH('Admin Single Score'!Z112, 'Dev Likert Scale Single Score'!$D$2:$D$8, 0))</f>
        <v>#N/A</v>
      </c>
      <c r="AA110" s="45" t="e">
        <f>INDEX('Dev Likert Scale Single Score'!$E$2:$E$8, MATCH('Admin Single Score'!AA112, 'Dev Likert Scale Single Score'!$D$2:$D$8, 0))</f>
        <v>#N/A</v>
      </c>
      <c r="AB110" s="45" t="e">
        <f>INDEX('Dev Likert Scale Single Score'!$E$2:$E$8, MATCH('Admin Single Score'!AB112, 'Dev Likert Scale Single Score'!$D$2:$D$8, 0))</f>
        <v>#N/A</v>
      </c>
      <c r="AC110" s="45" t="e">
        <f>INDEX('Dev Likert Scale Single Score'!$E$2:$E$8, MATCH('Admin Single Score'!AC112, 'Dev Likert Scale Single Score'!$D$2:$D$8, 0))</f>
        <v>#N/A</v>
      </c>
      <c r="AD110" s="45" t="e">
        <f>INDEX('Dev Likert Scale Single Score'!$E$2:$E$8, MATCH('Admin Single Score'!AD112, 'Dev Likert Scale Single Score'!$D$2:$D$8, 0))</f>
        <v>#N/A</v>
      </c>
      <c r="AE110" s="45" t="e">
        <f>INDEX('Dev Likert Scale Single Score'!$E$2:$E$8, MATCH('Admin Single Score'!AE112, 'Dev Likert Scale Single Score'!$D$2:$D$8, 0))</f>
        <v>#N/A</v>
      </c>
      <c r="AF110" s="45" t="e">
        <f>INDEX('Dev Likert Scale Single Score'!$E$2:$E$8, MATCH('Admin Single Score'!AF112, 'Dev Likert Scale Single Score'!$D$2:$D$8, 0))</f>
        <v>#N/A</v>
      </c>
      <c r="AG110" s="45" t="e">
        <f>INDEX('Dev Likert Scale Single Score'!$E$2:$E$8, MATCH('Admin Single Score'!AG112, 'Dev Likert Scale Single Score'!$D$2:$D$8, 0))</f>
        <v>#N/A</v>
      </c>
      <c r="AH110" s="45" t="e">
        <f>INDEX('Dev Likert Scale Single Score'!$E$2:$E$8, MATCH('Admin Single Score'!AH112, 'Dev Likert Scale Single Score'!$D$2:$D$8, 0))</f>
        <v>#N/A</v>
      </c>
      <c r="AI110" s="45" t="e">
        <f>INDEX('Dev Likert Scale Single Score'!$E$2:$E$8, MATCH('Admin Single Score'!AI112, 'Dev Likert Scale Single Score'!$D$2:$D$8, 0))</f>
        <v>#N/A</v>
      </c>
      <c r="AJ110" s="45" t="e">
        <f>INDEX('Dev Likert Scale Single Score'!$E$2:$E$8, MATCH('Admin Single Score'!AJ112, 'Dev Likert Scale Single Score'!$D$2:$D$8, 0))</f>
        <v>#N/A</v>
      </c>
      <c r="AK110" s="45" t="e">
        <f>INDEX('Dev Likert Scale Single Score'!$E$2:$E$8, MATCH('Admin Single Score'!AK112, 'Dev Likert Scale Single Score'!$D$2:$D$8, 0))</f>
        <v>#N/A</v>
      </c>
      <c r="AL110" s="45" t="e">
        <f>INDEX('Dev Likert Scale Single Score'!$E$2:$E$8, MATCH('Admin Single Score'!AL112, 'Dev Likert Scale Single Score'!$D$2:$D$8, 0))</f>
        <v>#N/A</v>
      </c>
      <c r="AM110" s="45" t="e">
        <f>INDEX('Dev Likert Scale Single Score'!$E$2:$E$8, MATCH('Admin Single Score'!AM112, 'Dev Likert Scale Single Score'!$D$2:$D$8, 0))</f>
        <v>#N/A</v>
      </c>
      <c r="AN110" s="45" t="e">
        <f>INDEX('Dev Likert Scale Single Score'!$E$2:$E$8, MATCH('Admin Single Score'!AN112, 'Dev Likert Scale Single Score'!$D$2:$D$8, 0))</f>
        <v>#N/A</v>
      </c>
      <c r="AO110" s="45" t="e">
        <f>INDEX('Dev Likert Scale Single Score'!$E$2:$E$8, MATCH('Admin Single Score'!AO112, 'Dev Likert Scale Single Score'!$D$2:$D$8, 0))</f>
        <v>#N/A</v>
      </c>
      <c r="AP110" s="45" t="e">
        <f>INDEX('Dev Likert Scale Single Score'!$E$2:$E$8, MATCH('Admin Single Score'!AP112, 'Dev Likert Scale Single Score'!$D$2:$D$8, 0))</f>
        <v>#N/A</v>
      </c>
      <c r="AQ110" s="45" t="e">
        <f>INDEX('Dev Likert Scale Single Score'!$E$2:$E$8, MATCH('Admin Single Score'!AQ112, 'Dev Likert Scale Single Score'!$D$2:$D$8, 0))</f>
        <v>#N/A</v>
      </c>
    </row>
    <row r="111" spans="1:43" ht="106.5" thickTop="1" thickBot="1" x14ac:dyDescent="0.3">
      <c r="A111" s="92" t="str">
        <f>'Admin Single Score'!A113</f>
        <v>Question_22</v>
      </c>
      <c r="B111" s="13" t="str">
        <f>'Admin Single Score'!B113</f>
        <v>Compared to other areas where the fishers operate, what is the abundance of specific sensitive benthic species or features (such as oyster beds and boulders) in the MPA?</v>
      </c>
      <c r="C111" s="59">
        <f ca="1">'Admin Single Score'!C113</f>
        <v>0</v>
      </c>
      <c r="D111" s="45" t="e">
        <f>INDEX('Dev Likert Scale Single Score'!$E$2:$E$8, MATCH('Admin Single Score'!D113, 'Dev Likert Scale Single Score'!$D$2:$D$8, 0))</f>
        <v>#N/A</v>
      </c>
      <c r="E111" s="45" t="e">
        <f>INDEX('Dev Likert Scale Single Score'!$E$2:$E$8, MATCH('Admin Single Score'!E113, 'Dev Likert Scale Single Score'!$D$2:$D$8, 0))</f>
        <v>#N/A</v>
      </c>
      <c r="F111" s="45" t="e">
        <f>INDEX('Dev Likert Scale Single Score'!$E$2:$E$8, MATCH('Admin Single Score'!F113, 'Dev Likert Scale Single Score'!$D$2:$D$8, 0))</f>
        <v>#N/A</v>
      </c>
      <c r="G111" s="45" t="e">
        <f>INDEX('Dev Likert Scale Single Score'!$E$2:$E$8, MATCH('Admin Single Score'!G113, 'Dev Likert Scale Single Score'!$D$2:$D$8, 0))</f>
        <v>#N/A</v>
      </c>
      <c r="H111" s="45" t="e">
        <f>INDEX('Dev Likert Scale Single Score'!$E$2:$E$8, MATCH('Admin Single Score'!H113, 'Dev Likert Scale Single Score'!$D$2:$D$8, 0))</f>
        <v>#N/A</v>
      </c>
      <c r="I111" s="45" t="e">
        <f>INDEX('Dev Likert Scale Single Score'!$E$2:$E$8, MATCH('Admin Single Score'!I113, 'Dev Likert Scale Single Score'!$D$2:$D$8, 0))</f>
        <v>#N/A</v>
      </c>
      <c r="J111" s="45" t="e">
        <f>INDEX('Dev Likert Scale Single Score'!$E$2:$E$8, MATCH('Admin Single Score'!J113, 'Dev Likert Scale Single Score'!$D$2:$D$8, 0))</f>
        <v>#N/A</v>
      </c>
      <c r="K111" s="45" t="e">
        <f>INDEX('Dev Likert Scale Single Score'!$E$2:$E$8, MATCH('Admin Single Score'!K113, 'Dev Likert Scale Single Score'!$D$2:$D$8, 0))</f>
        <v>#N/A</v>
      </c>
      <c r="L111" s="45" t="e">
        <f>INDEX('Dev Likert Scale Single Score'!$E$2:$E$8, MATCH('Admin Single Score'!L113, 'Dev Likert Scale Single Score'!$D$2:$D$8, 0))</f>
        <v>#N/A</v>
      </c>
      <c r="M111" s="45" t="e">
        <f>INDEX('Dev Likert Scale Single Score'!$E$2:$E$8, MATCH('Admin Single Score'!M113, 'Dev Likert Scale Single Score'!$D$2:$D$8, 0))</f>
        <v>#N/A</v>
      </c>
      <c r="N111" s="45" t="e">
        <f>INDEX('Dev Likert Scale Single Score'!$E$2:$E$8, MATCH('Admin Single Score'!N113, 'Dev Likert Scale Single Score'!$D$2:$D$8, 0))</f>
        <v>#N/A</v>
      </c>
      <c r="O111" s="45" t="e">
        <f>INDEX('Dev Likert Scale Single Score'!$E$2:$E$8, MATCH('Admin Single Score'!O113, 'Dev Likert Scale Single Score'!$D$2:$D$8, 0))</f>
        <v>#N/A</v>
      </c>
      <c r="P111" s="45" t="e">
        <f>INDEX('Dev Likert Scale Single Score'!$E$2:$E$8, MATCH('Admin Single Score'!P113, 'Dev Likert Scale Single Score'!$D$2:$D$8, 0))</f>
        <v>#N/A</v>
      </c>
      <c r="Q111" s="45" t="e">
        <f>INDEX('Dev Likert Scale Single Score'!$E$2:$E$8, MATCH('Admin Single Score'!Q113, 'Dev Likert Scale Single Score'!$D$2:$D$8, 0))</f>
        <v>#N/A</v>
      </c>
      <c r="R111" s="45" t="e">
        <f>INDEX('Dev Likert Scale Single Score'!$E$2:$E$8, MATCH('Admin Single Score'!R113, 'Dev Likert Scale Single Score'!$D$2:$D$8, 0))</f>
        <v>#N/A</v>
      </c>
      <c r="S111" s="45" t="e">
        <f>INDEX('Dev Likert Scale Single Score'!$E$2:$E$8, MATCH('Admin Single Score'!S113, 'Dev Likert Scale Single Score'!$D$2:$D$8, 0))</f>
        <v>#N/A</v>
      </c>
      <c r="T111" s="45" t="e">
        <f>INDEX('Dev Likert Scale Single Score'!$E$2:$E$8, MATCH('Admin Single Score'!T113, 'Dev Likert Scale Single Score'!$D$2:$D$8, 0))</f>
        <v>#N/A</v>
      </c>
      <c r="U111" s="45" t="e">
        <f>INDEX('Dev Likert Scale Single Score'!$E$2:$E$8, MATCH('Admin Single Score'!U113, 'Dev Likert Scale Single Score'!$D$2:$D$8, 0))</f>
        <v>#N/A</v>
      </c>
      <c r="V111" s="45" t="e">
        <f>INDEX('Dev Likert Scale Single Score'!$E$2:$E$8, MATCH('Admin Single Score'!V113, 'Dev Likert Scale Single Score'!$D$2:$D$8, 0))</f>
        <v>#N/A</v>
      </c>
      <c r="W111" s="45" t="e">
        <f>INDEX('Dev Likert Scale Single Score'!$E$2:$E$8, MATCH('Admin Single Score'!W113, 'Dev Likert Scale Single Score'!$D$2:$D$8, 0))</f>
        <v>#N/A</v>
      </c>
      <c r="X111" s="45" t="e">
        <f>INDEX('Dev Likert Scale Single Score'!$E$2:$E$8, MATCH('Admin Single Score'!X113, 'Dev Likert Scale Single Score'!$D$2:$D$8, 0))</f>
        <v>#N/A</v>
      </c>
      <c r="Y111" s="45" t="e">
        <f>INDEX('Dev Likert Scale Single Score'!$E$2:$E$8, MATCH('Admin Single Score'!Y113, 'Dev Likert Scale Single Score'!$D$2:$D$8, 0))</f>
        <v>#N/A</v>
      </c>
      <c r="Z111" s="45" t="e">
        <f>INDEX('Dev Likert Scale Single Score'!$E$2:$E$8, MATCH('Admin Single Score'!Z113, 'Dev Likert Scale Single Score'!$D$2:$D$8, 0))</f>
        <v>#N/A</v>
      </c>
      <c r="AA111" s="45" t="e">
        <f>INDEX('Dev Likert Scale Single Score'!$E$2:$E$8, MATCH('Admin Single Score'!AA113, 'Dev Likert Scale Single Score'!$D$2:$D$8, 0))</f>
        <v>#N/A</v>
      </c>
      <c r="AB111" s="45" t="e">
        <f>INDEX('Dev Likert Scale Single Score'!$E$2:$E$8, MATCH('Admin Single Score'!AB113, 'Dev Likert Scale Single Score'!$D$2:$D$8, 0))</f>
        <v>#N/A</v>
      </c>
      <c r="AC111" s="45" t="e">
        <f>INDEX('Dev Likert Scale Single Score'!$E$2:$E$8, MATCH('Admin Single Score'!AC113, 'Dev Likert Scale Single Score'!$D$2:$D$8, 0))</f>
        <v>#N/A</v>
      </c>
      <c r="AD111" s="45" t="e">
        <f>INDEX('Dev Likert Scale Single Score'!$E$2:$E$8, MATCH('Admin Single Score'!AD113, 'Dev Likert Scale Single Score'!$D$2:$D$8, 0))</f>
        <v>#N/A</v>
      </c>
      <c r="AE111" s="45" t="e">
        <f>INDEX('Dev Likert Scale Single Score'!$E$2:$E$8, MATCH('Admin Single Score'!AE113, 'Dev Likert Scale Single Score'!$D$2:$D$8, 0))</f>
        <v>#N/A</v>
      </c>
      <c r="AF111" s="45" t="e">
        <f>INDEX('Dev Likert Scale Single Score'!$E$2:$E$8, MATCH('Admin Single Score'!AF113, 'Dev Likert Scale Single Score'!$D$2:$D$8, 0))</f>
        <v>#N/A</v>
      </c>
      <c r="AG111" s="45" t="e">
        <f>INDEX('Dev Likert Scale Single Score'!$E$2:$E$8, MATCH('Admin Single Score'!AG113, 'Dev Likert Scale Single Score'!$D$2:$D$8, 0))</f>
        <v>#N/A</v>
      </c>
      <c r="AH111" s="45" t="e">
        <f>INDEX('Dev Likert Scale Single Score'!$E$2:$E$8, MATCH('Admin Single Score'!AH113, 'Dev Likert Scale Single Score'!$D$2:$D$8, 0))</f>
        <v>#N/A</v>
      </c>
      <c r="AI111" s="45" t="e">
        <f>INDEX('Dev Likert Scale Single Score'!$E$2:$E$8, MATCH('Admin Single Score'!AI113, 'Dev Likert Scale Single Score'!$D$2:$D$8, 0))</f>
        <v>#N/A</v>
      </c>
      <c r="AJ111" s="45" t="e">
        <f>INDEX('Dev Likert Scale Single Score'!$E$2:$E$8, MATCH('Admin Single Score'!AJ113, 'Dev Likert Scale Single Score'!$D$2:$D$8, 0))</f>
        <v>#N/A</v>
      </c>
      <c r="AK111" s="45" t="e">
        <f>INDEX('Dev Likert Scale Single Score'!$E$2:$E$8, MATCH('Admin Single Score'!AK113, 'Dev Likert Scale Single Score'!$D$2:$D$8, 0))</f>
        <v>#N/A</v>
      </c>
      <c r="AL111" s="45" t="e">
        <f>INDEX('Dev Likert Scale Single Score'!$E$2:$E$8, MATCH('Admin Single Score'!AL113, 'Dev Likert Scale Single Score'!$D$2:$D$8, 0))</f>
        <v>#N/A</v>
      </c>
      <c r="AM111" s="45" t="e">
        <f>INDEX('Dev Likert Scale Single Score'!$E$2:$E$8, MATCH('Admin Single Score'!AM113, 'Dev Likert Scale Single Score'!$D$2:$D$8, 0))</f>
        <v>#N/A</v>
      </c>
      <c r="AN111" s="45" t="e">
        <f>INDEX('Dev Likert Scale Single Score'!$E$2:$E$8, MATCH('Admin Single Score'!AN113, 'Dev Likert Scale Single Score'!$D$2:$D$8, 0))</f>
        <v>#N/A</v>
      </c>
      <c r="AO111" s="45" t="e">
        <f>INDEX('Dev Likert Scale Single Score'!$E$2:$E$8, MATCH('Admin Single Score'!AO113, 'Dev Likert Scale Single Score'!$D$2:$D$8, 0))</f>
        <v>#N/A</v>
      </c>
      <c r="AP111" s="45" t="e">
        <f>INDEX('Dev Likert Scale Single Score'!$E$2:$E$8, MATCH('Admin Single Score'!AP113, 'Dev Likert Scale Single Score'!$D$2:$D$8, 0))</f>
        <v>#N/A</v>
      </c>
      <c r="AQ111" s="45" t="e">
        <f>INDEX('Dev Likert Scale Single Score'!$E$2:$E$8, MATCH('Admin Single Score'!AQ113, 'Dev Likert Scale Single Score'!$D$2:$D$8, 0))</f>
        <v>#N/A</v>
      </c>
    </row>
    <row r="112" spans="1:43" ht="106.5" thickTop="1" thickBot="1" x14ac:dyDescent="0.3">
      <c r="A112" s="92" t="str">
        <f>'Admin Single Score'!A114</f>
        <v>Question_23</v>
      </c>
      <c r="B112" s="13" t="str">
        <f>'Admin Single Score'!B114</f>
        <v xml:space="preserve">Compared to other areas where the fishers operate, what is the abundance of  species which are known to be sensitive to underwater noise (e.g. marine mammals) in the MPA? </v>
      </c>
      <c r="C112" s="59" t="str">
        <f ca="1">'Admin Single Score'!C114</f>
        <v>The abundance in the MPA is lower.</v>
      </c>
      <c r="D112" s="45">
        <f>INDEX('Dev Likert Scale Single Score'!$E$2:$E$8, MATCH('Admin Single Score'!D114, 'Dev Likert Scale Single Score'!$D$2:$D$8, 0))</f>
        <v>4</v>
      </c>
      <c r="E112" s="45">
        <f>INDEX('Dev Likert Scale Single Score'!$E$2:$E$8, MATCH('Admin Single Score'!E114, 'Dev Likert Scale Single Score'!$D$2:$D$8, 0))</f>
        <v>3</v>
      </c>
      <c r="F112" s="45">
        <f>INDEX('Dev Likert Scale Single Score'!$E$2:$E$8, MATCH('Admin Single Score'!F114, 'Dev Likert Scale Single Score'!$D$2:$D$8, 0))</f>
        <v>0</v>
      </c>
      <c r="G112" s="45">
        <f>INDEX('Dev Likert Scale Single Score'!$E$2:$E$8, MATCH('Admin Single Score'!G114, 'Dev Likert Scale Single Score'!$D$2:$D$8, 0))</f>
        <v>0</v>
      </c>
      <c r="H112" s="45">
        <f>INDEX('Dev Likert Scale Single Score'!$E$2:$E$8, MATCH('Admin Single Score'!H114, 'Dev Likert Scale Single Score'!$D$2:$D$8, 0))</f>
        <v>0</v>
      </c>
      <c r="I112" s="45">
        <f>INDEX('Dev Likert Scale Single Score'!$E$2:$E$8, MATCH('Admin Single Score'!I114, 'Dev Likert Scale Single Score'!$D$2:$D$8, 0))</f>
        <v>0</v>
      </c>
      <c r="J112" s="45">
        <f>INDEX('Dev Likert Scale Single Score'!$E$2:$E$8, MATCH('Admin Single Score'!J114, 'Dev Likert Scale Single Score'!$D$2:$D$8, 0))</f>
        <v>3</v>
      </c>
      <c r="K112" s="45">
        <f>INDEX('Dev Likert Scale Single Score'!$E$2:$E$8, MATCH('Admin Single Score'!K114, 'Dev Likert Scale Single Score'!$D$2:$D$8, 0))</f>
        <v>0</v>
      </c>
      <c r="L112" s="45">
        <f>INDEX('Dev Likert Scale Single Score'!$E$2:$E$8, MATCH('Admin Single Score'!L114, 'Dev Likert Scale Single Score'!$D$2:$D$8, 0))</f>
        <v>0</v>
      </c>
      <c r="M112" s="45">
        <f>INDEX('Dev Likert Scale Single Score'!$E$2:$E$8, MATCH('Admin Single Score'!M114, 'Dev Likert Scale Single Score'!$D$2:$D$8, 0))</f>
        <v>0</v>
      </c>
      <c r="N112" s="45">
        <f>INDEX('Dev Likert Scale Single Score'!$E$2:$E$8, MATCH('Admin Single Score'!N114, 'Dev Likert Scale Single Score'!$D$2:$D$8, 0))</f>
        <v>0</v>
      </c>
      <c r="O112" s="45">
        <f>INDEX('Dev Likert Scale Single Score'!$E$2:$E$8, MATCH('Admin Single Score'!O114, 'Dev Likert Scale Single Score'!$D$2:$D$8, 0))</f>
        <v>0</v>
      </c>
      <c r="P112" s="45">
        <f>INDEX('Dev Likert Scale Single Score'!$E$2:$E$8, MATCH('Admin Single Score'!P114, 'Dev Likert Scale Single Score'!$D$2:$D$8, 0))</f>
        <v>0</v>
      </c>
      <c r="Q112" s="45">
        <f>INDEX('Dev Likert Scale Single Score'!$E$2:$E$8, MATCH('Admin Single Score'!Q114, 'Dev Likert Scale Single Score'!$D$2:$D$8, 0))</f>
        <v>0</v>
      </c>
      <c r="R112" s="45" t="e">
        <f>INDEX('Dev Likert Scale Single Score'!$E$2:$E$8, MATCH('Admin Single Score'!R114, 'Dev Likert Scale Single Score'!$D$2:$D$8, 0))</f>
        <v>#N/A</v>
      </c>
      <c r="S112" s="45" t="e">
        <f>INDEX('Dev Likert Scale Single Score'!$E$2:$E$8, MATCH('Admin Single Score'!S114, 'Dev Likert Scale Single Score'!$D$2:$D$8, 0))</f>
        <v>#N/A</v>
      </c>
      <c r="T112" s="45" t="e">
        <f>INDEX('Dev Likert Scale Single Score'!$E$2:$E$8, MATCH('Admin Single Score'!T114, 'Dev Likert Scale Single Score'!$D$2:$D$8, 0))</f>
        <v>#N/A</v>
      </c>
      <c r="U112" s="45" t="e">
        <f>INDEX('Dev Likert Scale Single Score'!$E$2:$E$8, MATCH('Admin Single Score'!U114, 'Dev Likert Scale Single Score'!$D$2:$D$8, 0))</f>
        <v>#N/A</v>
      </c>
      <c r="V112" s="45" t="e">
        <f>INDEX('Dev Likert Scale Single Score'!$E$2:$E$8, MATCH('Admin Single Score'!V114, 'Dev Likert Scale Single Score'!$D$2:$D$8, 0))</f>
        <v>#N/A</v>
      </c>
      <c r="W112" s="45" t="e">
        <f>INDEX('Dev Likert Scale Single Score'!$E$2:$E$8, MATCH('Admin Single Score'!W114, 'Dev Likert Scale Single Score'!$D$2:$D$8, 0))</f>
        <v>#N/A</v>
      </c>
      <c r="X112" s="45" t="e">
        <f>INDEX('Dev Likert Scale Single Score'!$E$2:$E$8, MATCH('Admin Single Score'!X114, 'Dev Likert Scale Single Score'!$D$2:$D$8, 0))</f>
        <v>#N/A</v>
      </c>
      <c r="Y112" s="45" t="e">
        <f>INDEX('Dev Likert Scale Single Score'!$E$2:$E$8, MATCH('Admin Single Score'!Y114, 'Dev Likert Scale Single Score'!$D$2:$D$8, 0))</f>
        <v>#N/A</v>
      </c>
      <c r="Z112" s="45" t="e">
        <f>INDEX('Dev Likert Scale Single Score'!$E$2:$E$8, MATCH('Admin Single Score'!Z114, 'Dev Likert Scale Single Score'!$D$2:$D$8, 0))</f>
        <v>#N/A</v>
      </c>
      <c r="AA112" s="45" t="e">
        <f>INDEX('Dev Likert Scale Single Score'!$E$2:$E$8, MATCH('Admin Single Score'!AA114, 'Dev Likert Scale Single Score'!$D$2:$D$8, 0))</f>
        <v>#N/A</v>
      </c>
      <c r="AB112" s="45" t="e">
        <f>INDEX('Dev Likert Scale Single Score'!$E$2:$E$8, MATCH('Admin Single Score'!AB114, 'Dev Likert Scale Single Score'!$D$2:$D$8, 0))</f>
        <v>#N/A</v>
      </c>
      <c r="AC112" s="45" t="e">
        <f>INDEX('Dev Likert Scale Single Score'!$E$2:$E$8, MATCH('Admin Single Score'!AC114, 'Dev Likert Scale Single Score'!$D$2:$D$8, 0))</f>
        <v>#N/A</v>
      </c>
      <c r="AD112" s="45" t="e">
        <f>INDEX('Dev Likert Scale Single Score'!$E$2:$E$8, MATCH('Admin Single Score'!AD114, 'Dev Likert Scale Single Score'!$D$2:$D$8, 0))</f>
        <v>#N/A</v>
      </c>
      <c r="AE112" s="45" t="e">
        <f>INDEX('Dev Likert Scale Single Score'!$E$2:$E$8, MATCH('Admin Single Score'!AE114, 'Dev Likert Scale Single Score'!$D$2:$D$8, 0))</f>
        <v>#N/A</v>
      </c>
      <c r="AF112" s="45" t="e">
        <f>INDEX('Dev Likert Scale Single Score'!$E$2:$E$8, MATCH('Admin Single Score'!AF114, 'Dev Likert Scale Single Score'!$D$2:$D$8, 0))</f>
        <v>#N/A</v>
      </c>
      <c r="AG112" s="45" t="e">
        <f>INDEX('Dev Likert Scale Single Score'!$E$2:$E$8, MATCH('Admin Single Score'!AG114, 'Dev Likert Scale Single Score'!$D$2:$D$8, 0))</f>
        <v>#N/A</v>
      </c>
      <c r="AH112" s="45" t="e">
        <f>INDEX('Dev Likert Scale Single Score'!$E$2:$E$8, MATCH('Admin Single Score'!AH114, 'Dev Likert Scale Single Score'!$D$2:$D$8, 0))</f>
        <v>#N/A</v>
      </c>
      <c r="AI112" s="45" t="e">
        <f>INDEX('Dev Likert Scale Single Score'!$E$2:$E$8, MATCH('Admin Single Score'!AI114, 'Dev Likert Scale Single Score'!$D$2:$D$8, 0))</f>
        <v>#N/A</v>
      </c>
      <c r="AJ112" s="45" t="e">
        <f>INDEX('Dev Likert Scale Single Score'!$E$2:$E$8, MATCH('Admin Single Score'!AJ114, 'Dev Likert Scale Single Score'!$D$2:$D$8, 0))</f>
        <v>#N/A</v>
      </c>
      <c r="AK112" s="45" t="e">
        <f>INDEX('Dev Likert Scale Single Score'!$E$2:$E$8, MATCH('Admin Single Score'!AK114, 'Dev Likert Scale Single Score'!$D$2:$D$8, 0))</f>
        <v>#N/A</v>
      </c>
      <c r="AL112" s="45" t="e">
        <f>INDEX('Dev Likert Scale Single Score'!$E$2:$E$8, MATCH('Admin Single Score'!AL114, 'Dev Likert Scale Single Score'!$D$2:$D$8, 0))</f>
        <v>#N/A</v>
      </c>
      <c r="AM112" s="45" t="e">
        <f>INDEX('Dev Likert Scale Single Score'!$E$2:$E$8, MATCH('Admin Single Score'!AM114, 'Dev Likert Scale Single Score'!$D$2:$D$8, 0))</f>
        <v>#N/A</v>
      </c>
      <c r="AN112" s="45" t="e">
        <f>INDEX('Dev Likert Scale Single Score'!$E$2:$E$8, MATCH('Admin Single Score'!AN114, 'Dev Likert Scale Single Score'!$D$2:$D$8, 0))</f>
        <v>#N/A</v>
      </c>
      <c r="AO112" s="45" t="e">
        <f>INDEX('Dev Likert Scale Single Score'!$E$2:$E$8, MATCH('Admin Single Score'!AO114, 'Dev Likert Scale Single Score'!$D$2:$D$8, 0))</f>
        <v>#N/A</v>
      </c>
      <c r="AP112" s="45" t="e">
        <f>INDEX('Dev Likert Scale Single Score'!$E$2:$E$8, MATCH('Admin Single Score'!AP114, 'Dev Likert Scale Single Score'!$D$2:$D$8, 0))</f>
        <v>#N/A</v>
      </c>
      <c r="AQ112" s="45" t="e">
        <f>INDEX('Dev Likert Scale Single Score'!$E$2:$E$8, MATCH('Admin Single Score'!AQ114, 'Dev Likert Scale Single Score'!$D$2:$D$8, 0))</f>
        <v>#N/A</v>
      </c>
    </row>
    <row r="113" spans="1:43" ht="106.5" thickTop="1" thickBot="1" x14ac:dyDescent="0.3">
      <c r="A113" s="92" t="str">
        <f>'Admin Single Score'!A115</f>
        <v>Question_23</v>
      </c>
      <c r="B113" s="13" t="str">
        <f>'Admin Single Score'!B115</f>
        <v xml:space="preserve">Compared to other areas where the fishers operate, what is the abundance of  species which are known to be sensitive to underwater noise (e.g. marine mammals) in the MPA? </v>
      </c>
      <c r="C113" s="59" t="str">
        <f ca="1">'Admin Single Score'!C115</f>
        <v>The abundance in the MPA is similar.</v>
      </c>
      <c r="D113" s="45">
        <f>INDEX('Dev Likert Scale Single Score'!$E$2:$E$8, MATCH('Admin Single Score'!D115, 'Dev Likert Scale Single Score'!$D$2:$D$8, 0))</f>
        <v>3</v>
      </c>
      <c r="E113" s="45">
        <f>INDEX('Dev Likert Scale Single Score'!$E$2:$E$8, MATCH('Admin Single Score'!E115, 'Dev Likert Scale Single Score'!$D$2:$D$8, 0))</f>
        <v>2</v>
      </c>
      <c r="F113" s="45">
        <f>INDEX('Dev Likert Scale Single Score'!$E$2:$E$8, MATCH('Admin Single Score'!F115, 'Dev Likert Scale Single Score'!$D$2:$D$8, 0))</f>
        <v>0</v>
      </c>
      <c r="G113" s="45">
        <f>INDEX('Dev Likert Scale Single Score'!$E$2:$E$8, MATCH('Admin Single Score'!G115, 'Dev Likert Scale Single Score'!$D$2:$D$8, 0))</f>
        <v>0</v>
      </c>
      <c r="H113" s="45">
        <f>INDEX('Dev Likert Scale Single Score'!$E$2:$E$8, MATCH('Admin Single Score'!H115, 'Dev Likert Scale Single Score'!$D$2:$D$8, 0))</f>
        <v>0</v>
      </c>
      <c r="I113" s="45">
        <f>INDEX('Dev Likert Scale Single Score'!$E$2:$E$8, MATCH('Admin Single Score'!I115, 'Dev Likert Scale Single Score'!$D$2:$D$8, 0))</f>
        <v>0</v>
      </c>
      <c r="J113" s="45">
        <f>INDEX('Dev Likert Scale Single Score'!$E$2:$E$8, MATCH('Admin Single Score'!J115, 'Dev Likert Scale Single Score'!$D$2:$D$8, 0))</f>
        <v>2</v>
      </c>
      <c r="K113" s="45">
        <f>INDEX('Dev Likert Scale Single Score'!$E$2:$E$8, MATCH('Admin Single Score'!K115, 'Dev Likert Scale Single Score'!$D$2:$D$8, 0))</f>
        <v>0</v>
      </c>
      <c r="L113" s="45">
        <f>INDEX('Dev Likert Scale Single Score'!$E$2:$E$8, MATCH('Admin Single Score'!L115, 'Dev Likert Scale Single Score'!$D$2:$D$8, 0))</f>
        <v>0</v>
      </c>
      <c r="M113" s="45">
        <f>INDEX('Dev Likert Scale Single Score'!$E$2:$E$8, MATCH('Admin Single Score'!M115, 'Dev Likert Scale Single Score'!$D$2:$D$8, 0))</f>
        <v>0</v>
      </c>
      <c r="N113" s="45">
        <f>INDEX('Dev Likert Scale Single Score'!$E$2:$E$8, MATCH('Admin Single Score'!N115, 'Dev Likert Scale Single Score'!$D$2:$D$8, 0))</f>
        <v>0</v>
      </c>
      <c r="O113" s="45">
        <f>INDEX('Dev Likert Scale Single Score'!$E$2:$E$8, MATCH('Admin Single Score'!O115, 'Dev Likert Scale Single Score'!$D$2:$D$8, 0))</f>
        <v>0</v>
      </c>
      <c r="P113" s="45">
        <f>INDEX('Dev Likert Scale Single Score'!$E$2:$E$8, MATCH('Admin Single Score'!P115, 'Dev Likert Scale Single Score'!$D$2:$D$8, 0))</f>
        <v>0</v>
      </c>
      <c r="Q113" s="45">
        <f>INDEX('Dev Likert Scale Single Score'!$E$2:$E$8, MATCH('Admin Single Score'!Q115, 'Dev Likert Scale Single Score'!$D$2:$D$8, 0))</f>
        <v>0</v>
      </c>
      <c r="R113" s="45" t="e">
        <f>INDEX('Dev Likert Scale Single Score'!$E$2:$E$8, MATCH('Admin Single Score'!R115, 'Dev Likert Scale Single Score'!$D$2:$D$8, 0))</f>
        <v>#N/A</v>
      </c>
      <c r="S113" s="45" t="e">
        <f>INDEX('Dev Likert Scale Single Score'!$E$2:$E$8, MATCH('Admin Single Score'!S115, 'Dev Likert Scale Single Score'!$D$2:$D$8, 0))</f>
        <v>#N/A</v>
      </c>
      <c r="T113" s="45" t="e">
        <f>INDEX('Dev Likert Scale Single Score'!$E$2:$E$8, MATCH('Admin Single Score'!T115, 'Dev Likert Scale Single Score'!$D$2:$D$8, 0))</f>
        <v>#N/A</v>
      </c>
      <c r="U113" s="45" t="e">
        <f>INDEX('Dev Likert Scale Single Score'!$E$2:$E$8, MATCH('Admin Single Score'!U115, 'Dev Likert Scale Single Score'!$D$2:$D$8, 0))</f>
        <v>#N/A</v>
      </c>
      <c r="V113" s="45" t="e">
        <f>INDEX('Dev Likert Scale Single Score'!$E$2:$E$8, MATCH('Admin Single Score'!V115, 'Dev Likert Scale Single Score'!$D$2:$D$8, 0))</f>
        <v>#N/A</v>
      </c>
      <c r="W113" s="45" t="e">
        <f>INDEX('Dev Likert Scale Single Score'!$E$2:$E$8, MATCH('Admin Single Score'!W115, 'Dev Likert Scale Single Score'!$D$2:$D$8, 0))</f>
        <v>#N/A</v>
      </c>
      <c r="X113" s="45" t="e">
        <f>INDEX('Dev Likert Scale Single Score'!$E$2:$E$8, MATCH('Admin Single Score'!X115, 'Dev Likert Scale Single Score'!$D$2:$D$8, 0))</f>
        <v>#N/A</v>
      </c>
      <c r="Y113" s="45" t="e">
        <f>INDEX('Dev Likert Scale Single Score'!$E$2:$E$8, MATCH('Admin Single Score'!Y115, 'Dev Likert Scale Single Score'!$D$2:$D$8, 0))</f>
        <v>#N/A</v>
      </c>
      <c r="Z113" s="45" t="e">
        <f>INDEX('Dev Likert Scale Single Score'!$E$2:$E$8, MATCH('Admin Single Score'!Z115, 'Dev Likert Scale Single Score'!$D$2:$D$8, 0))</f>
        <v>#N/A</v>
      </c>
      <c r="AA113" s="45" t="e">
        <f>INDEX('Dev Likert Scale Single Score'!$E$2:$E$8, MATCH('Admin Single Score'!AA115, 'Dev Likert Scale Single Score'!$D$2:$D$8, 0))</f>
        <v>#N/A</v>
      </c>
      <c r="AB113" s="45" t="e">
        <f>INDEX('Dev Likert Scale Single Score'!$E$2:$E$8, MATCH('Admin Single Score'!AB115, 'Dev Likert Scale Single Score'!$D$2:$D$8, 0))</f>
        <v>#N/A</v>
      </c>
      <c r="AC113" s="45" t="e">
        <f>INDEX('Dev Likert Scale Single Score'!$E$2:$E$8, MATCH('Admin Single Score'!AC115, 'Dev Likert Scale Single Score'!$D$2:$D$8, 0))</f>
        <v>#N/A</v>
      </c>
      <c r="AD113" s="45" t="e">
        <f>INDEX('Dev Likert Scale Single Score'!$E$2:$E$8, MATCH('Admin Single Score'!AD115, 'Dev Likert Scale Single Score'!$D$2:$D$8, 0))</f>
        <v>#N/A</v>
      </c>
      <c r="AE113" s="45" t="e">
        <f>INDEX('Dev Likert Scale Single Score'!$E$2:$E$8, MATCH('Admin Single Score'!AE115, 'Dev Likert Scale Single Score'!$D$2:$D$8, 0))</f>
        <v>#N/A</v>
      </c>
      <c r="AF113" s="45" t="e">
        <f>INDEX('Dev Likert Scale Single Score'!$E$2:$E$8, MATCH('Admin Single Score'!AF115, 'Dev Likert Scale Single Score'!$D$2:$D$8, 0))</f>
        <v>#N/A</v>
      </c>
      <c r="AG113" s="45" t="e">
        <f>INDEX('Dev Likert Scale Single Score'!$E$2:$E$8, MATCH('Admin Single Score'!AG115, 'Dev Likert Scale Single Score'!$D$2:$D$8, 0))</f>
        <v>#N/A</v>
      </c>
      <c r="AH113" s="45" t="e">
        <f>INDEX('Dev Likert Scale Single Score'!$E$2:$E$8, MATCH('Admin Single Score'!AH115, 'Dev Likert Scale Single Score'!$D$2:$D$8, 0))</f>
        <v>#N/A</v>
      </c>
      <c r="AI113" s="45" t="e">
        <f>INDEX('Dev Likert Scale Single Score'!$E$2:$E$8, MATCH('Admin Single Score'!AI115, 'Dev Likert Scale Single Score'!$D$2:$D$8, 0))</f>
        <v>#N/A</v>
      </c>
      <c r="AJ113" s="45" t="e">
        <f>INDEX('Dev Likert Scale Single Score'!$E$2:$E$8, MATCH('Admin Single Score'!AJ115, 'Dev Likert Scale Single Score'!$D$2:$D$8, 0))</f>
        <v>#N/A</v>
      </c>
      <c r="AK113" s="45" t="e">
        <f>INDEX('Dev Likert Scale Single Score'!$E$2:$E$8, MATCH('Admin Single Score'!AK115, 'Dev Likert Scale Single Score'!$D$2:$D$8, 0))</f>
        <v>#N/A</v>
      </c>
      <c r="AL113" s="45" t="e">
        <f>INDEX('Dev Likert Scale Single Score'!$E$2:$E$8, MATCH('Admin Single Score'!AL115, 'Dev Likert Scale Single Score'!$D$2:$D$8, 0))</f>
        <v>#N/A</v>
      </c>
      <c r="AM113" s="45" t="e">
        <f>INDEX('Dev Likert Scale Single Score'!$E$2:$E$8, MATCH('Admin Single Score'!AM115, 'Dev Likert Scale Single Score'!$D$2:$D$8, 0))</f>
        <v>#N/A</v>
      </c>
      <c r="AN113" s="45" t="e">
        <f>INDEX('Dev Likert Scale Single Score'!$E$2:$E$8, MATCH('Admin Single Score'!AN115, 'Dev Likert Scale Single Score'!$D$2:$D$8, 0))</f>
        <v>#N/A</v>
      </c>
      <c r="AO113" s="45" t="e">
        <f>INDEX('Dev Likert Scale Single Score'!$E$2:$E$8, MATCH('Admin Single Score'!AO115, 'Dev Likert Scale Single Score'!$D$2:$D$8, 0))</f>
        <v>#N/A</v>
      </c>
      <c r="AP113" s="45" t="e">
        <f>INDEX('Dev Likert Scale Single Score'!$E$2:$E$8, MATCH('Admin Single Score'!AP115, 'Dev Likert Scale Single Score'!$D$2:$D$8, 0))</f>
        <v>#N/A</v>
      </c>
      <c r="AQ113" s="45" t="e">
        <f>INDEX('Dev Likert Scale Single Score'!$E$2:$E$8, MATCH('Admin Single Score'!AQ115, 'Dev Likert Scale Single Score'!$D$2:$D$8, 0))</f>
        <v>#N/A</v>
      </c>
    </row>
    <row r="114" spans="1:43" ht="106.5" thickTop="1" thickBot="1" x14ac:dyDescent="0.3">
      <c r="A114" s="92" t="str">
        <f>'Admin Single Score'!A116</f>
        <v>Question_23</v>
      </c>
      <c r="B114" s="13" t="str">
        <f>'Admin Single Score'!B116</f>
        <v xml:space="preserve">Compared to other areas where the fishers operate, what is the abundance of  species which are known to be sensitive to underwater noise (e.g. marine mammals) in the MPA? </v>
      </c>
      <c r="C114" s="59" t="str">
        <f ca="1">'Admin Single Score'!C116</f>
        <v xml:space="preserve">The abundance in the MPA is higher. </v>
      </c>
      <c r="D114" s="45">
        <f>INDEX('Dev Likert Scale Single Score'!$E$2:$E$8, MATCH('Admin Single Score'!D116, 'Dev Likert Scale Single Score'!$D$2:$D$8, 0))</f>
        <v>2</v>
      </c>
      <c r="E114" s="45">
        <f>INDEX('Dev Likert Scale Single Score'!$E$2:$E$8, MATCH('Admin Single Score'!E116, 'Dev Likert Scale Single Score'!$D$2:$D$8, 0))</f>
        <v>1</v>
      </c>
      <c r="F114" s="45">
        <f>INDEX('Dev Likert Scale Single Score'!$E$2:$E$8, MATCH('Admin Single Score'!F116, 'Dev Likert Scale Single Score'!$D$2:$D$8, 0))</f>
        <v>0</v>
      </c>
      <c r="G114" s="45">
        <f>INDEX('Dev Likert Scale Single Score'!$E$2:$E$8, MATCH('Admin Single Score'!G116, 'Dev Likert Scale Single Score'!$D$2:$D$8, 0))</f>
        <v>0</v>
      </c>
      <c r="H114" s="45">
        <f>INDEX('Dev Likert Scale Single Score'!$E$2:$E$8, MATCH('Admin Single Score'!H116, 'Dev Likert Scale Single Score'!$D$2:$D$8, 0))</f>
        <v>0</v>
      </c>
      <c r="I114" s="45">
        <f>INDEX('Dev Likert Scale Single Score'!$E$2:$E$8, MATCH('Admin Single Score'!I116, 'Dev Likert Scale Single Score'!$D$2:$D$8, 0))</f>
        <v>0</v>
      </c>
      <c r="J114" s="45">
        <f>INDEX('Dev Likert Scale Single Score'!$E$2:$E$8, MATCH('Admin Single Score'!J116, 'Dev Likert Scale Single Score'!$D$2:$D$8, 0))</f>
        <v>1</v>
      </c>
      <c r="K114" s="45">
        <f>INDEX('Dev Likert Scale Single Score'!$E$2:$E$8, MATCH('Admin Single Score'!K116, 'Dev Likert Scale Single Score'!$D$2:$D$8, 0))</f>
        <v>0</v>
      </c>
      <c r="L114" s="45">
        <f>INDEX('Dev Likert Scale Single Score'!$E$2:$E$8, MATCH('Admin Single Score'!L116, 'Dev Likert Scale Single Score'!$D$2:$D$8, 0))</f>
        <v>0</v>
      </c>
      <c r="M114" s="45">
        <f>INDEX('Dev Likert Scale Single Score'!$E$2:$E$8, MATCH('Admin Single Score'!M116, 'Dev Likert Scale Single Score'!$D$2:$D$8, 0))</f>
        <v>0</v>
      </c>
      <c r="N114" s="45">
        <f>INDEX('Dev Likert Scale Single Score'!$E$2:$E$8, MATCH('Admin Single Score'!N116, 'Dev Likert Scale Single Score'!$D$2:$D$8, 0))</f>
        <v>0</v>
      </c>
      <c r="O114" s="45">
        <f>INDEX('Dev Likert Scale Single Score'!$E$2:$E$8, MATCH('Admin Single Score'!O116, 'Dev Likert Scale Single Score'!$D$2:$D$8, 0))</f>
        <v>0</v>
      </c>
      <c r="P114" s="45">
        <f>INDEX('Dev Likert Scale Single Score'!$E$2:$E$8, MATCH('Admin Single Score'!P116, 'Dev Likert Scale Single Score'!$D$2:$D$8, 0))</f>
        <v>0</v>
      </c>
      <c r="Q114" s="45">
        <f>INDEX('Dev Likert Scale Single Score'!$E$2:$E$8, MATCH('Admin Single Score'!Q116, 'Dev Likert Scale Single Score'!$D$2:$D$8, 0))</f>
        <v>0</v>
      </c>
      <c r="R114" s="45" t="e">
        <f>INDEX('Dev Likert Scale Single Score'!$E$2:$E$8, MATCH('Admin Single Score'!R116, 'Dev Likert Scale Single Score'!$D$2:$D$8, 0))</f>
        <v>#N/A</v>
      </c>
      <c r="S114" s="45" t="e">
        <f>INDEX('Dev Likert Scale Single Score'!$E$2:$E$8, MATCH('Admin Single Score'!S116, 'Dev Likert Scale Single Score'!$D$2:$D$8, 0))</f>
        <v>#N/A</v>
      </c>
      <c r="T114" s="45" t="e">
        <f>INDEX('Dev Likert Scale Single Score'!$E$2:$E$8, MATCH('Admin Single Score'!T116, 'Dev Likert Scale Single Score'!$D$2:$D$8, 0))</f>
        <v>#N/A</v>
      </c>
      <c r="U114" s="45" t="e">
        <f>INDEX('Dev Likert Scale Single Score'!$E$2:$E$8, MATCH('Admin Single Score'!U116, 'Dev Likert Scale Single Score'!$D$2:$D$8, 0))</f>
        <v>#N/A</v>
      </c>
      <c r="V114" s="45" t="e">
        <f>INDEX('Dev Likert Scale Single Score'!$E$2:$E$8, MATCH('Admin Single Score'!V116, 'Dev Likert Scale Single Score'!$D$2:$D$8, 0))</f>
        <v>#N/A</v>
      </c>
      <c r="W114" s="45" t="e">
        <f>INDEX('Dev Likert Scale Single Score'!$E$2:$E$8, MATCH('Admin Single Score'!W116, 'Dev Likert Scale Single Score'!$D$2:$D$8, 0))</f>
        <v>#N/A</v>
      </c>
      <c r="X114" s="45" t="e">
        <f>INDEX('Dev Likert Scale Single Score'!$E$2:$E$8, MATCH('Admin Single Score'!X116, 'Dev Likert Scale Single Score'!$D$2:$D$8, 0))</f>
        <v>#N/A</v>
      </c>
      <c r="Y114" s="45" t="e">
        <f>INDEX('Dev Likert Scale Single Score'!$E$2:$E$8, MATCH('Admin Single Score'!Y116, 'Dev Likert Scale Single Score'!$D$2:$D$8, 0))</f>
        <v>#N/A</v>
      </c>
      <c r="Z114" s="45" t="e">
        <f>INDEX('Dev Likert Scale Single Score'!$E$2:$E$8, MATCH('Admin Single Score'!Z116, 'Dev Likert Scale Single Score'!$D$2:$D$8, 0))</f>
        <v>#N/A</v>
      </c>
      <c r="AA114" s="45" t="e">
        <f>INDEX('Dev Likert Scale Single Score'!$E$2:$E$8, MATCH('Admin Single Score'!AA116, 'Dev Likert Scale Single Score'!$D$2:$D$8, 0))</f>
        <v>#N/A</v>
      </c>
      <c r="AB114" s="45" t="e">
        <f>INDEX('Dev Likert Scale Single Score'!$E$2:$E$8, MATCH('Admin Single Score'!AB116, 'Dev Likert Scale Single Score'!$D$2:$D$8, 0))</f>
        <v>#N/A</v>
      </c>
      <c r="AC114" s="45" t="e">
        <f>INDEX('Dev Likert Scale Single Score'!$E$2:$E$8, MATCH('Admin Single Score'!AC116, 'Dev Likert Scale Single Score'!$D$2:$D$8, 0))</f>
        <v>#N/A</v>
      </c>
      <c r="AD114" s="45" t="e">
        <f>INDEX('Dev Likert Scale Single Score'!$E$2:$E$8, MATCH('Admin Single Score'!AD116, 'Dev Likert Scale Single Score'!$D$2:$D$8, 0))</f>
        <v>#N/A</v>
      </c>
      <c r="AE114" s="45" t="e">
        <f>INDEX('Dev Likert Scale Single Score'!$E$2:$E$8, MATCH('Admin Single Score'!AE116, 'Dev Likert Scale Single Score'!$D$2:$D$8, 0))</f>
        <v>#N/A</v>
      </c>
      <c r="AF114" s="45" t="e">
        <f>INDEX('Dev Likert Scale Single Score'!$E$2:$E$8, MATCH('Admin Single Score'!AF116, 'Dev Likert Scale Single Score'!$D$2:$D$8, 0))</f>
        <v>#N/A</v>
      </c>
      <c r="AG114" s="45" t="e">
        <f>INDEX('Dev Likert Scale Single Score'!$E$2:$E$8, MATCH('Admin Single Score'!AG116, 'Dev Likert Scale Single Score'!$D$2:$D$8, 0))</f>
        <v>#N/A</v>
      </c>
      <c r="AH114" s="45" t="e">
        <f>INDEX('Dev Likert Scale Single Score'!$E$2:$E$8, MATCH('Admin Single Score'!AH116, 'Dev Likert Scale Single Score'!$D$2:$D$8, 0))</f>
        <v>#N/A</v>
      </c>
      <c r="AI114" s="45" t="e">
        <f>INDEX('Dev Likert Scale Single Score'!$E$2:$E$8, MATCH('Admin Single Score'!AI116, 'Dev Likert Scale Single Score'!$D$2:$D$8, 0))</f>
        <v>#N/A</v>
      </c>
      <c r="AJ114" s="45" t="e">
        <f>INDEX('Dev Likert Scale Single Score'!$E$2:$E$8, MATCH('Admin Single Score'!AJ116, 'Dev Likert Scale Single Score'!$D$2:$D$8, 0))</f>
        <v>#N/A</v>
      </c>
      <c r="AK114" s="45" t="e">
        <f>INDEX('Dev Likert Scale Single Score'!$E$2:$E$8, MATCH('Admin Single Score'!AK116, 'Dev Likert Scale Single Score'!$D$2:$D$8, 0))</f>
        <v>#N/A</v>
      </c>
      <c r="AL114" s="45" t="e">
        <f>INDEX('Dev Likert Scale Single Score'!$E$2:$E$8, MATCH('Admin Single Score'!AL116, 'Dev Likert Scale Single Score'!$D$2:$D$8, 0))</f>
        <v>#N/A</v>
      </c>
      <c r="AM114" s="45" t="e">
        <f>INDEX('Dev Likert Scale Single Score'!$E$2:$E$8, MATCH('Admin Single Score'!AM116, 'Dev Likert Scale Single Score'!$D$2:$D$8, 0))</f>
        <v>#N/A</v>
      </c>
      <c r="AN114" s="45" t="e">
        <f>INDEX('Dev Likert Scale Single Score'!$E$2:$E$8, MATCH('Admin Single Score'!AN116, 'Dev Likert Scale Single Score'!$D$2:$D$8, 0))</f>
        <v>#N/A</v>
      </c>
      <c r="AO114" s="45" t="e">
        <f>INDEX('Dev Likert Scale Single Score'!$E$2:$E$8, MATCH('Admin Single Score'!AO116, 'Dev Likert Scale Single Score'!$D$2:$D$8, 0))</f>
        <v>#N/A</v>
      </c>
      <c r="AP114" s="45" t="e">
        <f>INDEX('Dev Likert Scale Single Score'!$E$2:$E$8, MATCH('Admin Single Score'!AP116, 'Dev Likert Scale Single Score'!$D$2:$D$8, 0))</f>
        <v>#N/A</v>
      </c>
      <c r="AQ114" s="45" t="e">
        <f>INDEX('Dev Likert Scale Single Score'!$E$2:$E$8, MATCH('Admin Single Score'!AQ116, 'Dev Likert Scale Single Score'!$D$2:$D$8, 0))</f>
        <v>#N/A</v>
      </c>
    </row>
    <row r="115" spans="1:43" ht="106.5" thickTop="1" thickBot="1" x14ac:dyDescent="0.3">
      <c r="A115" s="92" t="str">
        <f>'Admin Single Score'!A117</f>
        <v>Question_23</v>
      </c>
      <c r="B115" s="13" t="str">
        <f>'Admin Single Score'!B117</f>
        <v xml:space="preserve">Compared to other areas where the fishers operate, what is the abundance of  species which are known to be sensitive to underwater noise (e.g. marine mammals) in the MPA? </v>
      </c>
      <c r="C115" s="59" t="str">
        <f ca="1">'Admin Single Score'!C117</f>
        <v>This is unknown and/or uncertain (Q23).</v>
      </c>
      <c r="D115" s="45" t="str">
        <f>INDEX('Dev Likert Scale Single Score'!$E$2:$E$8, MATCH('Admin Single Score'!D117, 'Dev Likert Scale Single Score'!$D$2:$D$8, 0))</f>
        <v>u</v>
      </c>
      <c r="E115" s="45" t="str">
        <f>INDEX('Dev Likert Scale Single Score'!$E$2:$E$8, MATCH('Admin Single Score'!E117, 'Dev Likert Scale Single Score'!$D$2:$D$8, 0))</f>
        <v>u</v>
      </c>
      <c r="F115" s="45">
        <f>INDEX('Dev Likert Scale Single Score'!$E$2:$E$8, MATCH('Admin Single Score'!F117, 'Dev Likert Scale Single Score'!$D$2:$D$8, 0))</f>
        <v>0</v>
      </c>
      <c r="G115" s="45">
        <f>INDEX('Dev Likert Scale Single Score'!$E$2:$E$8, MATCH('Admin Single Score'!G117, 'Dev Likert Scale Single Score'!$D$2:$D$8, 0))</f>
        <v>0</v>
      </c>
      <c r="H115" s="45">
        <f>INDEX('Dev Likert Scale Single Score'!$E$2:$E$8, MATCH('Admin Single Score'!H117, 'Dev Likert Scale Single Score'!$D$2:$D$8, 0))</f>
        <v>0</v>
      </c>
      <c r="I115" s="45">
        <f>INDEX('Dev Likert Scale Single Score'!$E$2:$E$8, MATCH('Admin Single Score'!I117, 'Dev Likert Scale Single Score'!$D$2:$D$8, 0))</f>
        <v>0</v>
      </c>
      <c r="J115" s="45" t="str">
        <f>INDEX('Dev Likert Scale Single Score'!$E$2:$E$8, MATCH('Admin Single Score'!J117, 'Dev Likert Scale Single Score'!$D$2:$D$8, 0))</f>
        <v>u</v>
      </c>
      <c r="K115" s="45">
        <f>INDEX('Dev Likert Scale Single Score'!$E$2:$E$8, MATCH('Admin Single Score'!K117, 'Dev Likert Scale Single Score'!$D$2:$D$8, 0))</f>
        <v>0</v>
      </c>
      <c r="L115" s="45">
        <f>INDEX('Dev Likert Scale Single Score'!$E$2:$E$8, MATCH('Admin Single Score'!L117, 'Dev Likert Scale Single Score'!$D$2:$D$8, 0))</f>
        <v>0</v>
      </c>
      <c r="M115" s="45">
        <f>INDEX('Dev Likert Scale Single Score'!$E$2:$E$8, MATCH('Admin Single Score'!M117, 'Dev Likert Scale Single Score'!$D$2:$D$8, 0))</f>
        <v>0</v>
      </c>
      <c r="N115" s="45">
        <f>INDEX('Dev Likert Scale Single Score'!$E$2:$E$8, MATCH('Admin Single Score'!N117, 'Dev Likert Scale Single Score'!$D$2:$D$8, 0))</f>
        <v>0</v>
      </c>
      <c r="O115" s="45">
        <f>INDEX('Dev Likert Scale Single Score'!$E$2:$E$8, MATCH('Admin Single Score'!O117, 'Dev Likert Scale Single Score'!$D$2:$D$8, 0))</f>
        <v>0</v>
      </c>
      <c r="P115" s="45">
        <f>INDEX('Dev Likert Scale Single Score'!$E$2:$E$8, MATCH('Admin Single Score'!P117, 'Dev Likert Scale Single Score'!$D$2:$D$8, 0))</f>
        <v>0</v>
      </c>
      <c r="Q115" s="45">
        <f>INDEX('Dev Likert Scale Single Score'!$E$2:$E$8, MATCH('Admin Single Score'!Q117, 'Dev Likert Scale Single Score'!$D$2:$D$8, 0))</f>
        <v>0</v>
      </c>
      <c r="R115" s="45" t="e">
        <f>INDEX('Dev Likert Scale Single Score'!$E$2:$E$8, MATCH('Admin Single Score'!R117, 'Dev Likert Scale Single Score'!$D$2:$D$8, 0))</f>
        <v>#N/A</v>
      </c>
      <c r="S115" s="45" t="e">
        <f>INDEX('Dev Likert Scale Single Score'!$E$2:$E$8, MATCH('Admin Single Score'!S117, 'Dev Likert Scale Single Score'!$D$2:$D$8, 0))</f>
        <v>#N/A</v>
      </c>
      <c r="T115" s="45" t="e">
        <f>INDEX('Dev Likert Scale Single Score'!$E$2:$E$8, MATCH('Admin Single Score'!T117, 'Dev Likert Scale Single Score'!$D$2:$D$8, 0))</f>
        <v>#N/A</v>
      </c>
      <c r="U115" s="45" t="e">
        <f>INDEX('Dev Likert Scale Single Score'!$E$2:$E$8, MATCH('Admin Single Score'!U117, 'Dev Likert Scale Single Score'!$D$2:$D$8, 0))</f>
        <v>#N/A</v>
      </c>
      <c r="V115" s="45" t="e">
        <f>INDEX('Dev Likert Scale Single Score'!$E$2:$E$8, MATCH('Admin Single Score'!V117, 'Dev Likert Scale Single Score'!$D$2:$D$8, 0))</f>
        <v>#N/A</v>
      </c>
      <c r="W115" s="45" t="e">
        <f>INDEX('Dev Likert Scale Single Score'!$E$2:$E$8, MATCH('Admin Single Score'!W117, 'Dev Likert Scale Single Score'!$D$2:$D$8, 0))</f>
        <v>#N/A</v>
      </c>
      <c r="X115" s="45" t="e">
        <f>INDEX('Dev Likert Scale Single Score'!$E$2:$E$8, MATCH('Admin Single Score'!X117, 'Dev Likert Scale Single Score'!$D$2:$D$8, 0))</f>
        <v>#N/A</v>
      </c>
      <c r="Y115" s="45" t="e">
        <f>INDEX('Dev Likert Scale Single Score'!$E$2:$E$8, MATCH('Admin Single Score'!Y117, 'Dev Likert Scale Single Score'!$D$2:$D$8, 0))</f>
        <v>#N/A</v>
      </c>
      <c r="Z115" s="45" t="e">
        <f>INDEX('Dev Likert Scale Single Score'!$E$2:$E$8, MATCH('Admin Single Score'!Z117, 'Dev Likert Scale Single Score'!$D$2:$D$8, 0))</f>
        <v>#N/A</v>
      </c>
      <c r="AA115" s="45" t="e">
        <f>INDEX('Dev Likert Scale Single Score'!$E$2:$E$8, MATCH('Admin Single Score'!AA117, 'Dev Likert Scale Single Score'!$D$2:$D$8, 0))</f>
        <v>#N/A</v>
      </c>
      <c r="AB115" s="45" t="e">
        <f>INDEX('Dev Likert Scale Single Score'!$E$2:$E$8, MATCH('Admin Single Score'!AB117, 'Dev Likert Scale Single Score'!$D$2:$D$8, 0))</f>
        <v>#N/A</v>
      </c>
      <c r="AC115" s="45" t="e">
        <f>INDEX('Dev Likert Scale Single Score'!$E$2:$E$8, MATCH('Admin Single Score'!AC117, 'Dev Likert Scale Single Score'!$D$2:$D$8, 0))</f>
        <v>#N/A</v>
      </c>
      <c r="AD115" s="45" t="e">
        <f>INDEX('Dev Likert Scale Single Score'!$E$2:$E$8, MATCH('Admin Single Score'!AD117, 'Dev Likert Scale Single Score'!$D$2:$D$8, 0))</f>
        <v>#N/A</v>
      </c>
      <c r="AE115" s="45" t="e">
        <f>INDEX('Dev Likert Scale Single Score'!$E$2:$E$8, MATCH('Admin Single Score'!AE117, 'Dev Likert Scale Single Score'!$D$2:$D$8, 0))</f>
        <v>#N/A</v>
      </c>
      <c r="AF115" s="45" t="e">
        <f>INDEX('Dev Likert Scale Single Score'!$E$2:$E$8, MATCH('Admin Single Score'!AF117, 'Dev Likert Scale Single Score'!$D$2:$D$8, 0))</f>
        <v>#N/A</v>
      </c>
      <c r="AG115" s="45" t="e">
        <f>INDEX('Dev Likert Scale Single Score'!$E$2:$E$8, MATCH('Admin Single Score'!AG117, 'Dev Likert Scale Single Score'!$D$2:$D$8, 0))</f>
        <v>#N/A</v>
      </c>
      <c r="AH115" s="45" t="e">
        <f>INDEX('Dev Likert Scale Single Score'!$E$2:$E$8, MATCH('Admin Single Score'!AH117, 'Dev Likert Scale Single Score'!$D$2:$D$8, 0))</f>
        <v>#N/A</v>
      </c>
      <c r="AI115" s="45" t="e">
        <f>INDEX('Dev Likert Scale Single Score'!$E$2:$E$8, MATCH('Admin Single Score'!AI117, 'Dev Likert Scale Single Score'!$D$2:$D$8, 0))</f>
        <v>#N/A</v>
      </c>
      <c r="AJ115" s="45" t="e">
        <f>INDEX('Dev Likert Scale Single Score'!$E$2:$E$8, MATCH('Admin Single Score'!AJ117, 'Dev Likert Scale Single Score'!$D$2:$D$8, 0))</f>
        <v>#N/A</v>
      </c>
      <c r="AK115" s="45" t="e">
        <f>INDEX('Dev Likert Scale Single Score'!$E$2:$E$8, MATCH('Admin Single Score'!AK117, 'Dev Likert Scale Single Score'!$D$2:$D$8, 0))</f>
        <v>#N/A</v>
      </c>
      <c r="AL115" s="45" t="e">
        <f>INDEX('Dev Likert Scale Single Score'!$E$2:$E$8, MATCH('Admin Single Score'!AL117, 'Dev Likert Scale Single Score'!$D$2:$D$8, 0))</f>
        <v>#N/A</v>
      </c>
      <c r="AM115" s="45" t="e">
        <f>INDEX('Dev Likert Scale Single Score'!$E$2:$E$8, MATCH('Admin Single Score'!AM117, 'Dev Likert Scale Single Score'!$D$2:$D$8, 0))</f>
        <v>#N/A</v>
      </c>
      <c r="AN115" s="45" t="e">
        <f>INDEX('Dev Likert Scale Single Score'!$E$2:$E$8, MATCH('Admin Single Score'!AN117, 'Dev Likert Scale Single Score'!$D$2:$D$8, 0))</f>
        <v>#N/A</v>
      </c>
      <c r="AO115" s="45" t="e">
        <f>INDEX('Dev Likert Scale Single Score'!$E$2:$E$8, MATCH('Admin Single Score'!AO117, 'Dev Likert Scale Single Score'!$D$2:$D$8, 0))</f>
        <v>#N/A</v>
      </c>
      <c r="AP115" s="45" t="e">
        <f>INDEX('Dev Likert Scale Single Score'!$E$2:$E$8, MATCH('Admin Single Score'!AP117, 'Dev Likert Scale Single Score'!$D$2:$D$8, 0))</f>
        <v>#N/A</v>
      </c>
      <c r="AQ115" s="45" t="e">
        <f>INDEX('Dev Likert Scale Single Score'!$E$2:$E$8, MATCH('Admin Single Score'!AQ117, 'Dev Likert Scale Single Score'!$D$2:$D$8, 0))</f>
        <v>#N/A</v>
      </c>
    </row>
    <row r="116" spans="1:43" ht="106.5" thickTop="1" thickBot="1" x14ac:dyDescent="0.3">
      <c r="A116" s="92" t="str">
        <f>'Admin Single Score'!A118</f>
        <v>Question_23</v>
      </c>
      <c r="B116" s="13" t="str">
        <f>'Admin Single Score'!B118</f>
        <v xml:space="preserve">Compared to other areas where the fishers operate, what is the abundance of  species which are known to be sensitive to underwater noise (e.g. marine mammals) in the MPA? </v>
      </c>
      <c r="C116" s="59">
        <f ca="1">'Admin Single Score'!C118</f>
        <v>0</v>
      </c>
      <c r="D116" s="45" t="e">
        <f>INDEX('Dev Likert Scale Single Score'!$E$2:$E$8, MATCH('Admin Single Score'!D118, 'Dev Likert Scale Single Score'!$D$2:$D$8, 0))</f>
        <v>#N/A</v>
      </c>
      <c r="E116" s="45" t="e">
        <f>INDEX('Dev Likert Scale Single Score'!$E$2:$E$8, MATCH('Admin Single Score'!E118, 'Dev Likert Scale Single Score'!$D$2:$D$8, 0))</f>
        <v>#N/A</v>
      </c>
      <c r="F116" s="45" t="e">
        <f>INDEX('Dev Likert Scale Single Score'!$E$2:$E$8, MATCH('Admin Single Score'!F118, 'Dev Likert Scale Single Score'!$D$2:$D$8, 0))</f>
        <v>#N/A</v>
      </c>
      <c r="G116" s="45" t="e">
        <f>INDEX('Dev Likert Scale Single Score'!$E$2:$E$8, MATCH('Admin Single Score'!G118, 'Dev Likert Scale Single Score'!$D$2:$D$8, 0))</f>
        <v>#N/A</v>
      </c>
      <c r="H116" s="45" t="e">
        <f>INDEX('Dev Likert Scale Single Score'!$E$2:$E$8, MATCH('Admin Single Score'!H118, 'Dev Likert Scale Single Score'!$D$2:$D$8, 0))</f>
        <v>#N/A</v>
      </c>
      <c r="I116" s="45" t="e">
        <f>INDEX('Dev Likert Scale Single Score'!$E$2:$E$8, MATCH('Admin Single Score'!I118, 'Dev Likert Scale Single Score'!$D$2:$D$8, 0))</f>
        <v>#N/A</v>
      </c>
      <c r="J116" s="45" t="e">
        <f>INDEX('Dev Likert Scale Single Score'!$E$2:$E$8, MATCH('Admin Single Score'!J118, 'Dev Likert Scale Single Score'!$D$2:$D$8, 0))</f>
        <v>#N/A</v>
      </c>
      <c r="K116" s="45" t="e">
        <f>INDEX('Dev Likert Scale Single Score'!$E$2:$E$8, MATCH('Admin Single Score'!K118, 'Dev Likert Scale Single Score'!$D$2:$D$8, 0))</f>
        <v>#N/A</v>
      </c>
      <c r="L116" s="45" t="e">
        <f>INDEX('Dev Likert Scale Single Score'!$E$2:$E$8, MATCH('Admin Single Score'!L118, 'Dev Likert Scale Single Score'!$D$2:$D$8, 0))</f>
        <v>#N/A</v>
      </c>
      <c r="M116" s="45" t="e">
        <f>INDEX('Dev Likert Scale Single Score'!$E$2:$E$8, MATCH('Admin Single Score'!M118, 'Dev Likert Scale Single Score'!$D$2:$D$8, 0))</f>
        <v>#N/A</v>
      </c>
      <c r="N116" s="45" t="e">
        <f>INDEX('Dev Likert Scale Single Score'!$E$2:$E$8, MATCH('Admin Single Score'!N118, 'Dev Likert Scale Single Score'!$D$2:$D$8, 0))</f>
        <v>#N/A</v>
      </c>
      <c r="O116" s="45" t="e">
        <f>INDEX('Dev Likert Scale Single Score'!$E$2:$E$8, MATCH('Admin Single Score'!O118, 'Dev Likert Scale Single Score'!$D$2:$D$8, 0))</f>
        <v>#N/A</v>
      </c>
      <c r="P116" s="45" t="e">
        <f>INDEX('Dev Likert Scale Single Score'!$E$2:$E$8, MATCH('Admin Single Score'!P118, 'Dev Likert Scale Single Score'!$D$2:$D$8, 0))</f>
        <v>#N/A</v>
      </c>
      <c r="Q116" s="45" t="e">
        <f>INDEX('Dev Likert Scale Single Score'!$E$2:$E$8, MATCH('Admin Single Score'!Q118, 'Dev Likert Scale Single Score'!$D$2:$D$8, 0))</f>
        <v>#N/A</v>
      </c>
      <c r="R116" s="45" t="e">
        <f>INDEX('Dev Likert Scale Single Score'!$E$2:$E$8, MATCH('Admin Single Score'!R118, 'Dev Likert Scale Single Score'!$D$2:$D$8, 0))</f>
        <v>#N/A</v>
      </c>
      <c r="S116" s="45" t="e">
        <f>INDEX('Dev Likert Scale Single Score'!$E$2:$E$8, MATCH('Admin Single Score'!S118, 'Dev Likert Scale Single Score'!$D$2:$D$8, 0))</f>
        <v>#N/A</v>
      </c>
      <c r="T116" s="45" t="e">
        <f>INDEX('Dev Likert Scale Single Score'!$E$2:$E$8, MATCH('Admin Single Score'!T118, 'Dev Likert Scale Single Score'!$D$2:$D$8, 0))</f>
        <v>#N/A</v>
      </c>
      <c r="U116" s="45" t="e">
        <f>INDEX('Dev Likert Scale Single Score'!$E$2:$E$8, MATCH('Admin Single Score'!U118, 'Dev Likert Scale Single Score'!$D$2:$D$8, 0))</f>
        <v>#N/A</v>
      </c>
      <c r="V116" s="45" t="e">
        <f>INDEX('Dev Likert Scale Single Score'!$E$2:$E$8, MATCH('Admin Single Score'!V118, 'Dev Likert Scale Single Score'!$D$2:$D$8, 0))</f>
        <v>#N/A</v>
      </c>
      <c r="W116" s="45" t="e">
        <f>INDEX('Dev Likert Scale Single Score'!$E$2:$E$8, MATCH('Admin Single Score'!W118, 'Dev Likert Scale Single Score'!$D$2:$D$8, 0))</f>
        <v>#N/A</v>
      </c>
      <c r="X116" s="45" t="e">
        <f>INDEX('Dev Likert Scale Single Score'!$E$2:$E$8, MATCH('Admin Single Score'!X118, 'Dev Likert Scale Single Score'!$D$2:$D$8, 0))</f>
        <v>#N/A</v>
      </c>
      <c r="Y116" s="45" t="e">
        <f>INDEX('Dev Likert Scale Single Score'!$E$2:$E$8, MATCH('Admin Single Score'!Y118, 'Dev Likert Scale Single Score'!$D$2:$D$8, 0))</f>
        <v>#N/A</v>
      </c>
      <c r="Z116" s="45" t="e">
        <f>INDEX('Dev Likert Scale Single Score'!$E$2:$E$8, MATCH('Admin Single Score'!Z118, 'Dev Likert Scale Single Score'!$D$2:$D$8, 0))</f>
        <v>#N/A</v>
      </c>
      <c r="AA116" s="45" t="e">
        <f>INDEX('Dev Likert Scale Single Score'!$E$2:$E$8, MATCH('Admin Single Score'!AA118, 'Dev Likert Scale Single Score'!$D$2:$D$8, 0))</f>
        <v>#N/A</v>
      </c>
      <c r="AB116" s="45" t="e">
        <f>INDEX('Dev Likert Scale Single Score'!$E$2:$E$8, MATCH('Admin Single Score'!AB118, 'Dev Likert Scale Single Score'!$D$2:$D$8, 0))</f>
        <v>#N/A</v>
      </c>
      <c r="AC116" s="45" t="e">
        <f>INDEX('Dev Likert Scale Single Score'!$E$2:$E$8, MATCH('Admin Single Score'!AC118, 'Dev Likert Scale Single Score'!$D$2:$D$8, 0))</f>
        <v>#N/A</v>
      </c>
      <c r="AD116" s="45" t="e">
        <f>INDEX('Dev Likert Scale Single Score'!$E$2:$E$8, MATCH('Admin Single Score'!AD118, 'Dev Likert Scale Single Score'!$D$2:$D$8, 0))</f>
        <v>#N/A</v>
      </c>
      <c r="AE116" s="45" t="e">
        <f>INDEX('Dev Likert Scale Single Score'!$E$2:$E$8, MATCH('Admin Single Score'!AE118, 'Dev Likert Scale Single Score'!$D$2:$D$8, 0))</f>
        <v>#N/A</v>
      </c>
      <c r="AF116" s="45" t="e">
        <f>INDEX('Dev Likert Scale Single Score'!$E$2:$E$8, MATCH('Admin Single Score'!AF118, 'Dev Likert Scale Single Score'!$D$2:$D$8, 0))</f>
        <v>#N/A</v>
      </c>
      <c r="AG116" s="45" t="e">
        <f>INDEX('Dev Likert Scale Single Score'!$E$2:$E$8, MATCH('Admin Single Score'!AG118, 'Dev Likert Scale Single Score'!$D$2:$D$8, 0))</f>
        <v>#N/A</v>
      </c>
      <c r="AH116" s="45" t="e">
        <f>INDEX('Dev Likert Scale Single Score'!$E$2:$E$8, MATCH('Admin Single Score'!AH118, 'Dev Likert Scale Single Score'!$D$2:$D$8, 0))</f>
        <v>#N/A</v>
      </c>
      <c r="AI116" s="45" t="e">
        <f>INDEX('Dev Likert Scale Single Score'!$E$2:$E$8, MATCH('Admin Single Score'!AI118, 'Dev Likert Scale Single Score'!$D$2:$D$8, 0))</f>
        <v>#N/A</v>
      </c>
      <c r="AJ116" s="45" t="e">
        <f>INDEX('Dev Likert Scale Single Score'!$E$2:$E$8, MATCH('Admin Single Score'!AJ118, 'Dev Likert Scale Single Score'!$D$2:$D$8, 0))</f>
        <v>#N/A</v>
      </c>
      <c r="AK116" s="45" t="e">
        <f>INDEX('Dev Likert Scale Single Score'!$E$2:$E$8, MATCH('Admin Single Score'!AK118, 'Dev Likert Scale Single Score'!$D$2:$D$8, 0))</f>
        <v>#N/A</v>
      </c>
      <c r="AL116" s="45" t="e">
        <f>INDEX('Dev Likert Scale Single Score'!$E$2:$E$8, MATCH('Admin Single Score'!AL118, 'Dev Likert Scale Single Score'!$D$2:$D$8, 0))</f>
        <v>#N/A</v>
      </c>
      <c r="AM116" s="45" t="e">
        <f>INDEX('Dev Likert Scale Single Score'!$E$2:$E$8, MATCH('Admin Single Score'!AM118, 'Dev Likert Scale Single Score'!$D$2:$D$8, 0))</f>
        <v>#N/A</v>
      </c>
      <c r="AN116" s="45" t="e">
        <f>INDEX('Dev Likert Scale Single Score'!$E$2:$E$8, MATCH('Admin Single Score'!AN118, 'Dev Likert Scale Single Score'!$D$2:$D$8, 0))</f>
        <v>#N/A</v>
      </c>
      <c r="AO116" s="45" t="e">
        <f>INDEX('Dev Likert Scale Single Score'!$E$2:$E$8, MATCH('Admin Single Score'!AO118, 'Dev Likert Scale Single Score'!$D$2:$D$8, 0))</f>
        <v>#N/A</v>
      </c>
      <c r="AP116" s="45" t="e">
        <f>INDEX('Dev Likert Scale Single Score'!$E$2:$E$8, MATCH('Admin Single Score'!AP118, 'Dev Likert Scale Single Score'!$D$2:$D$8, 0))</f>
        <v>#N/A</v>
      </c>
      <c r="AQ116" s="45" t="e">
        <f>INDEX('Dev Likert Scale Single Score'!$E$2:$E$8, MATCH('Admin Single Score'!AQ118, 'Dev Likert Scale Single Score'!$D$2:$D$8, 0))</f>
        <v>#N/A</v>
      </c>
    </row>
    <row r="117" spans="1:43" ht="46.5" thickTop="1" thickBot="1" x14ac:dyDescent="0.3">
      <c r="A117" s="92" t="str">
        <f>'Admin Single Score'!A119</f>
        <v>Question_24</v>
      </c>
      <c r="B117" s="13" t="str">
        <f>'Admin Single Score'!B119</f>
        <v>How significant is the total reduction in productive fishable grounds?</v>
      </c>
      <c r="C117" s="59" t="str">
        <f ca="1">'Admin Single Score'!C119</f>
        <v>The total reduction in productive fishable grounds is relatively small.</v>
      </c>
      <c r="D117" s="45">
        <f>INDEX('Dev Likert Scale Single Score'!$E$2:$E$8, MATCH('Admin Single Score'!D119, 'Dev Likert Scale Single Score'!$D$2:$D$8, 0))</f>
        <v>0</v>
      </c>
      <c r="E117" s="45">
        <f>INDEX('Dev Likert Scale Single Score'!$E$2:$E$8, MATCH('Admin Single Score'!E119, 'Dev Likert Scale Single Score'!$D$2:$D$8, 0))</f>
        <v>0</v>
      </c>
      <c r="F117" s="45">
        <f>INDEX('Dev Likert Scale Single Score'!$E$2:$E$8, MATCH('Admin Single Score'!F119, 'Dev Likert Scale Single Score'!$D$2:$D$8, 0))</f>
        <v>0</v>
      </c>
      <c r="G117" s="45">
        <f>INDEX('Dev Likert Scale Single Score'!$E$2:$E$8, MATCH('Admin Single Score'!G119, 'Dev Likert Scale Single Score'!$D$2:$D$8, 0))</f>
        <v>0</v>
      </c>
      <c r="H117" s="45">
        <f>INDEX('Dev Likert Scale Single Score'!$E$2:$E$8, MATCH('Admin Single Score'!H119, 'Dev Likert Scale Single Score'!$D$2:$D$8, 0))</f>
        <v>0</v>
      </c>
      <c r="I117" s="45">
        <f>INDEX('Dev Likert Scale Single Score'!$E$2:$E$8, MATCH('Admin Single Score'!I119, 'Dev Likert Scale Single Score'!$D$2:$D$8, 0))</f>
        <v>2</v>
      </c>
      <c r="J117" s="45">
        <f>INDEX('Dev Likert Scale Single Score'!$E$2:$E$8, MATCH('Admin Single Score'!J119, 'Dev Likert Scale Single Score'!$D$2:$D$8, 0))</f>
        <v>0</v>
      </c>
      <c r="K117" s="45">
        <f>INDEX('Dev Likert Scale Single Score'!$E$2:$E$8, MATCH('Admin Single Score'!K119, 'Dev Likert Scale Single Score'!$D$2:$D$8, 0))</f>
        <v>0</v>
      </c>
      <c r="L117" s="45">
        <f>INDEX('Dev Likert Scale Single Score'!$E$2:$E$8, MATCH('Admin Single Score'!L119, 'Dev Likert Scale Single Score'!$D$2:$D$8, 0))</f>
        <v>2</v>
      </c>
      <c r="M117" s="45">
        <f>INDEX('Dev Likert Scale Single Score'!$E$2:$E$8, MATCH('Admin Single Score'!M119, 'Dev Likert Scale Single Score'!$D$2:$D$8, 0))</f>
        <v>1</v>
      </c>
      <c r="N117" s="45">
        <f>INDEX('Dev Likert Scale Single Score'!$E$2:$E$8, MATCH('Admin Single Score'!N119, 'Dev Likert Scale Single Score'!$D$2:$D$8, 0))</f>
        <v>0</v>
      </c>
      <c r="O117" s="45">
        <f>INDEX('Dev Likert Scale Single Score'!$E$2:$E$8, MATCH('Admin Single Score'!O119, 'Dev Likert Scale Single Score'!$D$2:$D$8, 0))</f>
        <v>1</v>
      </c>
      <c r="P117" s="45">
        <f>INDEX('Dev Likert Scale Single Score'!$E$2:$E$8, MATCH('Admin Single Score'!P119, 'Dev Likert Scale Single Score'!$D$2:$D$8, 0))</f>
        <v>2</v>
      </c>
      <c r="Q117" s="45">
        <f>INDEX('Dev Likert Scale Single Score'!$E$2:$E$8, MATCH('Admin Single Score'!Q119, 'Dev Likert Scale Single Score'!$D$2:$D$8, 0))</f>
        <v>1</v>
      </c>
      <c r="R117" s="45" t="e">
        <f>INDEX('Dev Likert Scale Single Score'!$E$2:$E$8, MATCH('Admin Single Score'!R119, 'Dev Likert Scale Single Score'!$D$2:$D$8, 0))</f>
        <v>#N/A</v>
      </c>
      <c r="S117" s="45" t="e">
        <f>INDEX('Dev Likert Scale Single Score'!$E$2:$E$8, MATCH('Admin Single Score'!S119, 'Dev Likert Scale Single Score'!$D$2:$D$8, 0))</f>
        <v>#N/A</v>
      </c>
      <c r="T117" s="45" t="e">
        <f>INDEX('Dev Likert Scale Single Score'!$E$2:$E$8, MATCH('Admin Single Score'!T119, 'Dev Likert Scale Single Score'!$D$2:$D$8, 0))</f>
        <v>#N/A</v>
      </c>
      <c r="U117" s="45" t="e">
        <f>INDEX('Dev Likert Scale Single Score'!$E$2:$E$8, MATCH('Admin Single Score'!U119, 'Dev Likert Scale Single Score'!$D$2:$D$8, 0))</f>
        <v>#N/A</v>
      </c>
      <c r="V117" s="45" t="e">
        <f>INDEX('Dev Likert Scale Single Score'!$E$2:$E$8, MATCH('Admin Single Score'!V119, 'Dev Likert Scale Single Score'!$D$2:$D$8, 0))</f>
        <v>#N/A</v>
      </c>
      <c r="W117" s="45" t="e">
        <f>INDEX('Dev Likert Scale Single Score'!$E$2:$E$8, MATCH('Admin Single Score'!W119, 'Dev Likert Scale Single Score'!$D$2:$D$8, 0))</f>
        <v>#N/A</v>
      </c>
      <c r="X117" s="45" t="e">
        <f>INDEX('Dev Likert Scale Single Score'!$E$2:$E$8, MATCH('Admin Single Score'!X119, 'Dev Likert Scale Single Score'!$D$2:$D$8, 0))</f>
        <v>#N/A</v>
      </c>
      <c r="Y117" s="45" t="e">
        <f>INDEX('Dev Likert Scale Single Score'!$E$2:$E$8, MATCH('Admin Single Score'!Y119, 'Dev Likert Scale Single Score'!$D$2:$D$8, 0))</f>
        <v>#N/A</v>
      </c>
      <c r="Z117" s="45" t="e">
        <f>INDEX('Dev Likert Scale Single Score'!$E$2:$E$8, MATCH('Admin Single Score'!Z119, 'Dev Likert Scale Single Score'!$D$2:$D$8, 0))</f>
        <v>#N/A</v>
      </c>
      <c r="AA117" s="45" t="e">
        <f>INDEX('Dev Likert Scale Single Score'!$E$2:$E$8, MATCH('Admin Single Score'!AA119, 'Dev Likert Scale Single Score'!$D$2:$D$8, 0))</f>
        <v>#N/A</v>
      </c>
      <c r="AB117" s="45" t="e">
        <f>INDEX('Dev Likert Scale Single Score'!$E$2:$E$8, MATCH('Admin Single Score'!AB119, 'Dev Likert Scale Single Score'!$D$2:$D$8, 0))</f>
        <v>#N/A</v>
      </c>
      <c r="AC117" s="45" t="e">
        <f>INDEX('Dev Likert Scale Single Score'!$E$2:$E$8, MATCH('Admin Single Score'!AC119, 'Dev Likert Scale Single Score'!$D$2:$D$8, 0))</f>
        <v>#N/A</v>
      </c>
      <c r="AD117" s="45" t="e">
        <f>INDEX('Dev Likert Scale Single Score'!$E$2:$E$8, MATCH('Admin Single Score'!AD119, 'Dev Likert Scale Single Score'!$D$2:$D$8, 0))</f>
        <v>#N/A</v>
      </c>
      <c r="AE117" s="45" t="e">
        <f>INDEX('Dev Likert Scale Single Score'!$E$2:$E$8, MATCH('Admin Single Score'!AE119, 'Dev Likert Scale Single Score'!$D$2:$D$8, 0))</f>
        <v>#N/A</v>
      </c>
      <c r="AF117" s="45" t="e">
        <f>INDEX('Dev Likert Scale Single Score'!$E$2:$E$8, MATCH('Admin Single Score'!AF119, 'Dev Likert Scale Single Score'!$D$2:$D$8, 0))</f>
        <v>#N/A</v>
      </c>
      <c r="AG117" s="45" t="e">
        <f>INDEX('Dev Likert Scale Single Score'!$E$2:$E$8, MATCH('Admin Single Score'!AG119, 'Dev Likert Scale Single Score'!$D$2:$D$8, 0))</f>
        <v>#N/A</v>
      </c>
      <c r="AH117" s="45" t="e">
        <f>INDEX('Dev Likert Scale Single Score'!$E$2:$E$8, MATCH('Admin Single Score'!AH119, 'Dev Likert Scale Single Score'!$D$2:$D$8, 0))</f>
        <v>#N/A</v>
      </c>
      <c r="AI117" s="45" t="e">
        <f>INDEX('Dev Likert Scale Single Score'!$E$2:$E$8, MATCH('Admin Single Score'!AI119, 'Dev Likert Scale Single Score'!$D$2:$D$8, 0))</f>
        <v>#N/A</v>
      </c>
      <c r="AJ117" s="45" t="e">
        <f>INDEX('Dev Likert Scale Single Score'!$E$2:$E$8, MATCH('Admin Single Score'!AJ119, 'Dev Likert Scale Single Score'!$D$2:$D$8, 0))</f>
        <v>#N/A</v>
      </c>
      <c r="AK117" s="45" t="e">
        <f>INDEX('Dev Likert Scale Single Score'!$E$2:$E$8, MATCH('Admin Single Score'!AK119, 'Dev Likert Scale Single Score'!$D$2:$D$8, 0))</f>
        <v>#N/A</v>
      </c>
      <c r="AL117" s="45" t="e">
        <f>INDEX('Dev Likert Scale Single Score'!$E$2:$E$8, MATCH('Admin Single Score'!AL119, 'Dev Likert Scale Single Score'!$D$2:$D$8, 0))</f>
        <v>#N/A</v>
      </c>
      <c r="AM117" s="45" t="e">
        <f>INDEX('Dev Likert Scale Single Score'!$E$2:$E$8, MATCH('Admin Single Score'!AM119, 'Dev Likert Scale Single Score'!$D$2:$D$8, 0))</f>
        <v>#N/A</v>
      </c>
      <c r="AN117" s="45" t="e">
        <f>INDEX('Dev Likert Scale Single Score'!$E$2:$E$8, MATCH('Admin Single Score'!AN119, 'Dev Likert Scale Single Score'!$D$2:$D$8, 0))</f>
        <v>#N/A</v>
      </c>
      <c r="AO117" s="45" t="e">
        <f>INDEX('Dev Likert Scale Single Score'!$E$2:$E$8, MATCH('Admin Single Score'!AO119, 'Dev Likert Scale Single Score'!$D$2:$D$8, 0))</f>
        <v>#N/A</v>
      </c>
      <c r="AP117" s="45" t="e">
        <f>INDEX('Dev Likert Scale Single Score'!$E$2:$E$8, MATCH('Admin Single Score'!AP119, 'Dev Likert Scale Single Score'!$D$2:$D$8, 0))</f>
        <v>#N/A</v>
      </c>
      <c r="AQ117" s="45" t="e">
        <f>INDEX('Dev Likert Scale Single Score'!$E$2:$E$8, MATCH('Admin Single Score'!AQ119, 'Dev Likert Scale Single Score'!$D$2:$D$8, 0))</f>
        <v>#N/A</v>
      </c>
    </row>
    <row r="118" spans="1:43" ht="46.5" thickTop="1" thickBot="1" x14ac:dyDescent="0.3">
      <c r="A118" s="92" t="str">
        <f>'Admin Single Score'!A120</f>
        <v>Question_24</v>
      </c>
      <c r="B118" s="13" t="str">
        <f>'Admin Single Score'!B120</f>
        <v>How significant is the total reduction in productive fishable grounds?</v>
      </c>
      <c r="C118" s="59" t="str">
        <f ca="1">'Admin Single Score'!C120</f>
        <v>The total reduction in productive fishable grounds is of average significance.</v>
      </c>
      <c r="D118" s="45">
        <f>INDEX('Dev Likert Scale Single Score'!$E$2:$E$8, MATCH('Admin Single Score'!D120, 'Dev Likert Scale Single Score'!$D$2:$D$8, 0))</f>
        <v>0</v>
      </c>
      <c r="E118" s="45">
        <f>INDEX('Dev Likert Scale Single Score'!$E$2:$E$8, MATCH('Admin Single Score'!E120, 'Dev Likert Scale Single Score'!$D$2:$D$8, 0))</f>
        <v>0</v>
      </c>
      <c r="F118" s="45">
        <f>INDEX('Dev Likert Scale Single Score'!$E$2:$E$8, MATCH('Admin Single Score'!F120, 'Dev Likert Scale Single Score'!$D$2:$D$8, 0))</f>
        <v>0</v>
      </c>
      <c r="G118" s="45">
        <f>INDEX('Dev Likert Scale Single Score'!$E$2:$E$8, MATCH('Admin Single Score'!G120, 'Dev Likert Scale Single Score'!$D$2:$D$8, 0))</f>
        <v>0</v>
      </c>
      <c r="H118" s="45">
        <f>INDEX('Dev Likert Scale Single Score'!$E$2:$E$8, MATCH('Admin Single Score'!H120, 'Dev Likert Scale Single Score'!$D$2:$D$8, 0))</f>
        <v>0</v>
      </c>
      <c r="I118" s="45">
        <f>INDEX('Dev Likert Scale Single Score'!$E$2:$E$8, MATCH('Admin Single Score'!I120, 'Dev Likert Scale Single Score'!$D$2:$D$8, 0))</f>
        <v>3</v>
      </c>
      <c r="J118" s="45">
        <f>INDEX('Dev Likert Scale Single Score'!$E$2:$E$8, MATCH('Admin Single Score'!J120, 'Dev Likert Scale Single Score'!$D$2:$D$8, 0))</f>
        <v>0</v>
      </c>
      <c r="K118" s="45">
        <f>INDEX('Dev Likert Scale Single Score'!$E$2:$E$8, MATCH('Admin Single Score'!K120, 'Dev Likert Scale Single Score'!$D$2:$D$8, 0))</f>
        <v>0</v>
      </c>
      <c r="L118" s="45">
        <f>INDEX('Dev Likert Scale Single Score'!$E$2:$E$8, MATCH('Admin Single Score'!L120, 'Dev Likert Scale Single Score'!$D$2:$D$8, 0))</f>
        <v>3</v>
      </c>
      <c r="M118" s="45">
        <f>INDEX('Dev Likert Scale Single Score'!$E$2:$E$8, MATCH('Admin Single Score'!M120, 'Dev Likert Scale Single Score'!$D$2:$D$8, 0))</f>
        <v>2</v>
      </c>
      <c r="N118" s="45">
        <f>INDEX('Dev Likert Scale Single Score'!$E$2:$E$8, MATCH('Admin Single Score'!N120, 'Dev Likert Scale Single Score'!$D$2:$D$8, 0))</f>
        <v>0</v>
      </c>
      <c r="O118" s="45">
        <f>INDEX('Dev Likert Scale Single Score'!$E$2:$E$8, MATCH('Admin Single Score'!O120, 'Dev Likert Scale Single Score'!$D$2:$D$8, 0))</f>
        <v>2</v>
      </c>
      <c r="P118" s="45">
        <f>INDEX('Dev Likert Scale Single Score'!$E$2:$E$8, MATCH('Admin Single Score'!P120, 'Dev Likert Scale Single Score'!$D$2:$D$8, 0))</f>
        <v>3</v>
      </c>
      <c r="Q118" s="45">
        <f>INDEX('Dev Likert Scale Single Score'!$E$2:$E$8, MATCH('Admin Single Score'!Q120, 'Dev Likert Scale Single Score'!$D$2:$D$8, 0))</f>
        <v>2</v>
      </c>
      <c r="R118" s="45" t="e">
        <f>INDEX('Dev Likert Scale Single Score'!$E$2:$E$8, MATCH('Admin Single Score'!R120, 'Dev Likert Scale Single Score'!$D$2:$D$8, 0))</f>
        <v>#N/A</v>
      </c>
      <c r="S118" s="45" t="e">
        <f>INDEX('Dev Likert Scale Single Score'!$E$2:$E$8, MATCH('Admin Single Score'!S120, 'Dev Likert Scale Single Score'!$D$2:$D$8, 0))</f>
        <v>#N/A</v>
      </c>
      <c r="T118" s="45" t="e">
        <f>INDEX('Dev Likert Scale Single Score'!$E$2:$E$8, MATCH('Admin Single Score'!T120, 'Dev Likert Scale Single Score'!$D$2:$D$8, 0))</f>
        <v>#N/A</v>
      </c>
      <c r="U118" s="45" t="e">
        <f>INDEX('Dev Likert Scale Single Score'!$E$2:$E$8, MATCH('Admin Single Score'!U120, 'Dev Likert Scale Single Score'!$D$2:$D$8, 0))</f>
        <v>#N/A</v>
      </c>
      <c r="V118" s="45" t="e">
        <f>INDEX('Dev Likert Scale Single Score'!$E$2:$E$8, MATCH('Admin Single Score'!V120, 'Dev Likert Scale Single Score'!$D$2:$D$8, 0))</f>
        <v>#N/A</v>
      </c>
      <c r="W118" s="45" t="e">
        <f>INDEX('Dev Likert Scale Single Score'!$E$2:$E$8, MATCH('Admin Single Score'!W120, 'Dev Likert Scale Single Score'!$D$2:$D$8, 0))</f>
        <v>#N/A</v>
      </c>
      <c r="X118" s="45" t="e">
        <f>INDEX('Dev Likert Scale Single Score'!$E$2:$E$8, MATCH('Admin Single Score'!X120, 'Dev Likert Scale Single Score'!$D$2:$D$8, 0))</f>
        <v>#N/A</v>
      </c>
      <c r="Y118" s="45" t="e">
        <f>INDEX('Dev Likert Scale Single Score'!$E$2:$E$8, MATCH('Admin Single Score'!Y120, 'Dev Likert Scale Single Score'!$D$2:$D$8, 0))</f>
        <v>#N/A</v>
      </c>
      <c r="Z118" s="45" t="e">
        <f>INDEX('Dev Likert Scale Single Score'!$E$2:$E$8, MATCH('Admin Single Score'!Z120, 'Dev Likert Scale Single Score'!$D$2:$D$8, 0))</f>
        <v>#N/A</v>
      </c>
      <c r="AA118" s="45" t="e">
        <f>INDEX('Dev Likert Scale Single Score'!$E$2:$E$8, MATCH('Admin Single Score'!AA120, 'Dev Likert Scale Single Score'!$D$2:$D$8, 0))</f>
        <v>#N/A</v>
      </c>
      <c r="AB118" s="45" t="e">
        <f>INDEX('Dev Likert Scale Single Score'!$E$2:$E$8, MATCH('Admin Single Score'!AB120, 'Dev Likert Scale Single Score'!$D$2:$D$8, 0))</f>
        <v>#N/A</v>
      </c>
      <c r="AC118" s="45" t="e">
        <f>INDEX('Dev Likert Scale Single Score'!$E$2:$E$8, MATCH('Admin Single Score'!AC120, 'Dev Likert Scale Single Score'!$D$2:$D$8, 0))</f>
        <v>#N/A</v>
      </c>
      <c r="AD118" s="45" t="e">
        <f>INDEX('Dev Likert Scale Single Score'!$E$2:$E$8, MATCH('Admin Single Score'!AD120, 'Dev Likert Scale Single Score'!$D$2:$D$8, 0))</f>
        <v>#N/A</v>
      </c>
      <c r="AE118" s="45" t="e">
        <f>INDEX('Dev Likert Scale Single Score'!$E$2:$E$8, MATCH('Admin Single Score'!AE120, 'Dev Likert Scale Single Score'!$D$2:$D$8, 0))</f>
        <v>#N/A</v>
      </c>
      <c r="AF118" s="45" t="e">
        <f>INDEX('Dev Likert Scale Single Score'!$E$2:$E$8, MATCH('Admin Single Score'!AF120, 'Dev Likert Scale Single Score'!$D$2:$D$8, 0))</f>
        <v>#N/A</v>
      </c>
      <c r="AG118" s="45" t="e">
        <f>INDEX('Dev Likert Scale Single Score'!$E$2:$E$8, MATCH('Admin Single Score'!AG120, 'Dev Likert Scale Single Score'!$D$2:$D$8, 0))</f>
        <v>#N/A</v>
      </c>
      <c r="AH118" s="45" t="e">
        <f>INDEX('Dev Likert Scale Single Score'!$E$2:$E$8, MATCH('Admin Single Score'!AH120, 'Dev Likert Scale Single Score'!$D$2:$D$8, 0))</f>
        <v>#N/A</v>
      </c>
      <c r="AI118" s="45" t="e">
        <f>INDEX('Dev Likert Scale Single Score'!$E$2:$E$8, MATCH('Admin Single Score'!AI120, 'Dev Likert Scale Single Score'!$D$2:$D$8, 0))</f>
        <v>#N/A</v>
      </c>
      <c r="AJ118" s="45" t="e">
        <f>INDEX('Dev Likert Scale Single Score'!$E$2:$E$8, MATCH('Admin Single Score'!AJ120, 'Dev Likert Scale Single Score'!$D$2:$D$8, 0))</f>
        <v>#N/A</v>
      </c>
      <c r="AK118" s="45" t="e">
        <f>INDEX('Dev Likert Scale Single Score'!$E$2:$E$8, MATCH('Admin Single Score'!AK120, 'Dev Likert Scale Single Score'!$D$2:$D$8, 0))</f>
        <v>#N/A</v>
      </c>
      <c r="AL118" s="45" t="e">
        <f>INDEX('Dev Likert Scale Single Score'!$E$2:$E$8, MATCH('Admin Single Score'!AL120, 'Dev Likert Scale Single Score'!$D$2:$D$8, 0))</f>
        <v>#N/A</v>
      </c>
      <c r="AM118" s="45" t="e">
        <f>INDEX('Dev Likert Scale Single Score'!$E$2:$E$8, MATCH('Admin Single Score'!AM120, 'Dev Likert Scale Single Score'!$D$2:$D$8, 0))</f>
        <v>#N/A</v>
      </c>
      <c r="AN118" s="45" t="e">
        <f>INDEX('Dev Likert Scale Single Score'!$E$2:$E$8, MATCH('Admin Single Score'!AN120, 'Dev Likert Scale Single Score'!$D$2:$D$8, 0))</f>
        <v>#N/A</v>
      </c>
      <c r="AO118" s="45" t="e">
        <f>INDEX('Dev Likert Scale Single Score'!$E$2:$E$8, MATCH('Admin Single Score'!AO120, 'Dev Likert Scale Single Score'!$D$2:$D$8, 0))</f>
        <v>#N/A</v>
      </c>
      <c r="AP118" s="45" t="e">
        <f>INDEX('Dev Likert Scale Single Score'!$E$2:$E$8, MATCH('Admin Single Score'!AP120, 'Dev Likert Scale Single Score'!$D$2:$D$8, 0))</f>
        <v>#N/A</v>
      </c>
      <c r="AQ118" s="45" t="e">
        <f>INDEX('Dev Likert Scale Single Score'!$E$2:$E$8, MATCH('Admin Single Score'!AQ120, 'Dev Likert Scale Single Score'!$D$2:$D$8, 0))</f>
        <v>#N/A</v>
      </c>
    </row>
    <row r="119" spans="1:43" ht="46.5" thickTop="1" thickBot="1" x14ac:dyDescent="0.3">
      <c r="A119" s="92" t="str">
        <f>'Admin Single Score'!A121</f>
        <v>Question_24</v>
      </c>
      <c r="B119" s="13" t="str">
        <f>'Admin Single Score'!B121</f>
        <v>How significant is the total reduction in productive fishable grounds?</v>
      </c>
      <c r="C119" s="59" t="str">
        <f ca="1">'Admin Single Score'!C121</f>
        <v>The total reduction in productive fishable grounds is significant.</v>
      </c>
      <c r="D119" s="45">
        <f>INDEX('Dev Likert Scale Single Score'!$E$2:$E$8, MATCH('Admin Single Score'!D121, 'Dev Likert Scale Single Score'!$D$2:$D$8, 0))</f>
        <v>0</v>
      </c>
      <c r="E119" s="45">
        <f>INDEX('Dev Likert Scale Single Score'!$E$2:$E$8, MATCH('Admin Single Score'!E121, 'Dev Likert Scale Single Score'!$D$2:$D$8, 0))</f>
        <v>0</v>
      </c>
      <c r="F119" s="45">
        <f>INDEX('Dev Likert Scale Single Score'!$E$2:$E$8, MATCH('Admin Single Score'!F121, 'Dev Likert Scale Single Score'!$D$2:$D$8, 0))</f>
        <v>0</v>
      </c>
      <c r="G119" s="45">
        <f>INDEX('Dev Likert Scale Single Score'!$E$2:$E$8, MATCH('Admin Single Score'!G121, 'Dev Likert Scale Single Score'!$D$2:$D$8, 0))</f>
        <v>0</v>
      </c>
      <c r="H119" s="45">
        <f>INDEX('Dev Likert Scale Single Score'!$E$2:$E$8, MATCH('Admin Single Score'!H121, 'Dev Likert Scale Single Score'!$D$2:$D$8, 0))</f>
        <v>0</v>
      </c>
      <c r="I119" s="45">
        <f>INDEX('Dev Likert Scale Single Score'!$E$2:$E$8, MATCH('Admin Single Score'!I121, 'Dev Likert Scale Single Score'!$D$2:$D$8, 0))</f>
        <v>4</v>
      </c>
      <c r="J119" s="45">
        <f>INDEX('Dev Likert Scale Single Score'!$E$2:$E$8, MATCH('Admin Single Score'!J121, 'Dev Likert Scale Single Score'!$D$2:$D$8, 0))</f>
        <v>0</v>
      </c>
      <c r="K119" s="45">
        <f>INDEX('Dev Likert Scale Single Score'!$E$2:$E$8, MATCH('Admin Single Score'!K121, 'Dev Likert Scale Single Score'!$D$2:$D$8, 0))</f>
        <v>0</v>
      </c>
      <c r="L119" s="45">
        <f>INDEX('Dev Likert Scale Single Score'!$E$2:$E$8, MATCH('Admin Single Score'!L121, 'Dev Likert Scale Single Score'!$D$2:$D$8, 0))</f>
        <v>5</v>
      </c>
      <c r="M119" s="45">
        <f>INDEX('Dev Likert Scale Single Score'!$E$2:$E$8, MATCH('Admin Single Score'!M121, 'Dev Likert Scale Single Score'!$D$2:$D$8, 0))</f>
        <v>3</v>
      </c>
      <c r="N119" s="45">
        <f>INDEX('Dev Likert Scale Single Score'!$E$2:$E$8, MATCH('Admin Single Score'!N121, 'Dev Likert Scale Single Score'!$D$2:$D$8, 0))</f>
        <v>0</v>
      </c>
      <c r="O119" s="45">
        <f>INDEX('Dev Likert Scale Single Score'!$E$2:$E$8, MATCH('Admin Single Score'!O121, 'Dev Likert Scale Single Score'!$D$2:$D$8, 0))</f>
        <v>3</v>
      </c>
      <c r="P119" s="45">
        <f>INDEX('Dev Likert Scale Single Score'!$E$2:$E$8, MATCH('Admin Single Score'!P121, 'Dev Likert Scale Single Score'!$D$2:$D$8, 0))</f>
        <v>5</v>
      </c>
      <c r="Q119" s="45">
        <f>INDEX('Dev Likert Scale Single Score'!$E$2:$E$8, MATCH('Admin Single Score'!Q121, 'Dev Likert Scale Single Score'!$D$2:$D$8, 0))</f>
        <v>3</v>
      </c>
      <c r="R119" s="45" t="e">
        <f>INDEX('Dev Likert Scale Single Score'!$E$2:$E$8, MATCH('Admin Single Score'!R121, 'Dev Likert Scale Single Score'!$D$2:$D$8, 0))</f>
        <v>#N/A</v>
      </c>
      <c r="S119" s="45" t="e">
        <f>INDEX('Dev Likert Scale Single Score'!$E$2:$E$8, MATCH('Admin Single Score'!S121, 'Dev Likert Scale Single Score'!$D$2:$D$8, 0))</f>
        <v>#N/A</v>
      </c>
      <c r="T119" s="45" t="e">
        <f>INDEX('Dev Likert Scale Single Score'!$E$2:$E$8, MATCH('Admin Single Score'!T121, 'Dev Likert Scale Single Score'!$D$2:$D$8, 0))</f>
        <v>#N/A</v>
      </c>
      <c r="U119" s="45" t="e">
        <f>INDEX('Dev Likert Scale Single Score'!$E$2:$E$8, MATCH('Admin Single Score'!U121, 'Dev Likert Scale Single Score'!$D$2:$D$8, 0))</f>
        <v>#N/A</v>
      </c>
      <c r="V119" s="45" t="e">
        <f>INDEX('Dev Likert Scale Single Score'!$E$2:$E$8, MATCH('Admin Single Score'!V121, 'Dev Likert Scale Single Score'!$D$2:$D$8, 0))</f>
        <v>#N/A</v>
      </c>
      <c r="W119" s="45" t="e">
        <f>INDEX('Dev Likert Scale Single Score'!$E$2:$E$8, MATCH('Admin Single Score'!W121, 'Dev Likert Scale Single Score'!$D$2:$D$8, 0))</f>
        <v>#N/A</v>
      </c>
      <c r="X119" s="45" t="e">
        <f>INDEX('Dev Likert Scale Single Score'!$E$2:$E$8, MATCH('Admin Single Score'!X121, 'Dev Likert Scale Single Score'!$D$2:$D$8, 0))</f>
        <v>#N/A</v>
      </c>
      <c r="Y119" s="45" t="e">
        <f>INDEX('Dev Likert Scale Single Score'!$E$2:$E$8, MATCH('Admin Single Score'!Y121, 'Dev Likert Scale Single Score'!$D$2:$D$8, 0))</f>
        <v>#N/A</v>
      </c>
      <c r="Z119" s="45" t="e">
        <f>INDEX('Dev Likert Scale Single Score'!$E$2:$E$8, MATCH('Admin Single Score'!Z121, 'Dev Likert Scale Single Score'!$D$2:$D$8, 0))</f>
        <v>#N/A</v>
      </c>
      <c r="AA119" s="45" t="e">
        <f>INDEX('Dev Likert Scale Single Score'!$E$2:$E$8, MATCH('Admin Single Score'!AA121, 'Dev Likert Scale Single Score'!$D$2:$D$8, 0))</f>
        <v>#N/A</v>
      </c>
      <c r="AB119" s="45" t="e">
        <f>INDEX('Dev Likert Scale Single Score'!$E$2:$E$8, MATCH('Admin Single Score'!AB121, 'Dev Likert Scale Single Score'!$D$2:$D$8, 0))</f>
        <v>#N/A</v>
      </c>
      <c r="AC119" s="45" t="e">
        <f>INDEX('Dev Likert Scale Single Score'!$E$2:$E$8, MATCH('Admin Single Score'!AC121, 'Dev Likert Scale Single Score'!$D$2:$D$8, 0))</f>
        <v>#N/A</v>
      </c>
      <c r="AD119" s="45" t="e">
        <f>INDEX('Dev Likert Scale Single Score'!$E$2:$E$8, MATCH('Admin Single Score'!AD121, 'Dev Likert Scale Single Score'!$D$2:$D$8, 0))</f>
        <v>#N/A</v>
      </c>
      <c r="AE119" s="45" t="e">
        <f>INDEX('Dev Likert Scale Single Score'!$E$2:$E$8, MATCH('Admin Single Score'!AE121, 'Dev Likert Scale Single Score'!$D$2:$D$8, 0))</f>
        <v>#N/A</v>
      </c>
      <c r="AF119" s="45" t="e">
        <f>INDEX('Dev Likert Scale Single Score'!$E$2:$E$8, MATCH('Admin Single Score'!AF121, 'Dev Likert Scale Single Score'!$D$2:$D$8, 0))</f>
        <v>#N/A</v>
      </c>
      <c r="AG119" s="45" t="e">
        <f>INDEX('Dev Likert Scale Single Score'!$E$2:$E$8, MATCH('Admin Single Score'!AG121, 'Dev Likert Scale Single Score'!$D$2:$D$8, 0))</f>
        <v>#N/A</v>
      </c>
      <c r="AH119" s="45" t="e">
        <f>INDEX('Dev Likert Scale Single Score'!$E$2:$E$8, MATCH('Admin Single Score'!AH121, 'Dev Likert Scale Single Score'!$D$2:$D$8, 0))</f>
        <v>#N/A</v>
      </c>
      <c r="AI119" s="45" t="e">
        <f>INDEX('Dev Likert Scale Single Score'!$E$2:$E$8, MATCH('Admin Single Score'!AI121, 'Dev Likert Scale Single Score'!$D$2:$D$8, 0))</f>
        <v>#N/A</v>
      </c>
      <c r="AJ119" s="45" t="e">
        <f>INDEX('Dev Likert Scale Single Score'!$E$2:$E$8, MATCH('Admin Single Score'!AJ121, 'Dev Likert Scale Single Score'!$D$2:$D$8, 0))</f>
        <v>#N/A</v>
      </c>
      <c r="AK119" s="45" t="e">
        <f>INDEX('Dev Likert Scale Single Score'!$E$2:$E$8, MATCH('Admin Single Score'!AK121, 'Dev Likert Scale Single Score'!$D$2:$D$8, 0))</f>
        <v>#N/A</v>
      </c>
      <c r="AL119" s="45" t="e">
        <f>INDEX('Dev Likert Scale Single Score'!$E$2:$E$8, MATCH('Admin Single Score'!AL121, 'Dev Likert Scale Single Score'!$D$2:$D$8, 0))</f>
        <v>#N/A</v>
      </c>
      <c r="AM119" s="45" t="e">
        <f>INDEX('Dev Likert Scale Single Score'!$E$2:$E$8, MATCH('Admin Single Score'!AM121, 'Dev Likert Scale Single Score'!$D$2:$D$8, 0))</f>
        <v>#N/A</v>
      </c>
      <c r="AN119" s="45" t="e">
        <f>INDEX('Dev Likert Scale Single Score'!$E$2:$E$8, MATCH('Admin Single Score'!AN121, 'Dev Likert Scale Single Score'!$D$2:$D$8, 0))</f>
        <v>#N/A</v>
      </c>
      <c r="AO119" s="45" t="e">
        <f>INDEX('Dev Likert Scale Single Score'!$E$2:$E$8, MATCH('Admin Single Score'!AO121, 'Dev Likert Scale Single Score'!$D$2:$D$8, 0))</f>
        <v>#N/A</v>
      </c>
      <c r="AP119" s="45" t="e">
        <f>INDEX('Dev Likert Scale Single Score'!$E$2:$E$8, MATCH('Admin Single Score'!AP121, 'Dev Likert Scale Single Score'!$D$2:$D$8, 0))</f>
        <v>#N/A</v>
      </c>
      <c r="AQ119" s="45" t="e">
        <f>INDEX('Dev Likert Scale Single Score'!$E$2:$E$8, MATCH('Admin Single Score'!AQ121, 'Dev Likert Scale Single Score'!$D$2:$D$8, 0))</f>
        <v>#N/A</v>
      </c>
    </row>
    <row r="120" spans="1:43" ht="46.5" thickTop="1" thickBot="1" x14ac:dyDescent="0.3">
      <c r="A120" s="92" t="str">
        <f>'Admin Single Score'!A122</f>
        <v>Question_24</v>
      </c>
      <c r="B120" s="13" t="str">
        <f>'Admin Single Score'!B122</f>
        <v>How significant is the total reduction in productive fishable grounds?</v>
      </c>
      <c r="C120" s="59" t="str">
        <f ca="1">'Admin Single Score'!C122</f>
        <v>This is unknown and/or uncertain (Q24).</v>
      </c>
      <c r="D120" s="45">
        <f>INDEX('Dev Likert Scale Single Score'!$E$2:$E$8, MATCH('Admin Single Score'!D122, 'Dev Likert Scale Single Score'!$D$2:$D$8, 0))</f>
        <v>0</v>
      </c>
      <c r="E120" s="45">
        <f>INDEX('Dev Likert Scale Single Score'!$E$2:$E$8, MATCH('Admin Single Score'!E122, 'Dev Likert Scale Single Score'!$D$2:$D$8, 0))</f>
        <v>0</v>
      </c>
      <c r="F120" s="45">
        <f>INDEX('Dev Likert Scale Single Score'!$E$2:$E$8, MATCH('Admin Single Score'!F122, 'Dev Likert Scale Single Score'!$D$2:$D$8, 0))</f>
        <v>0</v>
      </c>
      <c r="G120" s="45">
        <f>INDEX('Dev Likert Scale Single Score'!$E$2:$E$8, MATCH('Admin Single Score'!G122, 'Dev Likert Scale Single Score'!$D$2:$D$8, 0))</f>
        <v>0</v>
      </c>
      <c r="H120" s="45">
        <f>INDEX('Dev Likert Scale Single Score'!$E$2:$E$8, MATCH('Admin Single Score'!H122, 'Dev Likert Scale Single Score'!$D$2:$D$8, 0))</f>
        <v>0</v>
      </c>
      <c r="I120" s="45">
        <f>INDEX('Dev Likert Scale Single Score'!$E$2:$E$8, MATCH('Admin Single Score'!I122, 'Dev Likert Scale Single Score'!$D$2:$D$8, 0))</f>
        <v>0</v>
      </c>
      <c r="J120" s="45">
        <f>INDEX('Dev Likert Scale Single Score'!$E$2:$E$8, MATCH('Admin Single Score'!J122, 'Dev Likert Scale Single Score'!$D$2:$D$8, 0))</f>
        <v>0</v>
      </c>
      <c r="K120" s="45">
        <f>INDEX('Dev Likert Scale Single Score'!$E$2:$E$8, MATCH('Admin Single Score'!K122, 'Dev Likert Scale Single Score'!$D$2:$D$8, 0))</f>
        <v>0</v>
      </c>
      <c r="L120" s="45" t="str">
        <f>INDEX('Dev Likert Scale Single Score'!$E$2:$E$8, MATCH('Admin Single Score'!L122, 'Dev Likert Scale Single Score'!$D$2:$D$8, 0))</f>
        <v>u</v>
      </c>
      <c r="M120" s="45" t="str">
        <f>INDEX('Dev Likert Scale Single Score'!$E$2:$E$8, MATCH('Admin Single Score'!M122, 'Dev Likert Scale Single Score'!$D$2:$D$8, 0))</f>
        <v>u</v>
      </c>
      <c r="N120" s="45">
        <f>INDEX('Dev Likert Scale Single Score'!$E$2:$E$8, MATCH('Admin Single Score'!N122, 'Dev Likert Scale Single Score'!$D$2:$D$8, 0))</f>
        <v>0</v>
      </c>
      <c r="O120" s="45" t="str">
        <f>INDEX('Dev Likert Scale Single Score'!$E$2:$E$8, MATCH('Admin Single Score'!O122, 'Dev Likert Scale Single Score'!$D$2:$D$8, 0))</f>
        <v>u</v>
      </c>
      <c r="P120" s="45" t="str">
        <f>INDEX('Dev Likert Scale Single Score'!$E$2:$E$8, MATCH('Admin Single Score'!P122, 'Dev Likert Scale Single Score'!$D$2:$D$8, 0))</f>
        <v>u</v>
      </c>
      <c r="Q120" s="45" t="str">
        <f>INDEX('Dev Likert Scale Single Score'!$E$2:$E$8, MATCH('Admin Single Score'!Q122, 'Dev Likert Scale Single Score'!$D$2:$D$8, 0))</f>
        <v>u</v>
      </c>
      <c r="R120" s="45" t="e">
        <f>INDEX('Dev Likert Scale Single Score'!$E$2:$E$8, MATCH('Admin Single Score'!R122, 'Dev Likert Scale Single Score'!$D$2:$D$8, 0))</f>
        <v>#N/A</v>
      </c>
      <c r="S120" s="45" t="e">
        <f>INDEX('Dev Likert Scale Single Score'!$E$2:$E$8, MATCH('Admin Single Score'!S122, 'Dev Likert Scale Single Score'!$D$2:$D$8, 0))</f>
        <v>#N/A</v>
      </c>
      <c r="T120" s="45" t="e">
        <f>INDEX('Dev Likert Scale Single Score'!$E$2:$E$8, MATCH('Admin Single Score'!T122, 'Dev Likert Scale Single Score'!$D$2:$D$8, 0))</f>
        <v>#N/A</v>
      </c>
      <c r="U120" s="45" t="e">
        <f>INDEX('Dev Likert Scale Single Score'!$E$2:$E$8, MATCH('Admin Single Score'!U122, 'Dev Likert Scale Single Score'!$D$2:$D$8, 0))</f>
        <v>#N/A</v>
      </c>
      <c r="V120" s="45" t="e">
        <f>INDEX('Dev Likert Scale Single Score'!$E$2:$E$8, MATCH('Admin Single Score'!V122, 'Dev Likert Scale Single Score'!$D$2:$D$8, 0))</f>
        <v>#N/A</v>
      </c>
      <c r="W120" s="45" t="e">
        <f>INDEX('Dev Likert Scale Single Score'!$E$2:$E$8, MATCH('Admin Single Score'!W122, 'Dev Likert Scale Single Score'!$D$2:$D$8, 0))</f>
        <v>#N/A</v>
      </c>
      <c r="X120" s="45" t="e">
        <f>INDEX('Dev Likert Scale Single Score'!$E$2:$E$8, MATCH('Admin Single Score'!X122, 'Dev Likert Scale Single Score'!$D$2:$D$8, 0))</f>
        <v>#N/A</v>
      </c>
      <c r="Y120" s="45" t="e">
        <f>INDEX('Dev Likert Scale Single Score'!$E$2:$E$8, MATCH('Admin Single Score'!Y122, 'Dev Likert Scale Single Score'!$D$2:$D$8, 0))</f>
        <v>#N/A</v>
      </c>
      <c r="Z120" s="45" t="e">
        <f>INDEX('Dev Likert Scale Single Score'!$E$2:$E$8, MATCH('Admin Single Score'!Z122, 'Dev Likert Scale Single Score'!$D$2:$D$8, 0))</f>
        <v>#N/A</v>
      </c>
      <c r="AA120" s="45" t="e">
        <f>INDEX('Dev Likert Scale Single Score'!$E$2:$E$8, MATCH('Admin Single Score'!AA122, 'Dev Likert Scale Single Score'!$D$2:$D$8, 0))</f>
        <v>#N/A</v>
      </c>
      <c r="AB120" s="45" t="e">
        <f>INDEX('Dev Likert Scale Single Score'!$E$2:$E$8, MATCH('Admin Single Score'!AB122, 'Dev Likert Scale Single Score'!$D$2:$D$8, 0))</f>
        <v>#N/A</v>
      </c>
      <c r="AC120" s="45" t="e">
        <f>INDEX('Dev Likert Scale Single Score'!$E$2:$E$8, MATCH('Admin Single Score'!AC122, 'Dev Likert Scale Single Score'!$D$2:$D$8, 0))</f>
        <v>#N/A</v>
      </c>
      <c r="AD120" s="45" t="e">
        <f>INDEX('Dev Likert Scale Single Score'!$E$2:$E$8, MATCH('Admin Single Score'!AD122, 'Dev Likert Scale Single Score'!$D$2:$D$8, 0))</f>
        <v>#N/A</v>
      </c>
      <c r="AE120" s="45" t="e">
        <f>INDEX('Dev Likert Scale Single Score'!$E$2:$E$8, MATCH('Admin Single Score'!AE122, 'Dev Likert Scale Single Score'!$D$2:$D$8, 0))</f>
        <v>#N/A</v>
      </c>
      <c r="AF120" s="45" t="e">
        <f>INDEX('Dev Likert Scale Single Score'!$E$2:$E$8, MATCH('Admin Single Score'!AF122, 'Dev Likert Scale Single Score'!$D$2:$D$8, 0))</f>
        <v>#N/A</v>
      </c>
      <c r="AG120" s="45" t="e">
        <f>INDEX('Dev Likert Scale Single Score'!$E$2:$E$8, MATCH('Admin Single Score'!AG122, 'Dev Likert Scale Single Score'!$D$2:$D$8, 0))</f>
        <v>#N/A</v>
      </c>
      <c r="AH120" s="45" t="e">
        <f>INDEX('Dev Likert Scale Single Score'!$E$2:$E$8, MATCH('Admin Single Score'!AH122, 'Dev Likert Scale Single Score'!$D$2:$D$8, 0))</f>
        <v>#N/A</v>
      </c>
      <c r="AI120" s="45" t="e">
        <f>INDEX('Dev Likert Scale Single Score'!$E$2:$E$8, MATCH('Admin Single Score'!AI122, 'Dev Likert Scale Single Score'!$D$2:$D$8, 0))</f>
        <v>#N/A</v>
      </c>
      <c r="AJ120" s="45" t="e">
        <f>INDEX('Dev Likert Scale Single Score'!$E$2:$E$8, MATCH('Admin Single Score'!AJ122, 'Dev Likert Scale Single Score'!$D$2:$D$8, 0))</f>
        <v>#N/A</v>
      </c>
      <c r="AK120" s="45" t="e">
        <f>INDEX('Dev Likert Scale Single Score'!$E$2:$E$8, MATCH('Admin Single Score'!AK122, 'Dev Likert Scale Single Score'!$D$2:$D$8, 0))</f>
        <v>#N/A</v>
      </c>
      <c r="AL120" s="45" t="e">
        <f>INDEX('Dev Likert Scale Single Score'!$E$2:$E$8, MATCH('Admin Single Score'!AL122, 'Dev Likert Scale Single Score'!$D$2:$D$8, 0))</f>
        <v>#N/A</v>
      </c>
      <c r="AM120" s="45" t="e">
        <f>INDEX('Dev Likert Scale Single Score'!$E$2:$E$8, MATCH('Admin Single Score'!AM122, 'Dev Likert Scale Single Score'!$D$2:$D$8, 0))</f>
        <v>#N/A</v>
      </c>
      <c r="AN120" s="45" t="e">
        <f>INDEX('Dev Likert Scale Single Score'!$E$2:$E$8, MATCH('Admin Single Score'!AN122, 'Dev Likert Scale Single Score'!$D$2:$D$8, 0))</f>
        <v>#N/A</v>
      </c>
      <c r="AO120" s="45" t="e">
        <f>INDEX('Dev Likert Scale Single Score'!$E$2:$E$8, MATCH('Admin Single Score'!AO122, 'Dev Likert Scale Single Score'!$D$2:$D$8, 0))</f>
        <v>#N/A</v>
      </c>
      <c r="AP120" s="45" t="e">
        <f>INDEX('Dev Likert Scale Single Score'!$E$2:$E$8, MATCH('Admin Single Score'!AP122, 'Dev Likert Scale Single Score'!$D$2:$D$8, 0))</f>
        <v>#N/A</v>
      </c>
      <c r="AQ120" s="45" t="e">
        <f>INDEX('Dev Likert Scale Single Score'!$E$2:$E$8, MATCH('Admin Single Score'!AQ122, 'Dev Likert Scale Single Score'!$D$2:$D$8, 0))</f>
        <v>#N/A</v>
      </c>
    </row>
    <row r="121" spans="1:43" ht="46.5" thickTop="1" thickBot="1" x14ac:dyDescent="0.3">
      <c r="A121" s="92" t="str">
        <f>'Admin Single Score'!A123</f>
        <v>Question_24</v>
      </c>
      <c r="B121" s="13" t="str">
        <f>'Admin Single Score'!B123</f>
        <v>How significant is the total reduction in productive fishable grounds?</v>
      </c>
      <c r="C121" s="59">
        <f ca="1">'Admin Single Score'!C123</f>
        <v>0</v>
      </c>
      <c r="D121" s="45" t="e">
        <f>INDEX('Dev Likert Scale Single Score'!$E$2:$E$8, MATCH('Admin Single Score'!D123, 'Dev Likert Scale Single Score'!$D$2:$D$8, 0))</f>
        <v>#N/A</v>
      </c>
      <c r="E121" s="45" t="e">
        <f>INDEX('Dev Likert Scale Single Score'!$E$2:$E$8, MATCH('Admin Single Score'!E123, 'Dev Likert Scale Single Score'!$D$2:$D$8, 0))</f>
        <v>#N/A</v>
      </c>
      <c r="F121" s="45" t="e">
        <f>INDEX('Dev Likert Scale Single Score'!$E$2:$E$8, MATCH('Admin Single Score'!F123, 'Dev Likert Scale Single Score'!$D$2:$D$8, 0))</f>
        <v>#N/A</v>
      </c>
      <c r="G121" s="45" t="e">
        <f>INDEX('Dev Likert Scale Single Score'!$E$2:$E$8, MATCH('Admin Single Score'!G123, 'Dev Likert Scale Single Score'!$D$2:$D$8, 0))</f>
        <v>#N/A</v>
      </c>
      <c r="H121" s="45" t="e">
        <f>INDEX('Dev Likert Scale Single Score'!$E$2:$E$8, MATCH('Admin Single Score'!H123, 'Dev Likert Scale Single Score'!$D$2:$D$8, 0))</f>
        <v>#N/A</v>
      </c>
      <c r="I121" s="45" t="e">
        <f>INDEX('Dev Likert Scale Single Score'!$E$2:$E$8, MATCH('Admin Single Score'!I123, 'Dev Likert Scale Single Score'!$D$2:$D$8, 0))</f>
        <v>#N/A</v>
      </c>
      <c r="J121" s="45" t="e">
        <f>INDEX('Dev Likert Scale Single Score'!$E$2:$E$8, MATCH('Admin Single Score'!J123, 'Dev Likert Scale Single Score'!$D$2:$D$8, 0))</f>
        <v>#N/A</v>
      </c>
      <c r="K121" s="45" t="e">
        <f>INDEX('Dev Likert Scale Single Score'!$E$2:$E$8, MATCH('Admin Single Score'!K123, 'Dev Likert Scale Single Score'!$D$2:$D$8, 0))</f>
        <v>#N/A</v>
      </c>
      <c r="L121" s="45" t="e">
        <f>INDEX('Dev Likert Scale Single Score'!$E$2:$E$8, MATCH('Admin Single Score'!L123, 'Dev Likert Scale Single Score'!$D$2:$D$8, 0))</f>
        <v>#N/A</v>
      </c>
      <c r="M121" s="45" t="e">
        <f>INDEX('Dev Likert Scale Single Score'!$E$2:$E$8, MATCH('Admin Single Score'!M123, 'Dev Likert Scale Single Score'!$D$2:$D$8, 0))</f>
        <v>#N/A</v>
      </c>
      <c r="N121" s="45" t="e">
        <f>INDEX('Dev Likert Scale Single Score'!$E$2:$E$8, MATCH('Admin Single Score'!N123, 'Dev Likert Scale Single Score'!$D$2:$D$8, 0))</f>
        <v>#N/A</v>
      </c>
      <c r="O121" s="45" t="e">
        <f>INDEX('Dev Likert Scale Single Score'!$E$2:$E$8, MATCH('Admin Single Score'!O123, 'Dev Likert Scale Single Score'!$D$2:$D$8, 0))</f>
        <v>#N/A</v>
      </c>
      <c r="P121" s="45" t="e">
        <f>INDEX('Dev Likert Scale Single Score'!$E$2:$E$8, MATCH('Admin Single Score'!P123, 'Dev Likert Scale Single Score'!$D$2:$D$8, 0))</f>
        <v>#N/A</v>
      </c>
      <c r="Q121" s="45" t="e">
        <f>INDEX('Dev Likert Scale Single Score'!$E$2:$E$8, MATCH('Admin Single Score'!Q123, 'Dev Likert Scale Single Score'!$D$2:$D$8, 0))</f>
        <v>#N/A</v>
      </c>
      <c r="R121" s="45" t="e">
        <f>INDEX('Dev Likert Scale Single Score'!$E$2:$E$8, MATCH('Admin Single Score'!R123, 'Dev Likert Scale Single Score'!$D$2:$D$8, 0))</f>
        <v>#N/A</v>
      </c>
      <c r="S121" s="45" t="e">
        <f>INDEX('Dev Likert Scale Single Score'!$E$2:$E$8, MATCH('Admin Single Score'!S123, 'Dev Likert Scale Single Score'!$D$2:$D$8, 0))</f>
        <v>#N/A</v>
      </c>
      <c r="T121" s="45" t="e">
        <f>INDEX('Dev Likert Scale Single Score'!$E$2:$E$8, MATCH('Admin Single Score'!T123, 'Dev Likert Scale Single Score'!$D$2:$D$8, 0))</f>
        <v>#N/A</v>
      </c>
      <c r="U121" s="45" t="e">
        <f>INDEX('Dev Likert Scale Single Score'!$E$2:$E$8, MATCH('Admin Single Score'!U123, 'Dev Likert Scale Single Score'!$D$2:$D$8, 0))</f>
        <v>#N/A</v>
      </c>
      <c r="V121" s="45" t="e">
        <f>INDEX('Dev Likert Scale Single Score'!$E$2:$E$8, MATCH('Admin Single Score'!V123, 'Dev Likert Scale Single Score'!$D$2:$D$8, 0))</f>
        <v>#N/A</v>
      </c>
      <c r="W121" s="45" t="e">
        <f>INDEX('Dev Likert Scale Single Score'!$E$2:$E$8, MATCH('Admin Single Score'!W123, 'Dev Likert Scale Single Score'!$D$2:$D$8, 0))</f>
        <v>#N/A</v>
      </c>
      <c r="X121" s="45" t="e">
        <f>INDEX('Dev Likert Scale Single Score'!$E$2:$E$8, MATCH('Admin Single Score'!X123, 'Dev Likert Scale Single Score'!$D$2:$D$8, 0))</f>
        <v>#N/A</v>
      </c>
      <c r="Y121" s="45" t="e">
        <f>INDEX('Dev Likert Scale Single Score'!$E$2:$E$8, MATCH('Admin Single Score'!Y123, 'Dev Likert Scale Single Score'!$D$2:$D$8, 0))</f>
        <v>#N/A</v>
      </c>
      <c r="Z121" s="45" t="e">
        <f>INDEX('Dev Likert Scale Single Score'!$E$2:$E$8, MATCH('Admin Single Score'!Z123, 'Dev Likert Scale Single Score'!$D$2:$D$8, 0))</f>
        <v>#N/A</v>
      </c>
      <c r="AA121" s="45" t="e">
        <f>INDEX('Dev Likert Scale Single Score'!$E$2:$E$8, MATCH('Admin Single Score'!AA123, 'Dev Likert Scale Single Score'!$D$2:$D$8, 0))</f>
        <v>#N/A</v>
      </c>
      <c r="AB121" s="45" t="e">
        <f>INDEX('Dev Likert Scale Single Score'!$E$2:$E$8, MATCH('Admin Single Score'!AB123, 'Dev Likert Scale Single Score'!$D$2:$D$8, 0))</f>
        <v>#N/A</v>
      </c>
      <c r="AC121" s="45" t="e">
        <f>INDEX('Dev Likert Scale Single Score'!$E$2:$E$8, MATCH('Admin Single Score'!AC123, 'Dev Likert Scale Single Score'!$D$2:$D$8, 0))</f>
        <v>#N/A</v>
      </c>
      <c r="AD121" s="45" t="e">
        <f>INDEX('Dev Likert Scale Single Score'!$E$2:$E$8, MATCH('Admin Single Score'!AD123, 'Dev Likert Scale Single Score'!$D$2:$D$8, 0))</f>
        <v>#N/A</v>
      </c>
      <c r="AE121" s="45" t="e">
        <f>INDEX('Dev Likert Scale Single Score'!$E$2:$E$8, MATCH('Admin Single Score'!AE123, 'Dev Likert Scale Single Score'!$D$2:$D$8, 0))</f>
        <v>#N/A</v>
      </c>
      <c r="AF121" s="45" t="e">
        <f>INDEX('Dev Likert Scale Single Score'!$E$2:$E$8, MATCH('Admin Single Score'!AF123, 'Dev Likert Scale Single Score'!$D$2:$D$8, 0))</f>
        <v>#N/A</v>
      </c>
      <c r="AG121" s="45" t="e">
        <f>INDEX('Dev Likert Scale Single Score'!$E$2:$E$8, MATCH('Admin Single Score'!AG123, 'Dev Likert Scale Single Score'!$D$2:$D$8, 0))</f>
        <v>#N/A</v>
      </c>
      <c r="AH121" s="45" t="e">
        <f>INDEX('Dev Likert Scale Single Score'!$E$2:$E$8, MATCH('Admin Single Score'!AH123, 'Dev Likert Scale Single Score'!$D$2:$D$8, 0))</f>
        <v>#N/A</v>
      </c>
      <c r="AI121" s="45" t="e">
        <f>INDEX('Dev Likert Scale Single Score'!$E$2:$E$8, MATCH('Admin Single Score'!AI123, 'Dev Likert Scale Single Score'!$D$2:$D$8, 0))</f>
        <v>#N/A</v>
      </c>
      <c r="AJ121" s="45" t="e">
        <f>INDEX('Dev Likert Scale Single Score'!$E$2:$E$8, MATCH('Admin Single Score'!AJ123, 'Dev Likert Scale Single Score'!$D$2:$D$8, 0))</f>
        <v>#N/A</v>
      </c>
      <c r="AK121" s="45" t="e">
        <f>INDEX('Dev Likert Scale Single Score'!$E$2:$E$8, MATCH('Admin Single Score'!AK123, 'Dev Likert Scale Single Score'!$D$2:$D$8, 0))</f>
        <v>#N/A</v>
      </c>
      <c r="AL121" s="45" t="e">
        <f>INDEX('Dev Likert Scale Single Score'!$E$2:$E$8, MATCH('Admin Single Score'!AL123, 'Dev Likert Scale Single Score'!$D$2:$D$8, 0))</f>
        <v>#N/A</v>
      </c>
      <c r="AM121" s="45" t="e">
        <f>INDEX('Dev Likert Scale Single Score'!$E$2:$E$8, MATCH('Admin Single Score'!AM123, 'Dev Likert Scale Single Score'!$D$2:$D$8, 0))</f>
        <v>#N/A</v>
      </c>
      <c r="AN121" s="45" t="e">
        <f>INDEX('Dev Likert Scale Single Score'!$E$2:$E$8, MATCH('Admin Single Score'!AN123, 'Dev Likert Scale Single Score'!$D$2:$D$8, 0))</f>
        <v>#N/A</v>
      </c>
      <c r="AO121" s="45" t="e">
        <f>INDEX('Dev Likert Scale Single Score'!$E$2:$E$8, MATCH('Admin Single Score'!AO123, 'Dev Likert Scale Single Score'!$D$2:$D$8, 0))</f>
        <v>#N/A</v>
      </c>
      <c r="AP121" s="45" t="e">
        <f>INDEX('Dev Likert Scale Single Score'!$E$2:$E$8, MATCH('Admin Single Score'!AP123, 'Dev Likert Scale Single Score'!$D$2:$D$8, 0))</f>
        <v>#N/A</v>
      </c>
      <c r="AQ121" s="45" t="e">
        <f>INDEX('Dev Likert Scale Single Score'!$E$2:$E$8, MATCH('Admin Single Score'!AQ123, 'Dev Likert Scale Single Score'!$D$2:$D$8, 0))</f>
        <v>#N/A</v>
      </c>
    </row>
    <row r="122" spans="1:43" ht="76.5" thickTop="1" thickBot="1" x14ac:dyDescent="0.3">
      <c r="A122" s="92" t="str">
        <f>'Admin Single Score'!A124</f>
        <v>Question_25</v>
      </c>
      <c r="B122" s="13" t="str">
        <f>'Admin Single Score'!B124</f>
        <v>Do fishers historically use different methods (e.g. vessel type, gear, mesh size) in areas alternative to the MPA?</v>
      </c>
      <c r="C122" s="59" t="str">
        <f ca="1">'Admin Single Score'!C124</f>
        <v>Fishers historically have no significant differences in methods used in areas alternative to the MPA.</v>
      </c>
      <c r="D122" s="45">
        <f>INDEX('Dev Likert Scale Single Score'!$E$2:$E$8, MATCH('Admin Single Score'!D124, 'Dev Likert Scale Single Score'!$D$2:$D$8, 0))</f>
        <v>1</v>
      </c>
      <c r="E122" s="45">
        <f>INDEX('Dev Likert Scale Single Score'!$E$2:$E$8, MATCH('Admin Single Score'!E124, 'Dev Likert Scale Single Score'!$D$2:$D$8, 0))</f>
        <v>1</v>
      </c>
      <c r="F122" s="45">
        <f>INDEX('Dev Likert Scale Single Score'!$E$2:$E$8, MATCH('Admin Single Score'!F124, 'Dev Likert Scale Single Score'!$D$2:$D$8, 0))</f>
        <v>1</v>
      </c>
      <c r="G122" s="45">
        <f>INDEX('Dev Likert Scale Single Score'!$E$2:$E$8, MATCH('Admin Single Score'!G124, 'Dev Likert Scale Single Score'!$D$2:$D$8, 0))</f>
        <v>0</v>
      </c>
      <c r="H122" s="45">
        <f>INDEX('Dev Likert Scale Single Score'!$E$2:$E$8, MATCH('Admin Single Score'!H124, 'Dev Likert Scale Single Score'!$D$2:$D$8, 0))</f>
        <v>0</v>
      </c>
      <c r="I122" s="45">
        <f>INDEX('Dev Likert Scale Single Score'!$E$2:$E$8, MATCH('Admin Single Score'!I124, 'Dev Likert Scale Single Score'!$D$2:$D$8, 0))</f>
        <v>1</v>
      </c>
      <c r="J122" s="45">
        <f>INDEX('Dev Likert Scale Single Score'!$E$2:$E$8, MATCH('Admin Single Score'!J124, 'Dev Likert Scale Single Score'!$D$2:$D$8, 0))</f>
        <v>1</v>
      </c>
      <c r="K122" s="45">
        <f>INDEX('Dev Likert Scale Single Score'!$E$2:$E$8, MATCH('Admin Single Score'!K124, 'Dev Likert Scale Single Score'!$D$2:$D$8, 0))</f>
        <v>1</v>
      </c>
      <c r="L122" s="45">
        <f>INDEX('Dev Likert Scale Single Score'!$E$2:$E$8, MATCH('Admin Single Score'!L124, 'Dev Likert Scale Single Score'!$D$2:$D$8, 0))</f>
        <v>1</v>
      </c>
      <c r="M122" s="45">
        <f>INDEX('Dev Likert Scale Single Score'!$E$2:$E$8, MATCH('Admin Single Score'!M124, 'Dev Likert Scale Single Score'!$D$2:$D$8, 0))</f>
        <v>1</v>
      </c>
      <c r="N122" s="45">
        <f>INDEX('Dev Likert Scale Single Score'!$E$2:$E$8, MATCH('Admin Single Score'!N124, 'Dev Likert Scale Single Score'!$D$2:$D$8, 0))</f>
        <v>0</v>
      </c>
      <c r="O122" s="45">
        <f>INDEX('Dev Likert Scale Single Score'!$E$2:$E$8, MATCH('Admin Single Score'!O124, 'Dev Likert Scale Single Score'!$D$2:$D$8, 0))</f>
        <v>1</v>
      </c>
      <c r="P122" s="45">
        <f>INDEX('Dev Likert Scale Single Score'!$E$2:$E$8, MATCH('Admin Single Score'!P124, 'Dev Likert Scale Single Score'!$D$2:$D$8, 0))</f>
        <v>0</v>
      </c>
      <c r="Q122" s="45">
        <f>INDEX('Dev Likert Scale Single Score'!$E$2:$E$8, MATCH('Admin Single Score'!Q124, 'Dev Likert Scale Single Score'!$D$2:$D$8, 0))</f>
        <v>0</v>
      </c>
      <c r="R122" s="45" t="e">
        <f>INDEX('Dev Likert Scale Single Score'!$E$2:$E$8, MATCH('Admin Single Score'!R124, 'Dev Likert Scale Single Score'!$D$2:$D$8, 0))</f>
        <v>#N/A</v>
      </c>
      <c r="S122" s="45" t="e">
        <f>INDEX('Dev Likert Scale Single Score'!$E$2:$E$8, MATCH('Admin Single Score'!S124, 'Dev Likert Scale Single Score'!$D$2:$D$8, 0))</f>
        <v>#N/A</v>
      </c>
      <c r="T122" s="45" t="e">
        <f>INDEX('Dev Likert Scale Single Score'!$E$2:$E$8, MATCH('Admin Single Score'!T124, 'Dev Likert Scale Single Score'!$D$2:$D$8, 0))</f>
        <v>#N/A</v>
      </c>
      <c r="U122" s="45" t="e">
        <f>INDEX('Dev Likert Scale Single Score'!$E$2:$E$8, MATCH('Admin Single Score'!U124, 'Dev Likert Scale Single Score'!$D$2:$D$8, 0))</f>
        <v>#N/A</v>
      </c>
      <c r="V122" s="45" t="e">
        <f>INDEX('Dev Likert Scale Single Score'!$E$2:$E$8, MATCH('Admin Single Score'!V124, 'Dev Likert Scale Single Score'!$D$2:$D$8, 0))</f>
        <v>#N/A</v>
      </c>
      <c r="W122" s="45" t="e">
        <f>INDEX('Dev Likert Scale Single Score'!$E$2:$E$8, MATCH('Admin Single Score'!W124, 'Dev Likert Scale Single Score'!$D$2:$D$8, 0))</f>
        <v>#N/A</v>
      </c>
      <c r="X122" s="45" t="e">
        <f>INDEX('Dev Likert Scale Single Score'!$E$2:$E$8, MATCH('Admin Single Score'!X124, 'Dev Likert Scale Single Score'!$D$2:$D$8, 0))</f>
        <v>#N/A</v>
      </c>
      <c r="Y122" s="45" t="e">
        <f>INDEX('Dev Likert Scale Single Score'!$E$2:$E$8, MATCH('Admin Single Score'!Y124, 'Dev Likert Scale Single Score'!$D$2:$D$8, 0))</f>
        <v>#N/A</v>
      </c>
      <c r="Z122" s="45" t="e">
        <f>INDEX('Dev Likert Scale Single Score'!$E$2:$E$8, MATCH('Admin Single Score'!Z124, 'Dev Likert Scale Single Score'!$D$2:$D$8, 0))</f>
        <v>#N/A</v>
      </c>
      <c r="AA122" s="45" t="e">
        <f>INDEX('Dev Likert Scale Single Score'!$E$2:$E$8, MATCH('Admin Single Score'!AA124, 'Dev Likert Scale Single Score'!$D$2:$D$8, 0))</f>
        <v>#N/A</v>
      </c>
      <c r="AB122" s="45" t="e">
        <f>INDEX('Dev Likert Scale Single Score'!$E$2:$E$8, MATCH('Admin Single Score'!AB124, 'Dev Likert Scale Single Score'!$D$2:$D$8, 0))</f>
        <v>#N/A</v>
      </c>
      <c r="AC122" s="45" t="e">
        <f>INDEX('Dev Likert Scale Single Score'!$E$2:$E$8, MATCH('Admin Single Score'!AC124, 'Dev Likert Scale Single Score'!$D$2:$D$8, 0))</f>
        <v>#N/A</v>
      </c>
      <c r="AD122" s="45" t="e">
        <f>INDEX('Dev Likert Scale Single Score'!$E$2:$E$8, MATCH('Admin Single Score'!AD124, 'Dev Likert Scale Single Score'!$D$2:$D$8, 0))</f>
        <v>#N/A</v>
      </c>
      <c r="AE122" s="45" t="e">
        <f>INDEX('Dev Likert Scale Single Score'!$E$2:$E$8, MATCH('Admin Single Score'!AE124, 'Dev Likert Scale Single Score'!$D$2:$D$8, 0))</f>
        <v>#N/A</v>
      </c>
      <c r="AF122" s="45" t="e">
        <f>INDEX('Dev Likert Scale Single Score'!$E$2:$E$8, MATCH('Admin Single Score'!AF124, 'Dev Likert Scale Single Score'!$D$2:$D$8, 0))</f>
        <v>#N/A</v>
      </c>
      <c r="AG122" s="45" t="e">
        <f>INDEX('Dev Likert Scale Single Score'!$E$2:$E$8, MATCH('Admin Single Score'!AG124, 'Dev Likert Scale Single Score'!$D$2:$D$8, 0))</f>
        <v>#N/A</v>
      </c>
      <c r="AH122" s="45" t="e">
        <f>INDEX('Dev Likert Scale Single Score'!$E$2:$E$8, MATCH('Admin Single Score'!AH124, 'Dev Likert Scale Single Score'!$D$2:$D$8, 0))</f>
        <v>#N/A</v>
      </c>
      <c r="AI122" s="45" t="e">
        <f>INDEX('Dev Likert Scale Single Score'!$E$2:$E$8, MATCH('Admin Single Score'!AI124, 'Dev Likert Scale Single Score'!$D$2:$D$8, 0))</f>
        <v>#N/A</v>
      </c>
      <c r="AJ122" s="45" t="e">
        <f>INDEX('Dev Likert Scale Single Score'!$E$2:$E$8, MATCH('Admin Single Score'!AJ124, 'Dev Likert Scale Single Score'!$D$2:$D$8, 0))</f>
        <v>#N/A</v>
      </c>
      <c r="AK122" s="45" t="e">
        <f>INDEX('Dev Likert Scale Single Score'!$E$2:$E$8, MATCH('Admin Single Score'!AK124, 'Dev Likert Scale Single Score'!$D$2:$D$8, 0))</f>
        <v>#N/A</v>
      </c>
      <c r="AL122" s="45" t="e">
        <f>INDEX('Dev Likert Scale Single Score'!$E$2:$E$8, MATCH('Admin Single Score'!AL124, 'Dev Likert Scale Single Score'!$D$2:$D$8, 0))</f>
        <v>#N/A</v>
      </c>
      <c r="AM122" s="45" t="e">
        <f>INDEX('Dev Likert Scale Single Score'!$E$2:$E$8, MATCH('Admin Single Score'!AM124, 'Dev Likert Scale Single Score'!$D$2:$D$8, 0))</f>
        <v>#N/A</v>
      </c>
      <c r="AN122" s="45" t="e">
        <f>INDEX('Dev Likert Scale Single Score'!$E$2:$E$8, MATCH('Admin Single Score'!AN124, 'Dev Likert Scale Single Score'!$D$2:$D$8, 0))</f>
        <v>#N/A</v>
      </c>
      <c r="AO122" s="45" t="e">
        <f>INDEX('Dev Likert Scale Single Score'!$E$2:$E$8, MATCH('Admin Single Score'!AO124, 'Dev Likert Scale Single Score'!$D$2:$D$8, 0))</f>
        <v>#N/A</v>
      </c>
      <c r="AP122" s="45" t="e">
        <f>INDEX('Dev Likert Scale Single Score'!$E$2:$E$8, MATCH('Admin Single Score'!AP124, 'Dev Likert Scale Single Score'!$D$2:$D$8, 0))</f>
        <v>#N/A</v>
      </c>
      <c r="AQ122" s="45" t="e">
        <f>INDEX('Dev Likert Scale Single Score'!$E$2:$E$8, MATCH('Admin Single Score'!AQ124, 'Dev Likert Scale Single Score'!$D$2:$D$8, 0))</f>
        <v>#N/A</v>
      </c>
    </row>
    <row r="123" spans="1:43" ht="76.5" thickTop="1" thickBot="1" x14ac:dyDescent="0.3">
      <c r="A123" s="92" t="str">
        <f>'Admin Single Score'!A125</f>
        <v>Question_25</v>
      </c>
      <c r="B123" s="13" t="str">
        <f>'Admin Single Score'!B125</f>
        <v>Do fishers historically use different methods (e.g. vessel type, gear, mesh size) in areas alternative to the MPA?</v>
      </c>
      <c r="C123" s="59" t="str">
        <f ca="1">'Admin Single Score'!C125</f>
        <v>Fishers historically have some differences in methods used in areas alternative to the MPA.</v>
      </c>
      <c r="D123" s="45">
        <f>INDEX('Dev Likert Scale Single Score'!$E$2:$E$8, MATCH('Admin Single Score'!D125, 'Dev Likert Scale Single Score'!$D$2:$D$8, 0))</f>
        <v>2</v>
      </c>
      <c r="E123" s="45">
        <f>INDEX('Dev Likert Scale Single Score'!$E$2:$E$8, MATCH('Admin Single Score'!E125, 'Dev Likert Scale Single Score'!$D$2:$D$8, 0))</f>
        <v>2</v>
      </c>
      <c r="F123" s="45">
        <f>INDEX('Dev Likert Scale Single Score'!$E$2:$E$8, MATCH('Admin Single Score'!F125, 'Dev Likert Scale Single Score'!$D$2:$D$8, 0))</f>
        <v>2</v>
      </c>
      <c r="G123" s="45">
        <f>INDEX('Dev Likert Scale Single Score'!$E$2:$E$8, MATCH('Admin Single Score'!G125, 'Dev Likert Scale Single Score'!$D$2:$D$8, 0))</f>
        <v>0</v>
      </c>
      <c r="H123" s="45">
        <f>INDEX('Dev Likert Scale Single Score'!$E$2:$E$8, MATCH('Admin Single Score'!H125, 'Dev Likert Scale Single Score'!$D$2:$D$8, 0))</f>
        <v>0</v>
      </c>
      <c r="I123" s="45">
        <f>INDEX('Dev Likert Scale Single Score'!$E$2:$E$8, MATCH('Admin Single Score'!I125, 'Dev Likert Scale Single Score'!$D$2:$D$8, 0))</f>
        <v>2</v>
      </c>
      <c r="J123" s="45">
        <f>INDEX('Dev Likert Scale Single Score'!$E$2:$E$8, MATCH('Admin Single Score'!J125, 'Dev Likert Scale Single Score'!$D$2:$D$8, 0))</f>
        <v>2</v>
      </c>
      <c r="K123" s="45">
        <f>INDEX('Dev Likert Scale Single Score'!$E$2:$E$8, MATCH('Admin Single Score'!K125, 'Dev Likert Scale Single Score'!$D$2:$D$8, 0))</f>
        <v>2</v>
      </c>
      <c r="L123" s="45">
        <f>INDEX('Dev Likert Scale Single Score'!$E$2:$E$8, MATCH('Admin Single Score'!L125, 'Dev Likert Scale Single Score'!$D$2:$D$8, 0))</f>
        <v>2</v>
      </c>
      <c r="M123" s="45">
        <f>INDEX('Dev Likert Scale Single Score'!$E$2:$E$8, MATCH('Admin Single Score'!M125, 'Dev Likert Scale Single Score'!$D$2:$D$8, 0))</f>
        <v>2</v>
      </c>
      <c r="N123" s="45">
        <f>INDEX('Dev Likert Scale Single Score'!$E$2:$E$8, MATCH('Admin Single Score'!N125, 'Dev Likert Scale Single Score'!$D$2:$D$8, 0))</f>
        <v>0</v>
      </c>
      <c r="O123" s="45">
        <f>INDEX('Dev Likert Scale Single Score'!$E$2:$E$8, MATCH('Admin Single Score'!O125, 'Dev Likert Scale Single Score'!$D$2:$D$8, 0))</f>
        <v>2</v>
      </c>
      <c r="P123" s="45">
        <f>INDEX('Dev Likert Scale Single Score'!$E$2:$E$8, MATCH('Admin Single Score'!P125, 'Dev Likert Scale Single Score'!$D$2:$D$8, 0))</f>
        <v>0</v>
      </c>
      <c r="Q123" s="45">
        <f>INDEX('Dev Likert Scale Single Score'!$E$2:$E$8, MATCH('Admin Single Score'!Q125, 'Dev Likert Scale Single Score'!$D$2:$D$8, 0))</f>
        <v>0</v>
      </c>
      <c r="R123" s="45" t="e">
        <f>INDEX('Dev Likert Scale Single Score'!$E$2:$E$8, MATCH('Admin Single Score'!R125, 'Dev Likert Scale Single Score'!$D$2:$D$8, 0))</f>
        <v>#N/A</v>
      </c>
      <c r="S123" s="45" t="e">
        <f>INDEX('Dev Likert Scale Single Score'!$E$2:$E$8, MATCH('Admin Single Score'!S125, 'Dev Likert Scale Single Score'!$D$2:$D$8, 0))</f>
        <v>#N/A</v>
      </c>
      <c r="T123" s="45" t="e">
        <f>INDEX('Dev Likert Scale Single Score'!$E$2:$E$8, MATCH('Admin Single Score'!T125, 'Dev Likert Scale Single Score'!$D$2:$D$8, 0))</f>
        <v>#N/A</v>
      </c>
      <c r="U123" s="45" t="e">
        <f>INDEX('Dev Likert Scale Single Score'!$E$2:$E$8, MATCH('Admin Single Score'!U125, 'Dev Likert Scale Single Score'!$D$2:$D$8, 0))</f>
        <v>#N/A</v>
      </c>
      <c r="V123" s="45" t="e">
        <f>INDEX('Dev Likert Scale Single Score'!$E$2:$E$8, MATCH('Admin Single Score'!V125, 'Dev Likert Scale Single Score'!$D$2:$D$8, 0))</f>
        <v>#N/A</v>
      </c>
      <c r="W123" s="45" t="e">
        <f>INDEX('Dev Likert Scale Single Score'!$E$2:$E$8, MATCH('Admin Single Score'!W125, 'Dev Likert Scale Single Score'!$D$2:$D$8, 0))</f>
        <v>#N/A</v>
      </c>
      <c r="X123" s="45" t="e">
        <f>INDEX('Dev Likert Scale Single Score'!$E$2:$E$8, MATCH('Admin Single Score'!X125, 'Dev Likert Scale Single Score'!$D$2:$D$8, 0))</f>
        <v>#N/A</v>
      </c>
      <c r="Y123" s="45" t="e">
        <f>INDEX('Dev Likert Scale Single Score'!$E$2:$E$8, MATCH('Admin Single Score'!Y125, 'Dev Likert Scale Single Score'!$D$2:$D$8, 0))</f>
        <v>#N/A</v>
      </c>
      <c r="Z123" s="45" t="e">
        <f>INDEX('Dev Likert Scale Single Score'!$E$2:$E$8, MATCH('Admin Single Score'!Z125, 'Dev Likert Scale Single Score'!$D$2:$D$8, 0))</f>
        <v>#N/A</v>
      </c>
      <c r="AA123" s="45" t="e">
        <f>INDEX('Dev Likert Scale Single Score'!$E$2:$E$8, MATCH('Admin Single Score'!AA125, 'Dev Likert Scale Single Score'!$D$2:$D$8, 0))</f>
        <v>#N/A</v>
      </c>
      <c r="AB123" s="45" t="e">
        <f>INDEX('Dev Likert Scale Single Score'!$E$2:$E$8, MATCH('Admin Single Score'!AB125, 'Dev Likert Scale Single Score'!$D$2:$D$8, 0))</f>
        <v>#N/A</v>
      </c>
      <c r="AC123" s="45" t="e">
        <f>INDEX('Dev Likert Scale Single Score'!$E$2:$E$8, MATCH('Admin Single Score'!AC125, 'Dev Likert Scale Single Score'!$D$2:$D$8, 0))</f>
        <v>#N/A</v>
      </c>
      <c r="AD123" s="45" t="e">
        <f>INDEX('Dev Likert Scale Single Score'!$E$2:$E$8, MATCH('Admin Single Score'!AD125, 'Dev Likert Scale Single Score'!$D$2:$D$8, 0))</f>
        <v>#N/A</v>
      </c>
      <c r="AE123" s="45" t="e">
        <f>INDEX('Dev Likert Scale Single Score'!$E$2:$E$8, MATCH('Admin Single Score'!AE125, 'Dev Likert Scale Single Score'!$D$2:$D$8, 0))</f>
        <v>#N/A</v>
      </c>
      <c r="AF123" s="45" t="e">
        <f>INDEX('Dev Likert Scale Single Score'!$E$2:$E$8, MATCH('Admin Single Score'!AF125, 'Dev Likert Scale Single Score'!$D$2:$D$8, 0))</f>
        <v>#N/A</v>
      </c>
      <c r="AG123" s="45" t="e">
        <f>INDEX('Dev Likert Scale Single Score'!$E$2:$E$8, MATCH('Admin Single Score'!AG125, 'Dev Likert Scale Single Score'!$D$2:$D$8, 0))</f>
        <v>#N/A</v>
      </c>
      <c r="AH123" s="45" t="e">
        <f>INDEX('Dev Likert Scale Single Score'!$E$2:$E$8, MATCH('Admin Single Score'!AH125, 'Dev Likert Scale Single Score'!$D$2:$D$8, 0))</f>
        <v>#N/A</v>
      </c>
      <c r="AI123" s="45" t="e">
        <f>INDEX('Dev Likert Scale Single Score'!$E$2:$E$8, MATCH('Admin Single Score'!AI125, 'Dev Likert Scale Single Score'!$D$2:$D$8, 0))</f>
        <v>#N/A</v>
      </c>
      <c r="AJ123" s="45" t="e">
        <f>INDEX('Dev Likert Scale Single Score'!$E$2:$E$8, MATCH('Admin Single Score'!AJ125, 'Dev Likert Scale Single Score'!$D$2:$D$8, 0))</f>
        <v>#N/A</v>
      </c>
      <c r="AK123" s="45" t="e">
        <f>INDEX('Dev Likert Scale Single Score'!$E$2:$E$8, MATCH('Admin Single Score'!AK125, 'Dev Likert Scale Single Score'!$D$2:$D$8, 0))</f>
        <v>#N/A</v>
      </c>
      <c r="AL123" s="45" t="e">
        <f>INDEX('Dev Likert Scale Single Score'!$E$2:$E$8, MATCH('Admin Single Score'!AL125, 'Dev Likert Scale Single Score'!$D$2:$D$8, 0))</f>
        <v>#N/A</v>
      </c>
      <c r="AM123" s="45" t="e">
        <f>INDEX('Dev Likert Scale Single Score'!$E$2:$E$8, MATCH('Admin Single Score'!AM125, 'Dev Likert Scale Single Score'!$D$2:$D$8, 0))</f>
        <v>#N/A</v>
      </c>
      <c r="AN123" s="45" t="e">
        <f>INDEX('Dev Likert Scale Single Score'!$E$2:$E$8, MATCH('Admin Single Score'!AN125, 'Dev Likert Scale Single Score'!$D$2:$D$8, 0))</f>
        <v>#N/A</v>
      </c>
      <c r="AO123" s="45" t="e">
        <f>INDEX('Dev Likert Scale Single Score'!$E$2:$E$8, MATCH('Admin Single Score'!AO125, 'Dev Likert Scale Single Score'!$D$2:$D$8, 0))</f>
        <v>#N/A</v>
      </c>
      <c r="AP123" s="45" t="e">
        <f>INDEX('Dev Likert Scale Single Score'!$E$2:$E$8, MATCH('Admin Single Score'!AP125, 'Dev Likert Scale Single Score'!$D$2:$D$8, 0))</f>
        <v>#N/A</v>
      </c>
      <c r="AQ123" s="45" t="e">
        <f>INDEX('Dev Likert Scale Single Score'!$E$2:$E$8, MATCH('Admin Single Score'!AQ125, 'Dev Likert Scale Single Score'!$D$2:$D$8, 0))</f>
        <v>#N/A</v>
      </c>
    </row>
    <row r="124" spans="1:43" ht="76.5" thickTop="1" thickBot="1" x14ac:dyDescent="0.3">
      <c r="A124" s="92" t="str">
        <f>'Admin Single Score'!A126</f>
        <v>Question_25</v>
      </c>
      <c r="B124" s="13" t="str">
        <f>'Admin Single Score'!B126</f>
        <v>Do fishers historically use different methods (e.g. vessel type, gear, mesh size) in areas alternative to the MPA?</v>
      </c>
      <c r="C124" s="59" t="str">
        <f ca="1">'Admin Single Score'!C126</f>
        <v>Fishers historically have many differences in methods used in areas alternative to the MPA.</v>
      </c>
      <c r="D124" s="45">
        <f>INDEX('Dev Likert Scale Single Score'!$E$2:$E$8, MATCH('Admin Single Score'!D126, 'Dev Likert Scale Single Score'!$D$2:$D$8, 0))</f>
        <v>3</v>
      </c>
      <c r="E124" s="45">
        <f>INDEX('Dev Likert Scale Single Score'!$E$2:$E$8, MATCH('Admin Single Score'!E126, 'Dev Likert Scale Single Score'!$D$2:$D$8, 0))</f>
        <v>3</v>
      </c>
      <c r="F124" s="45">
        <f>INDEX('Dev Likert Scale Single Score'!$E$2:$E$8, MATCH('Admin Single Score'!F126, 'Dev Likert Scale Single Score'!$D$2:$D$8, 0))</f>
        <v>3</v>
      </c>
      <c r="G124" s="45">
        <f>INDEX('Dev Likert Scale Single Score'!$E$2:$E$8, MATCH('Admin Single Score'!G126, 'Dev Likert Scale Single Score'!$D$2:$D$8, 0))</f>
        <v>0</v>
      </c>
      <c r="H124" s="45">
        <f>INDEX('Dev Likert Scale Single Score'!$E$2:$E$8, MATCH('Admin Single Score'!H126, 'Dev Likert Scale Single Score'!$D$2:$D$8, 0))</f>
        <v>0</v>
      </c>
      <c r="I124" s="45">
        <f>INDEX('Dev Likert Scale Single Score'!$E$2:$E$8, MATCH('Admin Single Score'!I126, 'Dev Likert Scale Single Score'!$D$2:$D$8, 0))</f>
        <v>3</v>
      </c>
      <c r="J124" s="45">
        <f>INDEX('Dev Likert Scale Single Score'!$E$2:$E$8, MATCH('Admin Single Score'!J126, 'Dev Likert Scale Single Score'!$D$2:$D$8, 0))</f>
        <v>3</v>
      </c>
      <c r="K124" s="45">
        <f>INDEX('Dev Likert Scale Single Score'!$E$2:$E$8, MATCH('Admin Single Score'!K126, 'Dev Likert Scale Single Score'!$D$2:$D$8, 0))</f>
        <v>3</v>
      </c>
      <c r="L124" s="45">
        <f>INDEX('Dev Likert Scale Single Score'!$E$2:$E$8, MATCH('Admin Single Score'!L126, 'Dev Likert Scale Single Score'!$D$2:$D$8, 0))</f>
        <v>3</v>
      </c>
      <c r="M124" s="45">
        <f>INDEX('Dev Likert Scale Single Score'!$E$2:$E$8, MATCH('Admin Single Score'!M126, 'Dev Likert Scale Single Score'!$D$2:$D$8, 0))</f>
        <v>3</v>
      </c>
      <c r="N124" s="45">
        <f>INDEX('Dev Likert Scale Single Score'!$E$2:$E$8, MATCH('Admin Single Score'!N126, 'Dev Likert Scale Single Score'!$D$2:$D$8, 0))</f>
        <v>0</v>
      </c>
      <c r="O124" s="45">
        <f>INDEX('Dev Likert Scale Single Score'!$E$2:$E$8, MATCH('Admin Single Score'!O126, 'Dev Likert Scale Single Score'!$D$2:$D$8, 0))</f>
        <v>3</v>
      </c>
      <c r="P124" s="45">
        <f>INDEX('Dev Likert Scale Single Score'!$E$2:$E$8, MATCH('Admin Single Score'!P126, 'Dev Likert Scale Single Score'!$D$2:$D$8, 0))</f>
        <v>0</v>
      </c>
      <c r="Q124" s="45">
        <f>INDEX('Dev Likert Scale Single Score'!$E$2:$E$8, MATCH('Admin Single Score'!Q126, 'Dev Likert Scale Single Score'!$D$2:$D$8, 0))</f>
        <v>0</v>
      </c>
      <c r="R124" s="45" t="e">
        <f>INDEX('Dev Likert Scale Single Score'!$E$2:$E$8, MATCH('Admin Single Score'!R126, 'Dev Likert Scale Single Score'!$D$2:$D$8, 0))</f>
        <v>#N/A</v>
      </c>
      <c r="S124" s="45" t="e">
        <f>INDEX('Dev Likert Scale Single Score'!$E$2:$E$8, MATCH('Admin Single Score'!S126, 'Dev Likert Scale Single Score'!$D$2:$D$8, 0))</f>
        <v>#N/A</v>
      </c>
      <c r="T124" s="45" t="e">
        <f>INDEX('Dev Likert Scale Single Score'!$E$2:$E$8, MATCH('Admin Single Score'!T126, 'Dev Likert Scale Single Score'!$D$2:$D$8, 0))</f>
        <v>#N/A</v>
      </c>
      <c r="U124" s="45" t="e">
        <f>INDEX('Dev Likert Scale Single Score'!$E$2:$E$8, MATCH('Admin Single Score'!U126, 'Dev Likert Scale Single Score'!$D$2:$D$8, 0))</f>
        <v>#N/A</v>
      </c>
      <c r="V124" s="45" t="e">
        <f>INDEX('Dev Likert Scale Single Score'!$E$2:$E$8, MATCH('Admin Single Score'!V126, 'Dev Likert Scale Single Score'!$D$2:$D$8, 0))</f>
        <v>#N/A</v>
      </c>
      <c r="W124" s="45" t="e">
        <f>INDEX('Dev Likert Scale Single Score'!$E$2:$E$8, MATCH('Admin Single Score'!W126, 'Dev Likert Scale Single Score'!$D$2:$D$8, 0))</f>
        <v>#N/A</v>
      </c>
      <c r="X124" s="45" t="e">
        <f>INDEX('Dev Likert Scale Single Score'!$E$2:$E$8, MATCH('Admin Single Score'!X126, 'Dev Likert Scale Single Score'!$D$2:$D$8, 0))</f>
        <v>#N/A</v>
      </c>
      <c r="Y124" s="45" t="e">
        <f>INDEX('Dev Likert Scale Single Score'!$E$2:$E$8, MATCH('Admin Single Score'!Y126, 'Dev Likert Scale Single Score'!$D$2:$D$8, 0))</f>
        <v>#N/A</v>
      </c>
      <c r="Z124" s="45" t="e">
        <f>INDEX('Dev Likert Scale Single Score'!$E$2:$E$8, MATCH('Admin Single Score'!Z126, 'Dev Likert Scale Single Score'!$D$2:$D$8, 0))</f>
        <v>#N/A</v>
      </c>
      <c r="AA124" s="45" t="e">
        <f>INDEX('Dev Likert Scale Single Score'!$E$2:$E$8, MATCH('Admin Single Score'!AA126, 'Dev Likert Scale Single Score'!$D$2:$D$8, 0))</f>
        <v>#N/A</v>
      </c>
      <c r="AB124" s="45" t="e">
        <f>INDEX('Dev Likert Scale Single Score'!$E$2:$E$8, MATCH('Admin Single Score'!AB126, 'Dev Likert Scale Single Score'!$D$2:$D$8, 0))</f>
        <v>#N/A</v>
      </c>
      <c r="AC124" s="45" t="e">
        <f>INDEX('Dev Likert Scale Single Score'!$E$2:$E$8, MATCH('Admin Single Score'!AC126, 'Dev Likert Scale Single Score'!$D$2:$D$8, 0))</f>
        <v>#N/A</v>
      </c>
      <c r="AD124" s="45" t="e">
        <f>INDEX('Dev Likert Scale Single Score'!$E$2:$E$8, MATCH('Admin Single Score'!AD126, 'Dev Likert Scale Single Score'!$D$2:$D$8, 0))</f>
        <v>#N/A</v>
      </c>
      <c r="AE124" s="45" t="e">
        <f>INDEX('Dev Likert Scale Single Score'!$E$2:$E$8, MATCH('Admin Single Score'!AE126, 'Dev Likert Scale Single Score'!$D$2:$D$8, 0))</f>
        <v>#N/A</v>
      </c>
      <c r="AF124" s="45" t="e">
        <f>INDEX('Dev Likert Scale Single Score'!$E$2:$E$8, MATCH('Admin Single Score'!AF126, 'Dev Likert Scale Single Score'!$D$2:$D$8, 0))</f>
        <v>#N/A</v>
      </c>
      <c r="AG124" s="45" t="e">
        <f>INDEX('Dev Likert Scale Single Score'!$E$2:$E$8, MATCH('Admin Single Score'!AG126, 'Dev Likert Scale Single Score'!$D$2:$D$8, 0))</f>
        <v>#N/A</v>
      </c>
      <c r="AH124" s="45" t="e">
        <f>INDEX('Dev Likert Scale Single Score'!$E$2:$E$8, MATCH('Admin Single Score'!AH126, 'Dev Likert Scale Single Score'!$D$2:$D$8, 0))</f>
        <v>#N/A</v>
      </c>
      <c r="AI124" s="45" t="e">
        <f>INDEX('Dev Likert Scale Single Score'!$E$2:$E$8, MATCH('Admin Single Score'!AI126, 'Dev Likert Scale Single Score'!$D$2:$D$8, 0))</f>
        <v>#N/A</v>
      </c>
      <c r="AJ124" s="45" t="e">
        <f>INDEX('Dev Likert Scale Single Score'!$E$2:$E$8, MATCH('Admin Single Score'!AJ126, 'Dev Likert Scale Single Score'!$D$2:$D$8, 0))</f>
        <v>#N/A</v>
      </c>
      <c r="AK124" s="45" t="e">
        <f>INDEX('Dev Likert Scale Single Score'!$E$2:$E$8, MATCH('Admin Single Score'!AK126, 'Dev Likert Scale Single Score'!$D$2:$D$8, 0))</f>
        <v>#N/A</v>
      </c>
      <c r="AL124" s="45" t="e">
        <f>INDEX('Dev Likert Scale Single Score'!$E$2:$E$8, MATCH('Admin Single Score'!AL126, 'Dev Likert Scale Single Score'!$D$2:$D$8, 0))</f>
        <v>#N/A</v>
      </c>
      <c r="AM124" s="45" t="e">
        <f>INDEX('Dev Likert Scale Single Score'!$E$2:$E$8, MATCH('Admin Single Score'!AM126, 'Dev Likert Scale Single Score'!$D$2:$D$8, 0))</f>
        <v>#N/A</v>
      </c>
      <c r="AN124" s="45" t="e">
        <f>INDEX('Dev Likert Scale Single Score'!$E$2:$E$8, MATCH('Admin Single Score'!AN126, 'Dev Likert Scale Single Score'!$D$2:$D$8, 0))</f>
        <v>#N/A</v>
      </c>
      <c r="AO124" s="45" t="e">
        <f>INDEX('Dev Likert Scale Single Score'!$E$2:$E$8, MATCH('Admin Single Score'!AO126, 'Dev Likert Scale Single Score'!$D$2:$D$8, 0))</f>
        <v>#N/A</v>
      </c>
      <c r="AP124" s="45" t="e">
        <f>INDEX('Dev Likert Scale Single Score'!$E$2:$E$8, MATCH('Admin Single Score'!AP126, 'Dev Likert Scale Single Score'!$D$2:$D$8, 0))</f>
        <v>#N/A</v>
      </c>
      <c r="AQ124" s="45" t="e">
        <f>INDEX('Dev Likert Scale Single Score'!$E$2:$E$8, MATCH('Admin Single Score'!AQ126, 'Dev Likert Scale Single Score'!$D$2:$D$8, 0))</f>
        <v>#N/A</v>
      </c>
    </row>
    <row r="125" spans="1:43" ht="76.5" thickTop="1" thickBot="1" x14ac:dyDescent="0.3">
      <c r="A125" s="92" t="str">
        <f>'Admin Single Score'!A127</f>
        <v>Question_25</v>
      </c>
      <c r="B125" s="13" t="str">
        <f>'Admin Single Score'!B127</f>
        <v>Do fishers historically use different methods (e.g. vessel type, gear, mesh size) in areas alternative to the MPA?</v>
      </c>
      <c r="C125" s="59" t="str">
        <f ca="1">'Admin Single Score'!C127</f>
        <v>This is unknown and/or uncertain (Q25).</v>
      </c>
      <c r="D125" s="45" t="str">
        <f>INDEX('Dev Likert Scale Single Score'!$E$2:$E$8, MATCH('Admin Single Score'!D127, 'Dev Likert Scale Single Score'!$D$2:$D$8, 0))</f>
        <v>u</v>
      </c>
      <c r="E125" s="45" t="str">
        <f>INDEX('Dev Likert Scale Single Score'!$E$2:$E$8, MATCH('Admin Single Score'!E127, 'Dev Likert Scale Single Score'!$D$2:$D$8, 0))</f>
        <v>u</v>
      </c>
      <c r="F125" s="45" t="str">
        <f>INDEX('Dev Likert Scale Single Score'!$E$2:$E$8, MATCH('Admin Single Score'!F127, 'Dev Likert Scale Single Score'!$D$2:$D$8, 0))</f>
        <v>u</v>
      </c>
      <c r="G125" s="45">
        <f>INDEX('Dev Likert Scale Single Score'!$E$2:$E$8, MATCH('Admin Single Score'!G127, 'Dev Likert Scale Single Score'!$D$2:$D$8, 0))</f>
        <v>0</v>
      </c>
      <c r="H125" s="45">
        <f>INDEX('Dev Likert Scale Single Score'!$E$2:$E$8, MATCH('Admin Single Score'!H127, 'Dev Likert Scale Single Score'!$D$2:$D$8, 0))</f>
        <v>0</v>
      </c>
      <c r="I125" s="45" t="str">
        <f>INDEX('Dev Likert Scale Single Score'!$E$2:$E$8, MATCH('Admin Single Score'!I127, 'Dev Likert Scale Single Score'!$D$2:$D$8, 0))</f>
        <v>u</v>
      </c>
      <c r="J125" s="45" t="str">
        <f>INDEX('Dev Likert Scale Single Score'!$E$2:$E$8, MATCH('Admin Single Score'!J127, 'Dev Likert Scale Single Score'!$D$2:$D$8, 0))</f>
        <v>u</v>
      </c>
      <c r="K125" s="45" t="str">
        <f>INDEX('Dev Likert Scale Single Score'!$E$2:$E$8, MATCH('Admin Single Score'!K127, 'Dev Likert Scale Single Score'!$D$2:$D$8, 0))</f>
        <v>u</v>
      </c>
      <c r="L125" s="45" t="str">
        <f>INDEX('Dev Likert Scale Single Score'!$E$2:$E$8, MATCH('Admin Single Score'!L127, 'Dev Likert Scale Single Score'!$D$2:$D$8, 0))</f>
        <v>u</v>
      </c>
      <c r="M125" s="45" t="str">
        <f>INDEX('Dev Likert Scale Single Score'!$E$2:$E$8, MATCH('Admin Single Score'!M127, 'Dev Likert Scale Single Score'!$D$2:$D$8, 0))</f>
        <v>u</v>
      </c>
      <c r="N125" s="45">
        <f>INDEX('Dev Likert Scale Single Score'!$E$2:$E$8, MATCH('Admin Single Score'!N127, 'Dev Likert Scale Single Score'!$D$2:$D$8, 0))</f>
        <v>0</v>
      </c>
      <c r="O125" s="45" t="str">
        <f>INDEX('Dev Likert Scale Single Score'!$E$2:$E$8, MATCH('Admin Single Score'!O127, 'Dev Likert Scale Single Score'!$D$2:$D$8, 0))</f>
        <v>u</v>
      </c>
      <c r="P125" s="45">
        <f>INDEX('Dev Likert Scale Single Score'!$E$2:$E$8, MATCH('Admin Single Score'!P127, 'Dev Likert Scale Single Score'!$D$2:$D$8, 0))</f>
        <v>0</v>
      </c>
      <c r="Q125" s="45">
        <f>INDEX('Dev Likert Scale Single Score'!$E$2:$E$8, MATCH('Admin Single Score'!Q127, 'Dev Likert Scale Single Score'!$D$2:$D$8, 0))</f>
        <v>0</v>
      </c>
      <c r="R125" s="45" t="e">
        <f>INDEX('Dev Likert Scale Single Score'!$E$2:$E$8, MATCH('Admin Single Score'!R127, 'Dev Likert Scale Single Score'!$D$2:$D$8, 0))</f>
        <v>#N/A</v>
      </c>
      <c r="S125" s="45" t="e">
        <f>INDEX('Dev Likert Scale Single Score'!$E$2:$E$8, MATCH('Admin Single Score'!S127, 'Dev Likert Scale Single Score'!$D$2:$D$8, 0))</f>
        <v>#N/A</v>
      </c>
      <c r="T125" s="45" t="e">
        <f>INDEX('Dev Likert Scale Single Score'!$E$2:$E$8, MATCH('Admin Single Score'!T127, 'Dev Likert Scale Single Score'!$D$2:$D$8, 0))</f>
        <v>#N/A</v>
      </c>
      <c r="U125" s="45" t="e">
        <f>INDEX('Dev Likert Scale Single Score'!$E$2:$E$8, MATCH('Admin Single Score'!U127, 'Dev Likert Scale Single Score'!$D$2:$D$8, 0))</f>
        <v>#N/A</v>
      </c>
      <c r="V125" s="45" t="e">
        <f>INDEX('Dev Likert Scale Single Score'!$E$2:$E$8, MATCH('Admin Single Score'!V127, 'Dev Likert Scale Single Score'!$D$2:$D$8, 0))</f>
        <v>#N/A</v>
      </c>
      <c r="W125" s="45" t="e">
        <f>INDEX('Dev Likert Scale Single Score'!$E$2:$E$8, MATCH('Admin Single Score'!W127, 'Dev Likert Scale Single Score'!$D$2:$D$8, 0))</f>
        <v>#N/A</v>
      </c>
      <c r="X125" s="45" t="e">
        <f>INDEX('Dev Likert Scale Single Score'!$E$2:$E$8, MATCH('Admin Single Score'!X127, 'Dev Likert Scale Single Score'!$D$2:$D$8, 0))</f>
        <v>#N/A</v>
      </c>
      <c r="Y125" s="45" t="e">
        <f>INDEX('Dev Likert Scale Single Score'!$E$2:$E$8, MATCH('Admin Single Score'!Y127, 'Dev Likert Scale Single Score'!$D$2:$D$8, 0))</f>
        <v>#N/A</v>
      </c>
      <c r="Z125" s="45" t="e">
        <f>INDEX('Dev Likert Scale Single Score'!$E$2:$E$8, MATCH('Admin Single Score'!Z127, 'Dev Likert Scale Single Score'!$D$2:$D$8, 0))</f>
        <v>#N/A</v>
      </c>
      <c r="AA125" s="45" t="e">
        <f>INDEX('Dev Likert Scale Single Score'!$E$2:$E$8, MATCH('Admin Single Score'!AA127, 'Dev Likert Scale Single Score'!$D$2:$D$8, 0))</f>
        <v>#N/A</v>
      </c>
      <c r="AB125" s="45" t="e">
        <f>INDEX('Dev Likert Scale Single Score'!$E$2:$E$8, MATCH('Admin Single Score'!AB127, 'Dev Likert Scale Single Score'!$D$2:$D$8, 0))</f>
        <v>#N/A</v>
      </c>
      <c r="AC125" s="45" t="e">
        <f>INDEX('Dev Likert Scale Single Score'!$E$2:$E$8, MATCH('Admin Single Score'!AC127, 'Dev Likert Scale Single Score'!$D$2:$D$8, 0))</f>
        <v>#N/A</v>
      </c>
      <c r="AD125" s="45" t="e">
        <f>INDEX('Dev Likert Scale Single Score'!$E$2:$E$8, MATCH('Admin Single Score'!AD127, 'Dev Likert Scale Single Score'!$D$2:$D$8, 0))</f>
        <v>#N/A</v>
      </c>
      <c r="AE125" s="45" t="e">
        <f>INDEX('Dev Likert Scale Single Score'!$E$2:$E$8, MATCH('Admin Single Score'!AE127, 'Dev Likert Scale Single Score'!$D$2:$D$8, 0))</f>
        <v>#N/A</v>
      </c>
      <c r="AF125" s="45" t="e">
        <f>INDEX('Dev Likert Scale Single Score'!$E$2:$E$8, MATCH('Admin Single Score'!AF127, 'Dev Likert Scale Single Score'!$D$2:$D$8, 0))</f>
        <v>#N/A</v>
      </c>
      <c r="AG125" s="45" t="e">
        <f>INDEX('Dev Likert Scale Single Score'!$E$2:$E$8, MATCH('Admin Single Score'!AG127, 'Dev Likert Scale Single Score'!$D$2:$D$8, 0))</f>
        <v>#N/A</v>
      </c>
      <c r="AH125" s="45" t="e">
        <f>INDEX('Dev Likert Scale Single Score'!$E$2:$E$8, MATCH('Admin Single Score'!AH127, 'Dev Likert Scale Single Score'!$D$2:$D$8, 0))</f>
        <v>#N/A</v>
      </c>
      <c r="AI125" s="45" t="e">
        <f>INDEX('Dev Likert Scale Single Score'!$E$2:$E$8, MATCH('Admin Single Score'!AI127, 'Dev Likert Scale Single Score'!$D$2:$D$8, 0))</f>
        <v>#N/A</v>
      </c>
      <c r="AJ125" s="45" t="e">
        <f>INDEX('Dev Likert Scale Single Score'!$E$2:$E$8, MATCH('Admin Single Score'!AJ127, 'Dev Likert Scale Single Score'!$D$2:$D$8, 0))</f>
        <v>#N/A</v>
      </c>
      <c r="AK125" s="45" t="e">
        <f>INDEX('Dev Likert Scale Single Score'!$E$2:$E$8, MATCH('Admin Single Score'!AK127, 'Dev Likert Scale Single Score'!$D$2:$D$8, 0))</f>
        <v>#N/A</v>
      </c>
      <c r="AL125" s="45" t="e">
        <f>INDEX('Dev Likert Scale Single Score'!$E$2:$E$8, MATCH('Admin Single Score'!AL127, 'Dev Likert Scale Single Score'!$D$2:$D$8, 0))</f>
        <v>#N/A</v>
      </c>
      <c r="AM125" s="45" t="e">
        <f>INDEX('Dev Likert Scale Single Score'!$E$2:$E$8, MATCH('Admin Single Score'!AM127, 'Dev Likert Scale Single Score'!$D$2:$D$8, 0))</f>
        <v>#N/A</v>
      </c>
      <c r="AN125" s="45" t="e">
        <f>INDEX('Dev Likert Scale Single Score'!$E$2:$E$8, MATCH('Admin Single Score'!AN127, 'Dev Likert Scale Single Score'!$D$2:$D$8, 0))</f>
        <v>#N/A</v>
      </c>
      <c r="AO125" s="45" t="e">
        <f>INDEX('Dev Likert Scale Single Score'!$E$2:$E$8, MATCH('Admin Single Score'!AO127, 'Dev Likert Scale Single Score'!$D$2:$D$8, 0))</f>
        <v>#N/A</v>
      </c>
      <c r="AP125" s="45" t="e">
        <f>INDEX('Dev Likert Scale Single Score'!$E$2:$E$8, MATCH('Admin Single Score'!AP127, 'Dev Likert Scale Single Score'!$D$2:$D$8, 0))</f>
        <v>#N/A</v>
      </c>
      <c r="AQ125" s="45" t="e">
        <f>INDEX('Dev Likert Scale Single Score'!$E$2:$E$8, MATCH('Admin Single Score'!AQ127, 'Dev Likert Scale Single Score'!$D$2:$D$8, 0))</f>
        <v>#N/A</v>
      </c>
    </row>
    <row r="126" spans="1:43" ht="76.5" thickTop="1" thickBot="1" x14ac:dyDescent="0.3">
      <c r="A126" s="92" t="str">
        <f>'Admin Single Score'!A128</f>
        <v>Question_25</v>
      </c>
      <c r="B126" s="13" t="str">
        <f>'Admin Single Score'!B128</f>
        <v>Do fishers historically use different methods (e.g. vessel type, gear, mesh size) in areas alternative to the MPA?</v>
      </c>
      <c r="C126" s="59">
        <f ca="1">'Admin Single Score'!C128</f>
        <v>0</v>
      </c>
      <c r="D126" s="45" t="e">
        <f>INDEX('Dev Likert Scale Single Score'!$E$2:$E$8, MATCH('Admin Single Score'!D128, 'Dev Likert Scale Single Score'!$D$2:$D$8, 0))</f>
        <v>#N/A</v>
      </c>
      <c r="E126" s="45" t="e">
        <f>INDEX('Dev Likert Scale Single Score'!$E$2:$E$8, MATCH('Admin Single Score'!E128, 'Dev Likert Scale Single Score'!$D$2:$D$8, 0))</f>
        <v>#N/A</v>
      </c>
      <c r="F126" s="45" t="e">
        <f>INDEX('Dev Likert Scale Single Score'!$E$2:$E$8, MATCH('Admin Single Score'!F128, 'Dev Likert Scale Single Score'!$D$2:$D$8, 0))</f>
        <v>#N/A</v>
      </c>
      <c r="G126" s="45" t="e">
        <f>INDEX('Dev Likert Scale Single Score'!$E$2:$E$8, MATCH('Admin Single Score'!G128, 'Dev Likert Scale Single Score'!$D$2:$D$8, 0))</f>
        <v>#N/A</v>
      </c>
      <c r="H126" s="45" t="e">
        <f>INDEX('Dev Likert Scale Single Score'!$E$2:$E$8, MATCH('Admin Single Score'!H128, 'Dev Likert Scale Single Score'!$D$2:$D$8, 0))</f>
        <v>#N/A</v>
      </c>
      <c r="I126" s="45" t="e">
        <f>INDEX('Dev Likert Scale Single Score'!$E$2:$E$8, MATCH('Admin Single Score'!I128, 'Dev Likert Scale Single Score'!$D$2:$D$8, 0))</f>
        <v>#N/A</v>
      </c>
      <c r="J126" s="45" t="e">
        <f>INDEX('Dev Likert Scale Single Score'!$E$2:$E$8, MATCH('Admin Single Score'!J128, 'Dev Likert Scale Single Score'!$D$2:$D$8, 0))</f>
        <v>#N/A</v>
      </c>
      <c r="K126" s="45" t="e">
        <f>INDEX('Dev Likert Scale Single Score'!$E$2:$E$8, MATCH('Admin Single Score'!K128, 'Dev Likert Scale Single Score'!$D$2:$D$8, 0))</f>
        <v>#N/A</v>
      </c>
      <c r="L126" s="45" t="e">
        <f>INDEX('Dev Likert Scale Single Score'!$E$2:$E$8, MATCH('Admin Single Score'!L128, 'Dev Likert Scale Single Score'!$D$2:$D$8, 0))</f>
        <v>#N/A</v>
      </c>
      <c r="M126" s="45" t="e">
        <f>INDEX('Dev Likert Scale Single Score'!$E$2:$E$8, MATCH('Admin Single Score'!M128, 'Dev Likert Scale Single Score'!$D$2:$D$8, 0))</f>
        <v>#N/A</v>
      </c>
      <c r="N126" s="45" t="e">
        <f>INDEX('Dev Likert Scale Single Score'!$E$2:$E$8, MATCH('Admin Single Score'!N128, 'Dev Likert Scale Single Score'!$D$2:$D$8, 0))</f>
        <v>#N/A</v>
      </c>
      <c r="O126" s="45" t="e">
        <f>INDEX('Dev Likert Scale Single Score'!$E$2:$E$8, MATCH('Admin Single Score'!O128, 'Dev Likert Scale Single Score'!$D$2:$D$8, 0))</f>
        <v>#N/A</v>
      </c>
      <c r="P126" s="45" t="e">
        <f>INDEX('Dev Likert Scale Single Score'!$E$2:$E$8, MATCH('Admin Single Score'!P128, 'Dev Likert Scale Single Score'!$D$2:$D$8, 0))</f>
        <v>#N/A</v>
      </c>
      <c r="Q126" s="45" t="e">
        <f>INDEX('Dev Likert Scale Single Score'!$E$2:$E$8, MATCH('Admin Single Score'!Q128, 'Dev Likert Scale Single Score'!$D$2:$D$8, 0))</f>
        <v>#N/A</v>
      </c>
      <c r="R126" s="45" t="e">
        <f>INDEX('Dev Likert Scale Single Score'!$E$2:$E$8, MATCH('Admin Single Score'!R128, 'Dev Likert Scale Single Score'!$D$2:$D$8, 0))</f>
        <v>#N/A</v>
      </c>
      <c r="S126" s="45" t="e">
        <f>INDEX('Dev Likert Scale Single Score'!$E$2:$E$8, MATCH('Admin Single Score'!S128, 'Dev Likert Scale Single Score'!$D$2:$D$8, 0))</f>
        <v>#N/A</v>
      </c>
      <c r="T126" s="45" t="e">
        <f>INDEX('Dev Likert Scale Single Score'!$E$2:$E$8, MATCH('Admin Single Score'!T128, 'Dev Likert Scale Single Score'!$D$2:$D$8, 0))</f>
        <v>#N/A</v>
      </c>
      <c r="U126" s="45" t="e">
        <f>INDEX('Dev Likert Scale Single Score'!$E$2:$E$8, MATCH('Admin Single Score'!U128, 'Dev Likert Scale Single Score'!$D$2:$D$8, 0))</f>
        <v>#N/A</v>
      </c>
      <c r="V126" s="45" t="e">
        <f>INDEX('Dev Likert Scale Single Score'!$E$2:$E$8, MATCH('Admin Single Score'!V128, 'Dev Likert Scale Single Score'!$D$2:$D$8, 0))</f>
        <v>#N/A</v>
      </c>
      <c r="W126" s="45" t="e">
        <f>INDEX('Dev Likert Scale Single Score'!$E$2:$E$8, MATCH('Admin Single Score'!W128, 'Dev Likert Scale Single Score'!$D$2:$D$8, 0))</f>
        <v>#N/A</v>
      </c>
      <c r="X126" s="45" t="e">
        <f>INDEX('Dev Likert Scale Single Score'!$E$2:$E$8, MATCH('Admin Single Score'!X128, 'Dev Likert Scale Single Score'!$D$2:$D$8, 0))</f>
        <v>#N/A</v>
      </c>
      <c r="Y126" s="45" t="e">
        <f>INDEX('Dev Likert Scale Single Score'!$E$2:$E$8, MATCH('Admin Single Score'!Y128, 'Dev Likert Scale Single Score'!$D$2:$D$8, 0))</f>
        <v>#N/A</v>
      </c>
      <c r="Z126" s="45" t="e">
        <f>INDEX('Dev Likert Scale Single Score'!$E$2:$E$8, MATCH('Admin Single Score'!Z128, 'Dev Likert Scale Single Score'!$D$2:$D$8, 0))</f>
        <v>#N/A</v>
      </c>
      <c r="AA126" s="45" t="e">
        <f>INDEX('Dev Likert Scale Single Score'!$E$2:$E$8, MATCH('Admin Single Score'!AA128, 'Dev Likert Scale Single Score'!$D$2:$D$8, 0))</f>
        <v>#N/A</v>
      </c>
      <c r="AB126" s="45" t="e">
        <f>INDEX('Dev Likert Scale Single Score'!$E$2:$E$8, MATCH('Admin Single Score'!AB128, 'Dev Likert Scale Single Score'!$D$2:$D$8, 0))</f>
        <v>#N/A</v>
      </c>
      <c r="AC126" s="45" t="e">
        <f>INDEX('Dev Likert Scale Single Score'!$E$2:$E$8, MATCH('Admin Single Score'!AC128, 'Dev Likert Scale Single Score'!$D$2:$D$8, 0))</f>
        <v>#N/A</v>
      </c>
      <c r="AD126" s="45" t="e">
        <f>INDEX('Dev Likert Scale Single Score'!$E$2:$E$8, MATCH('Admin Single Score'!AD128, 'Dev Likert Scale Single Score'!$D$2:$D$8, 0))</f>
        <v>#N/A</v>
      </c>
      <c r="AE126" s="45" t="e">
        <f>INDEX('Dev Likert Scale Single Score'!$E$2:$E$8, MATCH('Admin Single Score'!AE128, 'Dev Likert Scale Single Score'!$D$2:$D$8, 0))</f>
        <v>#N/A</v>
      </c>
      <c r="AF126" s="45" t="e">
        <f>INDEX('Dev Likert Scale Single Score'!$E$2:$E$8, MATCH('Admin Single Score'!AF128, 'Dev Likert Scale Single Score'!$D$2:$D$8, 0))</f>
        <v>#N/A</v>
      </c>
      <c r="AG126" s="45" t="e">
        <f>INDEX('Dev Likert Scale Single Score'!$E$2:$E$8, MATCH('Admin Single Score'!AG128, 'Dev Likert Scale Single Score'!$D$2:$D$8, 0))</f>
        <v>#N/A</v>
      </c>
      <c r="AH126" s="45" t="e">
        <f>INDEX('Dev Likert Scale Single Score'!$E$2:$E$8, MATCH('Admin Single Score'!AH128, 'Dev Likert Scale Single Score'!$D$2:$D$8, 0))</f>
        <v>#N/A</v>
      </c>
      <c r="AI126" s="45" t="e">
        <f>INDEX('Dev Likert Scale Single Score'!$E$2:$E$8, MATCH('Admin Single Score'!AI128, 'Dev Likert Scale Single Score'!$D$2:$D$8, 0))</f>
        <v>#N/A</v>
      </c>
      <c r="AJ126" s="45" t="e">
        <f>INDEX('Dev Likert Scale Single Score'!$E$2:$E$8, MATCH('Admin Single Score'!AJ128, 'Dev Likert Scale Single Score'!$D$2:$D$8, 0))</f>
        <v>#N/A</v>
      </c>
      <c r="AK126" s="45" t="e">
        <f>INDEX('Dev Likert Scale Single Score'!$E$2:$E$8, MATCH('Admin Single Score'!AK128, 'Dev Likert Scale Single Score'!$D$2:$D$8, 0))</f>
        <v>#N/A</v>
      </c>
      <c r="AL126" s="45" t="e">
        <f>INDEX('Dev Likert Scale Single Score'!$E$2:$E$8, MATCH('Admin Single Score'!AL128, 'Dev Likert Scale Single Score'!$D$2:$D$8, 0))</f>
        <v>#N/A</v>
      </c>
      <c r="AM126" s="45" t="e">
        <f>INDEX('Dev Likert Scale Single Score'!$E$2:$E$8, MATCH('Admin Single Score'!AM128, 'Dev Likert Scale Single Score'!$D$2:$D$8, 0))</f>
        <v>#N/A</v>
      </c>
      <c r="AN126" s="45" t="e">
        <f>INDEX('Dev Likert Scale Single Score'!$E$2:$E$8, MATCH('Admin Single Score'!AN128, 'Dev Likert Scale Single Score'!$D$2:$D$8, 0))</f>
        <v>#N/A</v>
      </c>
      <c r="AO126" s="45" t="e">
        <f>INDEX('Dev Likert Scale Single Score'!$E$2:$E$8, MATCH('Admin Single Score'!AO128, 'Dev Likert Scale Single Score'!$D$2:$D$8, 0))</f>
        <v>#N/A</v>
      </c>
      <c r="AP126" s="45" t="e">
        <f>INDEX('Dev Likert Scale Single Score'!$E$2:$E$8, MATCH('Admin Single Score'!AP128, 'Dev Likert Scale Single Score'!$D$2:$D$8, 0))</f>
        <v>#N/A</v>
      </c>
      <c r="AQ126" s="45" t="e">
        <f>INDEX('Dev Likert Scale Single Score'!$E$2:$E$8, MATCH('Admin Single Score'!AQ128, 'Dev Likert Scale Single Score'!$D$2:$D$8, 0))</f>
        <v>#N/A</v>
      </c>
    </row>
    <row r="127" spans="1:43" ht="46.5" thickTop="1" thickBot="1" x14ac:dyDescent="0.3">
      <c r="A127" s="92" t="str">
        <f>'Admin Single Score'!A129</f>
        <v>Question_26</v>
      </c>
      <c r="B127" s="13" t="str">
        <f>'Admin Single Score'!B129</f>
        <v>Are gear changes required to catch the target species in the alternative areas?</v>
      </c>
      <c r="C127" s="59" t="str">
        <f ca="1">'Admin Single Score'!C129</f>
        <v>No</v>
      </c>
      <c r="D127" s="45">
        <f>INDEX('Dev Likert Scale Single Score'!$E$2:$E$8, MATCH('Admin Single Score'!D129, 'Dev Likert Scale Single Score'!$D$2:$D$8, 0))</f>
        <v>0</v>
      </c>
      <c r="E127" s="45">
        <f>INDEX('Dev Likert Scale Single Score'!$E$2:$E$8, MATCH('Admin Single Score'!E129, 'Dev Likert Scale Single Score'!$D$2:$D$8, 0))</f>
        <v>0</v>
      </c>
      <c r="F127" s="45">
        <f>INDEX('Dev Likert Scale Single Score'!$E$2:$E$8, MATCH('Admin Single Score'!F129, 'Dev Likert Scale Single Score'!$D$2:$D$8, 0))</f>
        <v>0</v>
      </c>
      <c r="G127" s="45">
        <f>INDEX('Dev Likert Scale Single Score'!$E$2:$E$8, MATCH('Admin Single Score'!G129, 'Dev Likert Scale Single Score'!$D$2:$D$8, 0))</f>
        <v>0</v>
      </c>
      <c r="H127" s="45">
        <f>INDEX('Dev Likert Scale Single Score'!$E$2:$E$8, MATCH('Admin Single Score'!H129, 'Dev Likert Scale Single Score'!$D$2:$D$8, 0))</f>
        <v>0</v>
      </c>
      <c r="I127" s="45">
        <f>INDEX('Dev Likert Scale Single Score'!$E$2:$E$8, MATCH('Admin Single Score'!I129, 'Dev Likert Scale Single Score'!$D$2:$D$8, 0))</f>
        <v>1</v>
      </c>
      <c r="J127" s="45">
        <f>INDEX('Dev Likert Scale Single Score'!$E$2:$E$8, MATCH('Admin Single Score'!J129, 'Dev Likert Scale Single Score'!$D$2:$D$8, 0))</f>
        <v>1</v>
      </c>
      <c r="K127" s="45">
        <f>INDEX('Dev Likert Scale Single Score'!$E$2:$E$8, MATCH('Admin Single Score'!K129, 'Dev Likert Scale Single Score'!$D$2:$D$8, 0))</f>
        <v>1</v>
      </c>
      <c r="L127" s="45">
        <f>INDEX('Dev Likert Scale Single Score'!$E$2:$E$8, MATCH('Admin Single Score'!L129, 'Dev Likert Scale Single Score'!$D$2:$D$8, 0))</f>
        <v>1</v>
      </c>
      <c r="M127" s="45">
        <f>INDEX('Dev Likert Scale Single Score'!$E$2:$E$8, MATCH('Admin Single Score'!M129, 'Dev Likert Scale Single Score'!$D$2:$D$8, 0))</f>
        <v>1</v>
      </c>
      <c r="N127" s="45">
        <f>INDEX('Dev Likert Scale Single Score'!$E$2:$E$8, MATCH('Admin Single Score'!N129, 'Dev Likert Scale Single Score'!$D$2:$D$8, 0))</f>
        <v>1</v>
      </c>
      <c r="O127" s="45">
        <f>INDEX('Dev Likert Scale Single Score'!$E$2:$E$8, MATCH('Admin Single Score'!O129, 'Dev Likert Scale Single Score'!$D$2:$D$8, 0))</f>
        <v>1</v>
      </c>
      <c r="P127" s="45">
        <f>INDEX('Dev Likert Scale Single Score'!$E$2:$E$8, MATCH('Admin Single Score'!P129, 'Dev Likert Scale Single Score'!$D$2:$D$8, 0))</f>
        <v>1</v>
      </c>
      <c r="Q127" s="45">
        <f>INDEX('Dev Likert Scale Single Score'!$E$2:$E$8, MATCH('Admin Single Score'!Q129, 'Dev Likert Scale Single Score'!$D$2:$D$8, 0))</f>
        <v>0</v>
      </c>
      <c r="R127" s="45" t="e">
        <f>INDEX('Dev Likert Scale Single Score'!$E$2:$E$8, MATCH('Admin Single Score'!R129, 'Dev Likert Scale Single Score'!$D$2:$D$8, 0))</f>
        <v>#N/A</v>
      </c>
      <c r="S127" s="45" t="e">
        <f>INDEX('Dev Likert Scale Single Score'!$E$2:$E$8, MATCH('Admin Single Score'!S129, 'Dev Likert Scale Single Score'!$D$2:$D$8, 0))</f>
        <v>#N/A</v>
      </c>
      <c r="T127" s="45" t="e">
        <f>INDEX('Dev Likert Scale Single Score'!$E$2:$E$8, MATCH('Admin Single Score'!T129, 'Dev Likert Scale Single Score'!$D$2:$D$8, 0))</f>
        <v>#N/A</v>
      </c>
      <c r="U127" s="45" t="e">
        <f>INDEX('Dev Likert Scale Single Score'!$E$2:$E$8, MATCH('Admin Single Score'!U129, 'Dev Likert Scale Single Score'!$D$2:$D$8, 0))</f>
        <v>#N/A</v>
      </c>
      <c r="V127" s="45" t="e">
        <f>INDEX('Dev Likert Scale Single Score'!$E$2:$E$8, MATCH('Admin Single Score'!V129, 'Dev Likert Scale Single Score'!$D$2:$D$8, 0))</f>
        <v>#N/A</v>
      </c>
      <c r="W127" s="45" t="e">
        <f>INDEX('Dev Likert Scale Single Score'!$E$2:$E$8, MATCH('Admin Single Score'!W129, 'Dev Likert Scale Single Score'!$D$2:$D$8, 0))</f>
        <v>#N/A</v>
      </c>
      <c r="X127" s="45" t="e">
        <f>INDEX('Dev Likert Scale Single Score'!$E$2:$E$8, MATCH('Admin Single Score'!X129, 'Dev Likert Scale Single Score'!$D$2:$D$8, 0))</f>
        <v>#N/A</v>
      </c>
      <c r="Y127" s="45" t="e">
        <f>INDEX('Dev Likert Scale Single Score'!$E$2:$E$8, MATCH('Admin Single Score'!Y129, 'Dev Likert Scale Single Score'!$D$2:$D$8, 0))</f>
        <v>#N/A</v>
      </c>
      <c r="Z127" s="45" t="e">
        <f>INDEX('Dev Likert Scale Single Score'!$E$2:$E$8, MATCH('Admin Single Score'!Z129, 'Dev Likert Scale Single Score'!$D$2:$D$8, 0))</f>
        <v>#N/A</v>
      </c>
      <c r="AA127" s="45" t="e">
        <f>INDEX('Dev Likert Scale Single Score'!$E$2:$E$8, MATCH('Admin Single Score'!AA129, 'Dev Likert Scale Single Score'!$D$2:$D$8, 0))</f>
        <v>#N/A</v>
      </c>
      <c r="AB127" s="45" t="e">
        <f>INDEX('Dev Likert Scale Single Score'!$E$2:$E$8, MATCH('Admin Single Score'!AB129, 'Dev Likert Scale Single Score'!$D$2:$D$8, 0))</f>
        <v>#N/A</v>
      </c>
      <c r="AC127" s="45" t="e">
        <f>INDEX('Dev Likert Scale Single Score'!$E$2:$E$8, MATCH('Admin Single Score'!AC129, 'Dev Likert Scale Single Score'!$D$2:$D$8, 0))</f>
        <v>#N/A</v>
      </c>
      <c r="AD127" s="45" t="e">
        <f>INDEX('Dev Likert Scale Single Score'!$E$2:$E$8, MATCH('Admin Single Score'!AD129, 'Dev Likert Scale Single Score'!$D$2:$D$8, 0))</f>
        <v>#N/A</v>
      </c>
      <c r="AE127" s="45" t="e">
        <f>INDEX('Dev Likert Scale Single Score'!$E$2:$E$8, MATCH('Admin Single Score'!AE129, 'Dev Likert Scale Single Score'!$D$2:$D$8, 0))</f>
        <v>#N/A</v>
      </c>
      <c r="AF127" s="45" t="e">
        <f>INDEX('Dev Likert Scale Single Score'!$E$2:$E$8, MATCH('Admin Single Score'!AF129, 'Dev Likert Scale Single Score'!$D$2:$D$8, 0))</f>
        <v>#N/A</v>
      </c>
      <c r="AG127" s="45" t="e">
        <f>INDEX('Dev Likert Scale Single Score'!$E$2:$E$8, MATCH('Admin Single Score'!AG129, 'Dev Likert Scale Single Score'!$D$2:$D$8, 0))</f>
        <v>#N/A</v>
      </c>
      <c r="AH127" s="45" t="e">
        <f>INDEX('Dev Likert Scale Single Score'!$E$2:$E$8, MATCH('Admin Single Score'!AH129, 'Dev Likert Scale Single Score'!$D$2:$D$8, 0))</f>
        <v>#N/A</v>
      </c>
      <c r="AI127" s="45" t="e">
        <f>INDEX('Dev Likert Scale Single Score'!$E$2:$E$8, MATCH('Admin Single Score'!AI129, 'Dev Likert Scale Single Score'!$D$2:$D$8, 0))</f>
        <v>#N/A</v>
      </c>
      <c r="AJ127" s="45" t="e">
        <f>INDEX('Dev Likert Scale Single Score'!$E$2:$E$8, MATCH('Admin Single Score'!AJ129, 'Dev Likert Scale Single Score'!$D$2:$D$8, 0))</f>
        <v>#N/A</v>
      </c>
      <c r="AK127" s="45" t="e">
        <f>INDEX('Dev Likert Scale Single Score'!$E$2:$E$8, MATCH('Admin Single Score'!AK129, 'Dev Likert Scale Single Score'!$D$2:$D$8, 0))</f>
        <v>#N/A</v>
      </c>
      <c r="AL127" s="45" t="e">
        <f>INDEX('Dev Likert Scale Single Score'!$E$2:$E$8, MATCH('Admin Single Score'!AL129, 'Dev Likert Scale Single Score'!$D$2:$D$8, 0))</f>
        <v>#N/A</v>
      </c>
      <c r="AM127" s="45" t="e">
        <f>INDEX('Dev Likert Scale Single Score'!$E$2:$E$8, MATCH('Admin Single Score'!AM129, 'Dev Likert Scale Single Score'!$D$2:$D$8, 0))</f>
        <v>#N/A</v>
      </c>
      <c r="AN127" s="45" t="e">
        <f>INDEX('Dev Likert Scale Single Score'!$E$2:$E$8, MATCH('Admin Single Score'!AN129, 'Dev Likert Scale Single Score'!$D$2:$D$8, 0))</f>
        <v>#N/A</v>
      </c>
      <c r="AO127" s="45" t="e">
        <f>INDEX('Dev Likert Scale Single Score'!$E$2:$E$8, MATCH('Admin Single Score'!AO129, 'Dev Likert Scale Single Score'!$D$2:$D$8, 0))</f>
        <v>#N/A</v>
      </c>
      <c r="AP127" s="45" t="e">
        <f>INDEX('Dev Likert Scale Single Score'!$E$2:$E$8, MATCH('Admin Single Score'!AP129, 'Dev Likert Scale Single Score'!$D$2:$D$8, 0))</f>
        <v>#N/A</v>
      </c>
      <c r="AQ127" s="45" t="e">
        <f>INDEX('Dev Likert Scale Single Score'!$E$2:$E$8, MATCH('Admin Single Score'!AQ129, 'Dev Likert Scale Single Score'!$D$2:$D$8, 0))</f>
        <v>#N/A</v>
      </c>
    </row>
    <row r="128" spans="1:43" ht="46.5" thickTop="1" thickBot="1" x14ac:dyDescent="0.3">
      <c r="A128" s="92" t="str">
        <f>'Admin Single Score'!A130</f>
        <v>Question_26</v>
      </c>
      <c r="B128" s="13" t="str">
        <f>'Admin Single Score'!B130</f>
        <v>Are gear changes required to catch the target species in the alternative areas?</v>
      </c>
      <c r="C128" s="59" t="str">
        <f ca="1">'Admin Single Score'!C130</f>
        <v>Yes</v>
      </c>
      <c r="D128" s="45">
        <f>INDEX('Dev Likert Scale Single Score'!$E$2:$E$8, MATCH('Admin Single Score'!D130, 'Dev Likert Scale Single Score'!$D$2:$D$8, 0))</f>
        <v>0</v>
      </c>
      <c r="E128" s="45">
        <f>INDEX('Dev Likert Scale Single Score'!$E$2:$E$8, MATCH('Admin Single Score'!E130, 'Dev Likert Scale Single Score'!$D$2:$D$8, 0))</f>
        <v>0</v>
      </c>
      <c r="F128" s="45">
        <f>INDEX('Dev Likert Scale Single Score'!$E$2:$E$8, MATCH('Admin Single Score'!F130, 'Dev Likert Scale Single Score'!$D$2:$D$8, 0))</f>
        <v>0</v>
      </c>
      <c r="G128" s="45">
        <f>INDEX('Dev Likert Scale Single Score'!$E$2:$E$8, MATCH('Admin Single Score'!G130, 'Dev Likert Scale Single Score'!$D$2:$D$8, 0))</f>
        <v>0</v>
      </c>
      <c r="H128" s="45">
        <f>INDEX('Dev Likert Scale Single Score'!$E$2:$E$8, MATCH('Admin Single Score'!H130, 'Dev Likert Scale Single Score'!$D$2:$D$8, 0))</f>
        <v>0</v>
      </c>
      <c r="I128" s="45">
        <f>INDEX('Dev Likert Scale Single Score'!$E$2:$E$8, MATCH('Admin Single Score'!I130, 'Dev Likert Scale Single Score'!$D$2:$D$8, 0))</f>
        <v>2</v>
      </c>
      <c r="J128" s="45">
        <f>INDEX('Dev Likert Scale Single Score'!$E$2:$E$8, MATCH('Admin Single Score'!J130, 'Dev Likert Scale Single Score'!$D$2:$D$8, 0))</f>
        <v>2</v>
      </c>
      <c r="K128" s="45">
        <f>INDEX('Dev Likert Scale Single Score'!$E$2:$E$8, MATCH('Admin Single Score'!K130, 'Dev Likert Scale Single Score'!$D$2:$D$8, 0))</f>
        <v>5</v>
      </c>
      <c r="L128" s="45">
        <f>INDEX('Dev Likert Scale Single Score'!$E$2:$E$8, MATCH('Admin Single Score'!L130, 'Dev Likert Scale Single Score'!$D$2:$D$8, 0))</f>
        <v>4</v>
      </c>
      <c r="M128" s="45">
        <f>INDEX('Dev Likert Scale Single Score'!$E$2:$E$8, MATCH('Admin Single Score'!M130, 'Dev Likert Scale Single Score'!$D$2:$D$8, 0))</f>
        <v>2</v>
      </c>
      <c r="N128" s="45">
        <f>INDEX('Dev Likert Scale Single Score'!$E$2:$E$8, MATCH('Admin Single Score'!N130, 'Dev Likert Scale Single Score'!$D$2:$D$8, 0))</f>
        <v>4</v>
      </c>
      <c r="O128" s="45">
        <f>INDEX('Dev Likert Scale Single Score'!$E$2:$E$8, MATCH('Admin Single Score'!O130, 'Dev Likert Scale Single Score'!$D$2:$D$8, 0))</f>
        <v>2</v>
      </c>
      <c r="P128" s="45">
        <f>INDEX('Dev Likert Scale Single Score'!$E$2:$E$8, MATCH('Admin Single Score'!P130, 'Dev Likert Scale Single Score'!$D$2:$D$8, 0))</f>
        <v>4</v>
      </c>
      <c r="Q128" s="45">
        <f>INDEX('Dev Likert Scale Single Score'!$E$2:$E$8, MATCH('Admin Single Score'!Q130, 'Dev Likert Scale Single Score'!$D$2:$D$8, 0))</f>
        <v>0</v>
      </c>
      <c r="R128" s="45" t="e">
        <f>INDEX('Dev Likert Scale Single Score'!$E$2:$E$8, MATCH('Admin Single Score'!R130, 'Dev Likert Scale Single Score'!$D$2:$D$8, 0))</f>
        <v>#N/A</v>
      </c>
      <c r="S128" s="45" t="e">
        <f>INDEX('Dev Likert Scale Single Score'!$E$2:$E$8, MATCH('Admin Single Score'!S130, 'Dev Likert Scale Single Score'!$D$2:$D$8, 0))</f>
        <v>#N/A</v>
      </c>
      <c r="T128" s="45" t="e">
        <f>INDEX('Dev Likert Scale Single Score'!$E$2:$E$8, MATCH('Admin Single Score'!T130, 'Dev Likert Scale Single Score'!$D$2:$D$8, 0))</f>
        <v>#N/A</v>
      </c>
      <c r="U128" s="45" t="e">
        <f>INDEX('Dev Likert Scale Single Score'!$E$2:$E$8, MATCH('Admin Single Score'!U130, 'Dev Likert Scale Single Score'!$D$2:$D$8, 0))</f>
        <v>#N/A</v>
      </c>
      <c r="V128" s="45" t="e">
        <f>INDEX('Dev Likert Scale Single Score'!$E$2:$E$8, MATCH('Admin Single Score'!V130, 'Dev Likert Scale Single Score'!$D$2:$D$8, 0))</f>
        <v>#N/A</v>
      </c>
      <c r="W128" s="45" t="e">
        <f>INDEX('Dev Likert Scale Single Score'!$E$2:$E$8, MATCH('Admin Single Score'!W130, 'Dev Likert Scale Single Score'!$D$2:$D$8, 0))</f>
        <v>#N/A</v>
      </c>
      <c r="X128" s="45" t="e">
        <f>INDEX('Dev Likert Scale Single Score'!$E$2:$E$8, MATCH('Admin Single Score'!X130, 'Dev Likert Scale Single Score'!$D$2:$D$8, 0))</f>
        <v>#N/A</v>
      </c>
      <c r="Y128" s="45" t="e">
        <f>INDEX('Dev Likert Scale Single Score'!$E$2:$E$8, MATCH('Admin Single Score'!Y130, 'Dev Likert Scale Single Score'!$D$2:$D$8, 0))</f>
        <v>#N/A</v>
      </c>
      <c r="Z128" s="45" t="e">
        <f>INDEX('Dev Likert Scale Single Score'!$E$2:$E$8, MATCH('Admin Single Score'!Z130, 'Dev Likert Scale Single Score'!$D$2:$D$8, 0))</f>
        <v>#N/A</v>
      </c>
      <c r="AA128" s="45" t="e">
        <f>INDEX('Dev Likert Scale Single Score'!$E$2:$E$8, MATCH('Admin Single Score'!AA130, 'Dev Likert Scale Single Score'!$D$2:$D$8, 0))</f>
        <v>#N/A</v>
      </c>
      <c r="AB128" s="45" t="e">
        <f>INDEX('Dev Likert Scale Single Score'!$E$2:$E$8, MATCH('Admin Single Score'!AB130, 'Dev Likert Scale Single Score'!$D$2:$D$8, 0))</f>
        <v>#N/A</v>
      </c>
      <c r="AC128" s="45" t="e">
        <f>INDEX('Dev Likert Scale Single Score'!$E$2:$E$8, MATCH('Admin Single Score'!AC130, 'Dev Likert Scale Single Score'!$D$2:$D$8, 0))</f>
        <v>#N/A</v>
      </c>
      <c r="AD128" s="45" t="e">
        <f>INDEX('Dev Likert Scale Single Score'!$E$2:$E$8, MATCH('Admin Single Score'!AD130, 'Dev Likert Scale Single Score'!$D$2:$D$8, 0))</f>
        <v>#N/A</v>
      </c>
      <c r="AE128" s="45" t="e">
        <f>INDEX('Dev Likert Scale Single Score'!$E$2:$E$8, MATCH('Admin Single Score'!AE130, 'Dev Likert Scale Single Score'!$D$2:$D$8, 0))</f>
        <v>#N/A</v>
      </c>
      <c r="AF128" s="45" t="e">
        <f>INDEX('Dev Likert Scale Single Score'!$E$2:$E$8, MATCH('Admin Single Score'!AF130, 'Dev Likert Scale Single Score'!$D$2:$D$8, 0))</f>
        <v>#N/A</v>
      </c>
      <c r="AG128" s="45" t="e">
        <f>INDEX('Dev Likert Scale Single Score'!$E$2:$E$8, MATCH('Admin Single Score'!AG130, 'Dev Likert Scale Single Score'!$D$2:$D$8, 0))</f>
        <v>#N/A</v>
      </c>
      <c r="AH128" s="45" t="e">
        <f>INDEX('Dev Likert Scale Single Score'!$E$2:$E$8, MATCH('Admin Single Score'!AH130, 'Dev Likert Scale Single Score'!$D$2:$D$8, 0))</f>
        <v>#N/A</v>
      </c>
      <c r="AI128" s="45" t="e">
        <f>INDEX('Dev Likert Scale Single Score'!$E$2:$E$8, MATCH('Admin Single Score'!AI130, 'Dev Likert Scale Single Score'!$D$2:$D$8, 0))</f>
        <v>#N/A</v>
      </c>
      <c r="AJ128" s="45" t="e">
        <f>INDEX('Dev Likert Scale Single Score'!$E$2:$E$8, MATCH('Admin Single Score'!AJ130, 'Dev Likert Scale Single Score'!$D$2:$D$8, 0))</f>
        <v>#N/A</v>
      </c>
      <c r="AK128" s="45" t="e">
        <f>INDEX('Dev Likert Scale Single Score'!$E$2:$E$8, MATCH('Admin Single Score'!AK130, 'Dev Likert Scale Single Score'!$D$2:$D$8, 0))</f>
        <v>#N/A</v>
      </c>
      <c r="AL128" s="45" t="e">
        <f>INDEX('Dev Likert Scale Single Score'!$E$2:$E$8, MATCH('Admin Single Score'!AL130, 'Dev Likert Scale Single Score'!$D$2:$D$8, 0))</f>
        <v>#N/A</v>
      </c>
      <c r="AM128" s="45" t="e">
        <f>INDEX('Dev Likert Scale Single Score'!$E$2:$E$8, MATCH('Admin Single Score'!AM130, 'Dev Likert Scale Single Score'!$D$2:$D$8, 0))</f>
        <v>#N/A</v>
      </c>
      <c r="AN128" s="45" t="e">
        <f>INDEX('Dev Likert Scale Single Score'!$E$2:$E$8, MATCH('Admin Single Score'!AN130, 'Dev Likert Scale Single Score'!$D$2:$D$8, 0))</f>
        <v>#N/A</v>
      </c>
      <c r="AO128" s="45" t="e">
        <f>INDEX('Dev Likert Scale Single Score'!$E$2:$E$8, MATCH('Admin Single Score'!AO130, 'Dev Likert Scale Single Score'!$D$2:$D$8, 0))</f>
        <v>#N/A</v>
      </c>
      <c r="AP128" s="45" t="e">
        <f>INDEX('Dev Likert Scale Single Score'!$E$2:$E$8, MATCH('Admin Single Score'!AP130, 'Dev Likert Scale Single Score'!$D$2:$D$8, 0))</f>
        <v>#N/A</v>
      </c>
      <c r="AQ128" s="45" t="e">
        <f>INDEX('Dev Likert Scale Single Score'!$E$2:$E$8, MATCH('Admin Single Score'!AQ130, 'Dev Likert Scale Single Score'!$D$2:$D$8, 0))</f>
        <v>#N/A</v>
      </c>
    </row>
    <row r="129" spans="1:43" ht="46.5" thickTop="1" thickBot="1" x14ac:dyDescent="0.3">
      <c r="A129" s="92" t="str">
        <f>'Admin Single Score'!A131</f>
        <v>Question_26</v>
      </c>
      <c r="B129" s="13" t="str">
        <f>'Admin Single Score'!B131</f>
        <v>Are gear changes required to catch the target species in the alternative areas?</v>
      </c>
      <c r="C129" s="59" t="str">
        <f ca="1">'Admin Single Score'!C131</f>
        <v>This is unknown and/or uncertain (Q26).</v>
      </c>
      <c r="D129" s="45">
        <f>INDEX('Dev Likert Scale Single Score'!$E$2:$E$8, MATCH('Admin Single Score'!D131, 'Dev Likert Scale Single Score'!$D$2:$D$8, 0))</f>
        <v>0</v>
      </c>
      <c r="E129" s="45">
        <f>INDEX('Dev Likert Scale Single Score'!$E$2:$E$8, MATCH('Admin Single Score'!E131, 'Dev Likert Scale Single Score'!$D$2:$D$8, 0))</f>
        <v>0</v>
      </c>
      <c r="F129" s="45">
        <f>INDEX('Dev Likert Scale Single Score'!$E$2:$E$8, MATCH('Admin Single Score'!F131, 'Dev Likert Scale Single Score'!$D$2:$D$8, 0))</f>
        <v>0</v>
      </c>
      <c r="G129" s="45">
        <f>INDEX('Dev Likert Scale Single Score'!$E$2:$E$8, MATCH('Admin Single Score'!G131, 'Dev Likert Scale Single Score'!$D$2:$D$8, 0))</f>
        <v>0</v>
      </c>
      <c r="H129" s="45">
        <f>INDEX('Dev Likert Scale Single Score'!$E$2:$E$8, MATCH('Admin Single Score'!H131, 'Dev Likert Scale Single Score'!$D$2:$D$8, 0))</f>
        <v>0</v>
      </c>
      <c r="I129" s="45">
        <f>INDEX('Dev Likert Scale Single Score'!$E$2:$E$8, MATCH('Admin Single Score'!I131, 'Dev Likert Scale Single Score'!$D$2:$D$8, 0))</f>
        <v>3</v>
      </c>
      <c r="J129" s="45">
        <f>INDEX('Dev Likert Scale Single Score'!$E$2:$E$8, MATCH('Admin Single Score'!J131, 'Dev Likert Scale Single Score'!$D$2:$D$8, 0))</f>
        <v>3</v>
      </c>
      <c r="K129" s="45">
        <f>INDEX('Dev Likert Scale Single Score'!$E$2:$E$8, MATCH('Admin Single Score'!K131, 'Dev Likert Scale Single Score'!$D$2:$D$8, 0))</f>
        <v>3</v>
      </c>
      <c r="L129" s="45">
        <f>INDEX('Dev Likert Scale Single Score'!$E$2:$E$8, MATCH('Admin Single Score'!L131, 'Dev Likert Scale Single Score'!$D$2:$D$8, 0))</f>
        <v>3</v>
      </c>
      <c r="M129" s="45">
        <f>INDEX('Dev Likert Scale Single Score'!$E$2:$E$8, MATCH('Admin Single Score'!M131, 'Dev Likert Scale Single Score'!$D$2:$D$8, 0))</f>
        <v>3</v>
      </c>
      <c r="N129" s="45" t="str">
        <f>INDEX('Dev Likert Scale Single Score'!$E$2:$E$8, MATCH('Admin Single Score'!N131, 'Dev Likert Scale Single Score'!$D$2:$D$8, 0))</f>
        <v>u</v>
      </c>
      <c r="O129" s="45">
        <f>INDEX('Dev Likert Scale Single Score'!$E$2:$E$8, MATCH('Admin Single Score'!O131, 'Dev Likert Scale Single Score'!$D$2:$D$8, 0))</f>
        <v>3</v>
      </c>
      <c r="P129" s="45" t="str">
        <f>INDEX('Dev Likert Scale Single Score'!$E$2:$E$8, MATCH('Admin Single Score'!P131, 'Dev Likert Scale Single Score'!$D$2:$D$8, 0))</f>
        <v>u</v>
      </c>
      <c r="Q129" s="45">
        <f>INDEX('Dev Likert Scale Single Score'!$E$2:$E$8, MATCH('Admin Single Score'!Q131, 'Dev Likert Scale Single Score'!$D$2:$D$8, 0))</f>
        <v>0</v>
      </c>
      <c r="R129" s="45" t="e">
        <f>INDEX('Dev Likert Scale Single Score'!$E$2:$E$8, MATCH('Admin Single Score'!R131, 'Dev Likert Scale Single Score'!$D$2:$D$8, 0))</f>
        <v>#N/A</v>
      </c>
      <c r="S129" s="45" t="e">
        <f>INDEX('Dev Likert Scale Single Score'!$E$2:$E$8, MATCH('Admin Single Score'!S131, 'Dev Likert Scale Single Score'!$D$2:$D$8, 0))</f>
        <v>#N/A</v>
      </c>
      <c r="T129" s="45" t="e">
        <f>INDEX('Dev Likert Scale Single Score'!$E$2:$E$8, MATCH('Admin Single Score'!T131, 'Dev Likert Scale Single Score'!$D$2:$D$8, 0))</f>
        <v>#N/A</v>
      </c>
      <c r="U129" s="45" t="e">
        <f>INDEX('Dev Likert Scale Single Score'!$E$2:$E$8, MATCH('Admin Single Score'!U131, 'Dev Likert Scale Single Score'!$D$2:$D$8, 0))</f>
        <v>#N/A</v>
      </c>
      <c r="V129" s="45" t="e">
        <f>INDEX('Dev Likert Scale Single Score'!$E$2:$E$8, MATCH('Admin Single Score'!V131, 'Dev Likert Scale Single Score'!$D$2:$D$8, 0))</f>
        <v>#N/A</v>
      </c>
      <c r="W129" s="45" t="e">
        <f>INDEX('Dev Likert Scale Single Score'!$E$2:$E$8, MATCH('Admin Single Score'!W131, 'Dev Likert Scale Single Score'!$D$2:$D$8, 0))</f>
        <v>#N/A</v>
      </c>
      <c r="X129" s="45" t="e">
        <f>INDEX('Dev Likert Scale Single Score'!$E$2:$E$8, MATCH('Admin Single Score'!X131, 'Dev Likert Scale Single Score'!$D$2:$D$8, 0))</f>
        <v>#N/A</v>
      </c>
      <c r="Y129" s="45" t="e">
        <f>INDEX('Dev Likert Scale Single Score'!$E$2:$E$8, MATCH('Admin Single Score'!Y131, 'Dev Likert Scale Single Score'!$D$2:$D$8, 0))</f>
        <v>#N/A</v>
      </c>
      <c r="Z129" s="45" t="e">
        <f>INDEX('Dev Likert Scale Single Score'!$E$2:$E$8, MATCH('Admin Single Score'!Z131, 'Dev Likert Scale Single Score'!$D$2:$D$8, 0))</f>
        <v>#N/A</v>
      </c>
      <c r="AA129" s="45" t="e">
        <f>INDEX('Dev Likert Scale Single Score'!$E$2:$E$8, MATCH('Admin Single Score'!AA131, 'Dev Likert Scale Single Score'!$D$2:$D$8, 0))</f>
        <v>#N/A</v>
      </c>
      <c r="AB129" s="45" t="e">
        <f>INDEX('Dev Likert Scale Single Score'!$E$2:$E$8, MATCH('Admin Single Score'!AB131, 'Dev Likert Scale Single Score'!$D$2:$D$8, 0))</f>
        <v>#N/A</v>
      </c>
      <c r="AC129" s="45" t="e">
        <f>INDEX('Dev Likert Scale Single Score'!$E$2:$E$8, MATCH('Admin Single Score'!AC131, 'Dev Likert Scale Single Score'!$D$2:$D$8, 0))</f>
        <v>#N/A</v>
      </c>
      <c r="AD129" s="45" t="e">
        <f>INDEX('Dev Likert Scale Single Score'!$E$2:$E$8, MATCH('Admin Single Score'!AD131, 'Dev Likert Scale Single Score'!$D$2:$D$8, 0))</f>
        <v>#N/A</v>
      </c>
      <c r="AE129" s="45" t="e">
        <f>INDEX('Dev Likert Scale Single Score'!$E$2:$E$8, MATCH('Admin Single Score'!AE131, 'Dev Likert Scale Single Score'!$D$2:$D$8, 0))</f>
        <v>#N/A</v>
      </c>
      <c r="AF129" s="45" t="e">
        <f>INDEX('Dev Likert Scale Single Score'!$E$2:$E$8, MATCH('Admin Single Score'!AF131, 'Dev Likert Scale Single Score'!$D$2:$D$8, 0))</f>
        <v>#N/A</v>
      </c>
      <c r="AG129" s="45" t="e">
        <f>INDEX('Dev Likert Scale Single Score'!$E$2:$E$8, MATCH('Admin Single Score'!AG131, 'Dev Likert Scale Single Score'!$D$2:$D$8, 0))</f>
        <v>#N/A</v>
      </c>
      <c r="AH129" s="45" t="e">
        <f>INDEX('Dev Likert Scale Single Score'!$E$2:$E$8, MATCH('Admin Single Score'!AH131, 'Dev Likert Scale Single Score'!$D$2:$D$8, 0))</f>
        <v>#N/A</v>
      </c>
      <c r="AI129" s="45" t="e">
        <f>INDEX('Dev Likert Scale Single Score'!$E$2:$E$8, MATCH('Admin Single Score'!AI131, 'Dev Likert Scale Single Score'!$D$2:$D$8, 0))</f>
        <v>#N/A</v>
      </c>
      <c r="AJ129" s="45" t="e">
        <f>INDEX('Dev Likert Scale Single Score'!$E$2:$E$8, MATCH('Admin Single Score'!AJ131, 'Dev Likert Scale Single Score'!$D$2:$D$8, 0))</f>
        <v>#N/A</v>
      </c>
      <c r="AK129" s="45" t="e">
        <f>INDEX('Dev Likert Scale Single Score'!$E$2:$E$8, MATCH('Admin Single Score'!AK131, 'Dev Likert Scale Single Score'!$D$2:$D$8, 0))</f>
        <v>#N/A</v>
      </c>
      <c r="AL129" s="45" t="e">
        <f>INDEX('Dev Likert Scale Single Score'!$E$2:$E$8, MATCH('Admin Single Score'!AL131, 'Dev Likert Scale Single Score'!$D$2:$D$8, 0))</f>
        <v>#N/A</v>
      </c>
      <c r="AM129" s="45" t="e">
        <f>INDEX('Dev Likert Scale Single Score'!$E$2:$E$8, MATCH('Admin Single Score'!AM131, 'Dev Likert Scale Single Score'!$D$2:$D$8, 0))</f>
        <v>#N/A</v>
      </c>
      <c r="AN129" s="45" t="e">
        <f>INDEX('Dev Likert Scale Single Score'!$E$2:$E$8, MATCH('Admin Single Score'!AN131, 'Dev Likert Scale Single Score'!$D$2:$D$8, 0))</f>
        <v>#N/A</v>
      </c>
      <c r="AO129" s="45" t="e">
        <f>INDEX('Dev Likert Scale Single Score'!$E$2:$E$8, MATCH('Admin Single Score'!AO131, 'Dev Likert Scale Single Score'!$D$2:$D$8, 0))</f>
        <v>#N/A</v>
      </c>
      <c r="AP129" s="45" t="e">
        <f>INDEX('Dev Likert Scale Single Score'!$E$2:$E$8, MATCH('Admin Single Score'!AP131, 'Dev Likert Scale Single Score'!$D$2:$D$8, 0))</f>
        <v>#N/A</v>
      </c>
      <c r="AQ129" s="45" t="e">
        <f>INDEX('Dev Likert Scale Single Score'!$E$2:$E$8, MATCH('Admin Single Score'!AQ131, 'Dev Likert Scale Single Score'!$D$2:$D$8, 0))</f>
        <v>#N/A</v>
      </c>
    </row>
    <row r="130" spans="1:43" ht="46.5" thickTop="1" thickBot="1" x14ac:dyDescent="0.3">
      <c r="A130" s="92" t="str">
        <f>'Admin Single Score'!A132</f>
        <v>Question_26</v>
      </c>
      <c r="B130" s="13" t="str">
        <f>'Admin Single Score'!B132</f>
        <v>Are gear changes required to catch the target species in the alternative areas?</v>
      </c>
      <c r="C130" s="59">
        <f ca="1">'Admin Single Score'!C132</f>
        <v>0</v>
      </c>
      <c r="D130" s="45">
        <f>INDEX('Dev Likert Scale Single Score'!$E$2:$E$8, MATCH('Admin Single Score'!D132, 'Dev Likert Scale Single Score'!$D$2:$D$8, 0))</f>
        <v>0</v>
      </c>
      <c r="E130" s="45">
        <f>INDEX('Dev Likert Scale Single Score'!$E$2:$E$8, MATCH('Admin Single Score'!E132, 'Dev Likert Scale Single Score'!$D$2:$D$8, 0))</f>
        <v>0</v>
      </c>
      <c r="F130" s="45">
        <f>INDEX('Dev Likert Scale Single Score'!$E$2:$E$8, MATCH('Admin Single Score'!F132, 'Dev Likert Scale Single Score'!$D$2:$D$8, 0))</f>
        <v>0</v>
      </c>
      <c r="G130" s="45">
        <f>INDEX('Dev Likert Scale Single Score'!$E$2:$E$8, MATCH('Admin Single Score'!G132, 'Dev Likert Scale Single Score'!$D$2:$D$8, 0))</f>
        <v>0</v>
      </c>
      <c r="H130" s="45">
        <f>INDEX('Dev Likert Scale Single Score'!$E$2:$E$8, MATCH('Admin Single Score'!H132, 'Dev Likert Scale Single Score'!$D$2:$D$8, 0))</f>
        <v>0</v>
      </c>
      <c r="I130" s="45" t="str">
        <f>INDEX('Dev Likert Scale Single Score'!$E$2:$E$8, MATCH('Admin Single Score'!I132, 'Dev Likert Scale Single Score'!$D$2:$D$8, 0))</f>
        <v>u</v>
      </c>
      <c r="J130" s="45" t="str">
        <f>INDEX('Dev Likert Scale Single Score'!$E$2:$E$8, MATCH('Admin Single Score'!J132, 'Dev Likert Scale Single Score'!$D$2:$D$8, 0))</f>
        <v>u</v>
      </c>
      <c r="K130" s="45" t="str">
        <f>INDEX('Dev Likert Scale Single Score'!$E$2:$E$8, MATCH('Admin Single Score'!K132, 'Dev Likert Scale Single Score'!$D$2:$D$8, 0))</f>
        <v>u</v>
      </c>
      <c r="L130" s="45" t="str">
        <f>INDEX('Dev Likert Scale Single Score'!$E$2:$E$8, MATCH('Admin Single Score'!L132, 'Dev Likert Scale Single Score'!$D$2:$D$8, 0))</f>
        <v>u</v>
      </c>
      <c r="M130" s="45" t="str">
        <f>INDEX('Dev Likert Scale Single Score'!$E$2:$E$8, MATCH('Admin Single Score'!M132, 'Dev Likert Scale Single Score'!$D$2:$D$8, 0))</f>
        <v>u</v>
      </c>
      <c r="N130" s="45">
        <f>INDEX('Dev Likert Scale Single Score'!$E$2:$E$8, MATCH('Admin Single Score'!N132, 'Dev Likert Scale Single Score'!$D$2:$D$8, 0))</f>
        <v>0</v>
      </c>
      <c r="O130" s="45" t="str">
        <f>INDEX('Dev Likert Scale Single Score'!$E$2:$E$8, MATCH('Admin Single Score'!O132, 'Dev Likert Scale Single Score'!$D$2:$D$8, 0))</f>
        <v>u</v>
      </c>
      <c r="P130" s="45">
        <f>INDEX('Dev Likert Scale Single Score'!$E$2:$E$8, MATCH('Admin Single Score'!P132, 'Dev Likert Scale Single Score'!$D$2:$D$8, 0))</f>
        <v>0</v>
      </c>
      <c r="Q130" s="45">
        <f>INDEX('Dev Likert Scale Single Score'!$E$2:$E$8, MATCH('Admin Single Score'!Q132, 'Dev Likert Scale Single Score'!$D$2:$D$8, 0))</f>
        <v>0</v>
      </c>
      <c r="R130" s="45" t="e">
        <f>INDEX('Dev Likert Scale Single Score'!$E$2:$E$8, MATCH('Admin Single Score'!R132, 'Dev Likert Scale Single Score'!$D$2:$D$8, 0))</f>
        <v>#N/A</v>
      </c>
      <c r="S130" s="45" t="e">
        <f>INDEX('Dev Likert Scale Single Score'!$E$2:$E$8, MATCH('Admin Single Score'!S132, 'Dev Likert Scale Single Score'!$D$2:$D$8, 0))</f>
        <v>#N/A</v>
      </c>
      <c r="T130" s="45" t="e">
        <f>INDEX('Dev Likert Scale Single Score'!$E$2:$E$8, MATCH('Admin Single Score'!T132, 'Dev Likert Scale Single Score'!$D$2:$D$8, 0))</f>
        <v>#N/A</v>
      </c>
      <c r="U130" s="45" t="e">
        <f>INDEX('Dev Likert Scale Single Score'!$E$2:$E$8, MATCH('Admin Single Score'!U132, 'Dev Likert Scale Single Score'!$D$2:$D$8, 0))</f>
        <v>#N/A</v>
      </c>
      <c r="V130" s="45" t="e">
        <f>INDEX('Dev Likert Scale Single Score'!$E$2:$E$8, MATCH('Admin Single Score'!V132, 'Dev Likert Scale Single Score'!$D$2:$D$8, 0))</f>
        <v>#N/A</v>
      </c>
      <c r="W130" s="45" t="e">
        <f>INDEX('Dev Likert Scale Single Score'!$E$2:$E$8, MATCH('Admin Single Score'!W132, 'Dev Likert Scale Single Score'!$D$2:$D$8, 0))</f>
        <v>#N/A</v>
      </c>
      <c r="X130" s="45" t="e">
        <f>INDEX('Dev Likert Scale Single Score'!$E$2:$E$8, MATCH('Admin Single Score'!X132, 'Dev Likert Scale Single Score'!$D$2:$D$8, 0))</f>
        <v>#N/A</v>
      </c>
      <c r="Y130" s="45" t="e">
        <f>INDEX('Dev Likert Scale Single Score'!$E$2:$E$8, MATCH('Admin Single Score'!Y132, 'Dev Likert Scale Single Score'!$D$2:$D$8, 0))</f>
        <v>#N/A</v>
      </c>
      <c r="Z130" s="45" t="e">
        <f>INDEX('Dev Likert Scale Single Score'!$E$2:$E$8, MATCH('Admin Single Score'!Z132, 'Dev Likert Scale Single Score'!$D$2:$D$8, 0))</f>
        <v>#N/A</v>
      </c>
      <c r="AA130" s="45" t="e">
        <f>INDEX('Dev Likert Scale Single Score'!$E$2:$E$8, MATCH('Admin Single Score'!AA132, 'Dev Likert Scale Single Score'!$D$2:$D$8, 0))</f>
        <v>#N/A</v>
      </c>
      <c r="AB130" s="45" t="e">
        <f>INDEX('Dev Likert Scale Single Score'!$E$2:$E$8, MATCH('Admin Single Score'!AB132, 'Dev Likert Scale Single Score'!$D$2:$D$8, 0))</f>
        <v>#N/A</v>
      </c>
      <c r="AC130" s="45" t="e">
        <f>INDEX('Dev Likert Scale Single Score'!$E$2:$E$8, MATCH('Admin Single Score'!AC132, 'Dev Likert Scale Single Score'!$D$2:$D$8, 0))</f>
        <v>#N/A</v>
      </c>
      <c r="AD130" s="45" t="e">
        <f>INDEX('Dev Likert Scale Single Score'!$E$2:$E$8, MATCH('Admin Single Score'!AD132, 'Dev Likert Scale Single Score'!$D$2:$D$8, 0))</f>
        <v>#N/A</v>
      </c>
      <c r="AE130" s="45" t="e">
        <f>INDEX('Dev Likert Scale Single Score'!$E$2:$E$8, MATCH('Admin Single Score'!AE132, 'Dev Likert Scale Single Score'!$D$2:$D$8, 0))</f>
        <v>#N/A</v>
      </c>
      <c r="AF130" s="45" t="e">
        <f>INDEX('Dev Likert Scale Single Score'!$E$2:$E$8, MATCH('Admin Single Score'!AF132, 'Dev Likert Scale Single Score'!$D$2:$D$8, 0))</f>
        <v>#N/A</v>
      </c>
      <c r="AG130" s="45" t="e">
        <f>INDEX('Dev Likert Scale Single Score'!$E$2:$E$8, MATCH('Admin Single Score'!AG132, 'Dev Likert Scale Single Score'!$D$2:$D$8, 0))</f>
        <v>#N/A</v>
      </c>
      <c r="AH130" s="45" t="e">
        <f>INDEX('Dev Likert Scale Single Score'!$E$2:$E$8, MATCH('Admin Single Score'!AH132, 'Dev Likert Scale Single Score'!$D$2:$D$8, 0))</f>
        <v>#N/A</v>
      </c>
      <c r="AI130" s="45" t="e">
        <f>INDEX('Dev Likert Scale Single Score'!$E$2:$E$8, MATCH('Admin Single Score'!AI132, 'Dev Likert Scale Single Score'!$D$2:$D$8, 0))</f>
        <v>#N/A</v>
      </c>
      <c r="AJ130" s="45" t="e">
        <f>INDEX('Dev Likert Scale Single Score'!$E$2:$E$8, MATCH('Admin Single Score'!AJ132, 'Dev Likert Scale Single Score'!$D$2:$D$8, 0))</f>
        <v>#N/A</v>
      </c>
      <c r="AK130" s="45" t="e">
        <f>INDEX('Dev Likert Scale Single Score'!$E$2:$E$8, MATCH('Admin Single Score'!AK132, 'Dev Likert Scale Single Score'!$D$2:$D$8, 0))</f>
        <v>#N/A</v>
      </c>
      <c r="AL130" s="45" t="e">
        <f>INDEX('Dev Likert Scale Single Score'!$E$2:$E$8, MATCH('Admin Single Score'!AL132, 'Dev Likert Scale Single Score'!$D$2:$D$8, 0))</f>
        <v>#N/A</v>
      </c>
      <c r="AM130" s="45" t="e">
        <f>INDEX('Dev Likert Scale Single Score'!$E$2:$E$8, MATCH('Admin Single Score'!AM132, 'Dev Likert Scale Single Score'!$D$2:$D$8, 0))</f>
        <v>#N/A</v>
      </c>
      <c r="AN130" s="45" t="e">
        <f>INDEX('Dev Likert Scale Single Score'!$E$2:$E$8, MATCH('Admin Single Score'!AN132, 'Dev Likert Scale Single Score'!$D$2:$D$8, 0))</f>
        <v>#N/A</v>
      </c>
      <c r="AO130" s="45" t="e">
        <f>INDEX('Dev Likert Scale Single Score'!$E$2:$E$8, MATCH('Admin Single Score'!AO132, 'Dev Likert Scale Single Score'!$D$2:$D$8, 0))</f>
        <v>#N/A</v>
      </c>
      <c r="AP130" s="45" t="e">
        <f>INDEX('Dev Likert Scale Single Score'!$E$2:$E$8, MATCH('Admin Single Score'!AP132, 'Dev Likert Scale Single Score'!$D$2:$D$8, 0))</f>
        <v>#N/A</v>
      </c>
      <c r="AQ130" s="45" t="e">
        <f>INDEX('Dev Likert Scale Single Score'!$E$2:$E$8, MATCH('Admin Single Score'!AQ132, 'Dev Likert Scale Single Score'!$D$2:$D$8, 0))</f>
        <v>#N/A</v>
      </c>
    </row>
    <row r="131" spans="1:43" ht="46.5" thickTop="1" thickBot="1" x14ac:dyDescent="0.3">
      <c r="A131" s="92" t="str">
        <f>'Admin Single Score'!A133</f>
        <v>Question_26</v>
      </c>
      <c r="B131" s="13" t="str">
        <f>'Admin Single Score'!B133</f>
        <v>Are gear changes required to catch the target species in the alternative areas?</v>
      </c>
      <c r="C131" s="59">
        <f ca="1">'Admin Single Score'!C133</f>
        <v>0</v>
      </c>
      <c r="D131" s="45" t="e">
        <f>INDEX('Dev Likert Scale Single Score'!$E$2:$E$8, MATCH('Admin Single Score'!D133, 'Dev Likert Scale Single Score'!$D$2:$D$8, 0))</f>
        <v>#N/A</v>
      </c>
      <c r="E131" s="45" t="e">
        <f>INDEX('Dev Likert Scale Single Score'!$E$2:$E$8, MATCH('Admin Single Score'!E133, 'Dev Likert Scale Single Score'!$D$2:$D$8, 0))</f>
        <v>#N/A</v>
      </c>
      <c r="F131" s="45" t="e">
        <f>INDEX('Dev Likert Scale Single Score'!$E$2:$E$8, MATCH('Admin Single Score'!F133, 'Dev Likert Scale Single Score'!$D$2:$D$8, 0))</f>
        <v>#N/A</v>
      </c>
      <c r="G131" s="45" t="e">
        <f>INDEX('Dev Likert Scale Single Score'!$E$2:$E$8, MATCH('Admin Single Score'!G133, 'Dev Likert Scale Single Score'!$D$2:$D$8, 0))</f>
        <v>#N/A</v>
      </c>
      <c r="H131" s="45" t="e">
        <f>INDEX('Dev Likert Scale Single Score'!$E$2:$E$8, MATCH('Admin Single Score'!H133, 'Dev Likert Scale Single Score'!$D$2:$D$8, 0))</f>
        <v>#N/A</v>
      </c>
      <c r="I131" s="45" t="e">
        <f>INDEX('Dev Likert Scale Single Score'!$E$2:$E$8, MATCH('Admin Single Score'!I133, 'Dev Likert Scale Single Score'!$D$2:$D$8, 0))</f>
        <v>#N/A</v>
      </c>
      <c r="J131" s="45" t="e">
        <f>INDEX('Dev Likert Scale Single Score'!$E$2:$E$8, MATCH('Admin Single Score'!J133, 'Dev Likert Scale Single Score'!$D$2:$D$8, 0))</f>
        <v>#N/A</v>
      </c>
      <c r="K131" s="45" t="e">
        <f>INDEX('Dev Likert Scale Single Score'!$E$2:$E$8, MATCH('Admin Single Score'!K133, 'Dev Likert Scale Single Score'!$D$2:$D$8, 0))</f>
        <v>#N/A</v>
      </c>
      <c r="L131" s="45" t="e">
        <f>INDEX('Dev Likert Scale Single Score'!$E$2:$E$8, MATCH('Admin Single Score'!L133, 'Dev Likert Scale Single Score'!$D$2:$D$8, 0))</f>
        <v>#N/A</v>
      </c>
      <c r="M131" s="45" t="e">
        <f>INDEX('Dev Likert Scale Single Score'!$E$2:$E$8, MATCH('Admin Single Score'!M133, 'Dev Likert Scale Single Score'!$D$2:$D$8, 0))</f>
        <v>#N/A</v>
      </c>
      <c r="N131" s="45" t="e">
        <f>INDEX('Dev Likert Scale Single Score'!$E$2:$E$8, MATCH('Admin Single Score'!N133, 'Dev Likert Scale Single Score'!$D$2:$D$8, 0))</f>
        <v>#N/A</v>
      </c>
      <c r="O131" s="45" t="e">
        <f>INDEX('Dev Likert Scale Single Score'!$E$2:$E$8, MATCH('Admin Single Score'!O133, 'Dev Likert Scale Single Score'!$D$2:$D$8, 0))</f>
        <v>#N/A</v>
      </c>
      <c r="P131" s="45" t="e">
        <f>INDEX('Dev Likert Scale Single Score'!$E$2:$E$8, MATCH('Admin Single Score'!P133, 'Dev Likert Scale Single Score'!$D$2:$D$8, 0))</f>
        <v>#N/A</v>
      </c>
      <c r="Q131" s="45" t="e">
        <f>INDEX('Dev Likert Scale Single Score'!$E$2:$E$8, MATCH('Admin Single Score'!Q133, 'Dev Likert Scale Single Score'!$D$2:$D$8, 0))</f>
        <v>#N/A</v>
      </c>
      <c r="R131" s="45" t="e">
        <f>INDEX('Dev Likert Scale Single Score'!$E$2:$E$8, MATCH('Admin Single Score'!R133, 'Dev Likert Scale Single Score'!$D$2:$D$8, 0))</f>
        <v>#N/A</v>
      </c>
      <c r="S131" s="45" t="e">
        <f>INDEX('Dev Likert Scale Single Score'!$E$2:$E$8, MATCH('Admin Single Score'!S133, 'Dev Likert Scale Single Score'!$D$2:$D$8, 0))</f>
        <v>#N/A</v>
      </c>
      <c r="T131" s="45" t="e">
        <f>INDEX('Dev Likert Scale Single Score'!$E$2:$E$8, MATCH('Admin Single Score'!T133, 'Dev Likert Scale Single Score'!$D$2:$D$8, 0))</f>
        <v>#N/A</v>
      </c>
      <c r="U131" s="45" t="e">
        <f>INDEX('Dev Likert Scale Single Score'!$E$2:$E$8, MATCH('Admin Single Score'!U133, 'Dev Likert Scale Single Score'!$D$2:$D$8, 0))</f>
        <v>#N/A</v>
      </c>
      <c r="V131" s="45" t="e">
        <f>INDEX('Dev Likert Scale Single Score'!$E$2:$E$8, MATCH('Admin Single Score'!V133, 'Dev Likert Scale Single Score'!$D$2:$D$8, 0))</f>
        <v>#N/A</v>
      </c>
      <c r="W131" s="45" t="e">
        <f>INDEX('Dev Likert Scale Single Score'!$E$2:$E$8, MATCH('Admin Single Score'!W133, 'Dev Likert Scale Single Score'!$D$2:$D$8, 0))</f>
        <v>#N/A</v>
      </c>
      <c r="X131" s="45" t="e">
        <f>INDEX('Dev Likert Scale Single Score'!$E$2:$E$8, MATCH('Admin Single Score'!X133, 'Dev Likert Scale Single Score'!$D$2:$D$8, 0))</f>
        <v>#N/A</v>
      </c>
      <c r="Y131" s="45" t="e">
        <f>INDEX('Dev Likert Scale Single Score'!$E$2:$E$8, MATCH('Admin Single Score'!Y133, 'Dev Likert Scale Single Score'!$D$2:$D$8, 0))</f>
        <v>#N/A</v>
      </c>
      <c r="Z131" s="45" t="e">
        <f>INDEX('Dev Likert Scale Single Score'!$E$2:$E$8, MATCH('Admin Single Score'!Z133, 'Dev Likert Scale Single Score'!$D$2:$D$8, 0))</f>
        <v>#N/A</v>
      </c>
      <c r="AA131" s="45" t="e">
        <f>INDEX('Dev Likert Scale Single Score'!$E$2:$E$8, MATCH('Admin Single Score'!AA133, 'Dev Likert Scale Single Score'!$D$2:$D$8, 0))</f>
        <v>#N/A</v>
      </c>
      <c r="AB131" s="45" t="e">
        <f>INDEX('Dev Likert Scale Single Score'!$E$2:$E$8, MATCH('Admin Single Score'!AB133, 'Dev Likert Scale Single Score'!$D$2:$D$8, 0))</f>
        <v>#N/A</v>
      </c>
      <c r="AC131" s="45" t="e">
        <f>INDEX('Dev Likert Scale Single Score'!$E$2:$E$8, MATCH('Admin Single Score'!AC133, 'Dev Likert Scale Single Score'!$D$2:$D$8, 0))</f>
        <v>#N/A</v>
      </c>
      <c r="AD131" s="45" t="e">
        <f>INDEX('Dev Likert Scale Single Score'!$E$2:$E$8, MATCH('Admin Single Score'!AD133, 'Dev Likert Scale Single Score'!$D$2:$D$8, 0))</f>
        <v>#N/A</v>
      </c>
      <c r="AE131" s="45" t="e">
        <f>INDEX('Dev Likert Scale Single Score'!$E$2:$E$8, MATCH('Admin Single Score'!AE133, 'Dev Likert Scale Single Score'!$D$2:$D$8, 0))</f>
        <v>#N/A</v>
      </c>
      <c r="AF131" s="45" t="e">
        <f>INDEX('Dev Likert Scale Single Score'!$E$2:$E$8, MATCH('Admin Single Score'!AF133, 'Dev Likert Scale Single Score'!$D$2:$D$8, 0))</f>
        <v>#N/A</v>
      </c>
      <c r="AG131" s="45" t="e">
        <f>INDEX('Dev Likert Scale Single Score'!$E$2:$E$8, MATCH('Admin Single Score'!AG133, 'Dev Likert Scale Single Score'!$D$2:$D$8, 0))</f>
        <v>#N/A</v>
      </c>
      <c r="AH131" s="45" t="e">
        <f>INDEX('Dev Likert Scale Single Score'!$E$2:$E$8, MATCH('Admin Single Score'!AH133, 'Dev Likert Scale Single Score'!$D$2:$D$8, 0))</f>
        <v>#N/A</v>
      </c>
      <c r="AI131" s="45" t="e">
        <f>INDEX('Dev Likert Scale Single Score'!$E$2:$E$8, MATCH('Admin Single Score'!AI133, 'Dev Likert Scale Single Score'!$D$2:$D$8, 0))</f>
        <v>#N/A</v>
      </c>
      <c r="AJ131" s="45" t="e">
        <f>INDEX('Dev Likert Scale Single Score'!$E$2:$E$8, MATCH('Admin Single Score'!AJ133, 'Dev Likert Scale Single Score'!$D$2:$D$8, 0))</f>
        <v>#N/A</v>
      </c>
      <c r="AK131" s="45" t="e">
        <f>INDEX('Dev Likert Scale Single Score'!$E$2:$E$8, MATCH('Admin Single Score'!AK133, 'Dev Likert Scale Single Score'!$D$2:$D$8, 0))</f>
        <v>#N/A</v>
      </c>
      <c r="AL131" s="45" t="e">
        <f>INDEX('Dev Likert Scale Single Score'!$E$2:$E$8, MATCH('Admin Single Score'!AL133, 'Dev Likert Scale Single Score'!$D$2:$D$8, 0))</f>
        <v>#N/A</v>
      </c>
      <c r="AM131" s="45" t="e">
        <f>INDEX('Dev Likert Scale Single Score'!$E$2:$E$8, MATCH('Admin Single Score'!AM133, 'Dev Likert Scale Single Score'!$D$2:$D$8, 0))</f>
        <v>#N/A</v>
      </c>
      <c r="AN131" s="45" t="e">
        <f>INDEX('Dev Likert Scale Single Score'!$E$2:$E$8, MATCH('Admin Single Score'!AN133, 'Dev Likert Scale Single Score'!$D$2:$D$8, 0))</f>
        <v>#N/A</v>
      </c>
      <c r="AO131" s="45" t="e">
        <f>INDEX('Dev Likert Scale Single Score'!$E$2:$E$8, MATCH('Admin Single Score'!AO133, 'Dev Likert Scale Single Score'!$D$2:$D$8, 0))</f>
        <v>#N/A</v>
      </c>
      <c r="AP131" s="45" t="e">
        <f>INDEX('Dev Likert Scale Single Score'!$E$2:$E$8, MATCH('Admin Single Score'!AP133, 'Dev Likert Scale Single Score'!$D$2:$D$8, 0))</f>
        <v>#N/A</v>
      </c>
      <c r="AQ131" s="45" t="e">
        <f>INDEX('Dev Likert Scale Single Score'!$E$2:$E$8, MATCH('Admin Single Score'!AQ133, 'Dev Likert Scale Single Score'!$D$2:$D$8, 0))</f>
        <v>#N/A</v>
      </c>
    </row>
    <row r="132" spans="1:43" ht="61.5" thickTop="1" thickBot="1" x14ac:dyDescent="0.3">
      <c r="A132" s="92" t="str">
        <f>'Admin Single Score'!A134</f>
        <v>Question_27</v>
      </c>
      <c r="B132" s="13" t="str">
        <f>'Admin Single Score'!B134</f>
        <v>How do these methods compare to the methods used in the MPA in terms of impact on the seafloor?</v>
      </c>
      <c r="C132" s="59" t="str">
        <f ca="1">'Admin Single Score'!C134</f>
        <v>These methods have less impact in terms of impact on the seafloor.</v>
      </c>
      <c r="D132" s="45">
        <f>INDEX('Dev Likert Scale Single Score'!$E$2:$E$8, MATCH('Admin Single Score'!D134, 'Dev Likert Scale Single Score'!$D$2:$D$8, 0))</f>
        <v>1</v>
      </c>
      <c r="E132" s="45">
        <f>INDEX('Dev Likert Scale Single Score'!$E$2:$E$8, MATCH('Admin Single Score'!E134, 'Dev Likert Scale Single Score'!$D$2:$D$8, 0))</f>
        <v>1</v>
      </c>
      <c r="F132" s="45">
        <f>INDEX('Dev Likert Scale Single Score'!$E$2:$E$8, MATCH('Admin Single Score'!F134, 'Dev Likert Scale Single Score'!$D$2:$D$8, 0))</f>
        <v>1</v>
      </c>
      <c r="G132" s="45">
        <f>INDEX('Dev Likert Scale Single Score'!$E$2:$E$8, MATCH('Admin Single Score'!G134, 'Dev Likert Scale Single Score'!$D$2:$D$8, 0))</f>
        <v>0</v>
      </c>
      <c r="H132" s="45">
        <f>INDEX('Dev Likert Scale Single Score'!$E$2:$E$8, MATCH('Admin Single Score'!H134, 'Dev Likert Scale Single Score'!$D$2:$D$8, 0))</f>
        <v>0</v>
      </c>
      <c r="I132" s="45">
        <f>INDEX('Dev Likert Scale Single Score'!$E$2:$E$8, MATCH('Admin Single Score'!I134, 'Dev Likert Scale Single Score'!$D$2:$D$8, 0))</f>
        <v>0</v>
      </c>
      <c r="J132" s="45">
        <f>INDEX('Dev Likert Scale Single Score'!$E$2:$E$8, MATCH('Admin Single Score'!J134, 'Dev Likert Scale Single Score'!$D$2:$D$8, 0))</f>
        <v>0</v>
      </c>
      <c r="K132" s="45">
        <f>INDEX('Dev Likert Scale Single Score'!$E$2:$E$8, MATCH('Admin Single Score'!K134, 'Dev Likert Scale Single Score'!$D$2:$D$8, 0))</f>
        <v>0</v>
      </c>
      <c r="L132" s="45">
        <f>INDEX('Dev Likert Scale Single Score'!$E$2:$E$8, MATCH('Admin Single Score'!L134, 'Dev Likert Scale Single Score'!$D$2:$D$8, 0))</f>
        <v>0</v>
      </c>
      <c r="M132" s="45">
        <f>INDEX('Dev Likert Scale Single Score'!$E$2:$E$8, MATCH('Admin Single Score'!M134, 'Dev Likert Scale Single Score'!$D$2:$D$8, 0))</f>
        <v>0</v>
      </c>
      <c r="N132" s="45">
        <f>INDEX('Dev Likert Scale Single Score'!$E$2:$E$8, MATCH('Admin Single Score'!N134, 'Dev Likert Scale Single Score'!$D$2:$D$8, 0))</f>
        <v>0</v>
      </c>
      <c r="O132" s="45">
        <f>INDEX('Dev Likert Scale Single Score'!$E$2:$E$8, MATCH('Admin Single Score'!O134, 'Dev Likert Scale Single Score'!$D$2:$D$8, 0))</f>
        <v>0</v>
      </c>
      <c r="P132" s="45">
        <f>INDEX('Dev Likert Scale Single Score'!$E$2:$E$8, MATCH('Admin Single Score'!P134, 'Dev Likert Scale Single Score'!$D$2:$D$8, 0))</f>
        <v>0</v>
      </c>
      <c r="Q132" s="45">
        <f>INDEX('Dev Likert Scale Single Score'!$E$2:$E$8, MATCH('Admin Single Score'!Q134, 'Dev Likert Scale Single Score'!$D$2:$D$8, 0))</f>
        <v>0</v>
      </c>
      <c r="R132" s="45" t="e">
        <f>INDEX('Dev Likert Scale Single Score'!$E$2:$E$8, MATCH('Admin Single Score'!R134, 'Dev Likert Scale Single Score'!$D$2:$D$8, 0))</f>
        <v>#N/A</v>
      </c>
      <c r="S132" s="45" t="e">
        <f>INDEX('Dev Likert Scale Single Score'!$E$2:$E$8, MATCH('Admin Single Score'!S134, 'Dev Likert Scale Single Score'!$D$2:$D$8, 0))</f>
        <v>#N/A</v>
      </c>
      <c r="T132" s="45" t="e">
        <f>INDEX('Dev Likert Scale Single Score'!$E$2:$E$8, MATCH('Admin Single Score'!T134, 'Dev Likert Scale Single Score'!$D$2:$D$8, 0))</f>
        <v>#N/A</v>
      </c>
      <c r="U132" s="45" t="e">
        <f>INDEX('Dev Likert Scale Single Score'!$E$2:$E$8, MATCH('Admin Single Score'!U134, 'Dev Likert Scale Single Score'!$D$2:$D$8, 0))</f>
        <v>#N/A</v>
      </c>
      <c r="V132" s="45" t="e">
        <f>INDEX('Dev Likert Scale Single Score'!$E$2:$E$8, MATCH('Admin Single Score'!V134, 'Dev Likert Scale Single Score'!$D$2:$D$8, 0))</f>
        <v>#N/A</v>
      </c>
      <c r="W132" s="45" t="e">
        <f>INDEX('Dev Likert Scale Single Score'!$E$2:$E$8, MATCH('Admin Single Score'!W134, 'Dev Likert Scale Single Score'!$D$2:$D$8, 0))</f>
        <v>#N/A</v>
      </c>
      <c r="X132" s="45" t="e">
        <f>INDEX('Dev Likert Scale Single Score'!$E$2:$E$8, MATCH('Admin Single Score'!X134, 'Dev Likert Scale Single Score'!$D$2:$D$8, 0))</f>
        <v>#N/A</v>
      </c>
      <c r="Y132" s="45" t="e">
        <f>INDEX('Dev Likert Scale Single Score'!$E$2:$E$8, MATCH('Admin Single Score'!Y134, 'Dev Likert Scale Single Score'!$D$2:$D$8, 0))</f>
        <v>#N/A</v>
      </c>
      <c r="Z132" s="45" t="e">
        <f>INDEX('Dev Likert Scale Single Score'!$E$2:$E$8, MATCH('Admin Single Score'!Z134, 'Dev Likert Scale Single Score'!$D$2:$D$8, 0))</f>
        <v>#N/A</v>
      </c>
      <c r="AA132" s="45" t="e">
        <f>INDEX('Dev Likert Scale Single Score'!$E$2:$E$8, MATCH('Admin Single Score'!AA134, 'Dev Likert Scale Single Score'!$D$2:$D$8, 0))</f>
        <v>#N/A</v>
      </c>
      <c r="AB132" s="45" t="e">
        <f>INDEX('Dev Likert Scale Single Score'!$E$2:$E$8, MATCH('Admin Single Score'!AB134, 'Dev Likert Scale Single Score'!$D$2:$D$8, 0))</f>
        <v>#N/A</v>
      </c>
      <c r="AC132" s="45" t="e">
        <f>INDEX('Dev Likert Scale Single Score'!$E$2:$E$8, MATCH('Admin Single Score'!AC134, 'Dev Likert Scale Single Score'!$D$2:$D$8, 0))</f>
        <v>#N/A</v>
      </c>
      <c r="AD132" s="45" t="e">
        <f>INDEX('Dev Likert Scale Single Score'!$E$2:$E$8, MATCH('Admin Single Score'!AD134, 'Dev Likert Scale Single Score'!$D$2:$D$8, 0))</f>
        <v>#N/A</v>
      </c>
      <c r="AE132" s="45" t="e">
        <f>INDEX('Dev Likert Scale Single Score'!$E$2:$E$8, MATCH('Admin Single Score'!AE134, 'Dev Likert Scale Single Score'!$D$2:$D$8, 0))</f>
        <v>#N/A</v>
      </c>
      <c r="AF132" s="45" t="e">
        <f>INDEX('Dev Likert Scale Single Score'!$E$2:$E$8, MATCH('Admin Single Score'!AF134, 'Dev Likert Scale Single Score'!$D$2:$D$8, 0))</f>
        <v>#N/A</v>
      </c>
      <c r="AG132" s="45" t="e">
        <f>INDEX('Dev Likert Scale Single Score'!$E$2:$E$8, MATCH('Admin Single Score'!AG134, 'Dev Likert Scale Single Score'!$D$2:$D$8, 0))</f>
        <v>#N/A</v>
      </c>
      <c r="AH132" s="45" t="e">
        <f>INDEX('Dev Likert Scale Single Score'!$E$2:$E$8, MATCH('Admin Single Score'!AH134, 'Dev Likert Scale Single Score'!$D$2:$D$8, 0))</f>
        <v>#N/A</v>
      </c>
      <c r="AI132" s="45" t="e">
        <f>INDEX('Dev Likert Scale Single Score'!$E$2:$E$8, MATCH('Admin Single Score'!AI134, 'Dev Likert Scale Single Score'!$D$2:$D$8, 0))</f>
        <v>#N/A</v>
      </c>
      <c r="AJ132" s="45" t="e">
        <f>INDEX('Dev Likert Scale Single Score'!$E$2:$E$8, MATCH('Admin Single Score'!AJ134, 'Dev Likert Scale Single Score'!$D$2:$D$8, 0))</f>
        <v>#N/A</v>
      </c>
      <c r="AK132" s="45" t="e">
        <f>INDEX('Dev Likert Scale Single Score'!$E$2:$E$8, MATCH('Admin Single Score'!AK134, 'Dev Likert Scale Single Score'!$D$2:$D$8, 0))</f>
        <v>#N/A</v>
      </c>
      <c r="AL132" s="45" t="e">
        <f>INDEX('Dev Likert Scale Single Score'!$E$2:$E$8, MATCH('Admin Single Score'!AL134, 'Dev Likert Scale Single Score'!$D$2:$D$8, 0))</f>
        <v>#N/A</v>
      </c>
      <c r="AM132" s="45" t="e">
        <f>INDEX('Dev Likert Scale Single Score'!$E$2:$E$8, MATCH('Admin Single Score'!AM134, 'Dev Likert Scale Single Score'!$D$2:$D$8, 0))</f>
        <v>#N/A</v>
      </c>
      <c r="AN132" s="45" t="e">
        <f>INDEX('Dev Likert Scale Single Score'!$E$2:$E$8, MATCH('Admin Single Score'!AN134, 'Dev Likert Scale Single Score'!$D$2:$D$8, 0))</f>
        <v>#N/A</v>
      </c>
      <c r="AO132" s="45" t="e">
        <f>INDEX('Dev Likert Scale Single Score'!$E$2:$E$8, MATCH('Admin Single Score'!AO134, 'Dev Likert Scale Single Score'!$D$2:$D$8, 0))</f>
        <v>#N/A</v>
      </c>
      <c r="AP132" s="45" t="e">
        <f>INDEX('Dev Likert Scale Single Score'!$E$2:$E$8, MATCH('Admin Single Score'!AP134, 'Dev Likert Scale Single Score'!$D$2:$D$8, 0))</f>
        <v>#N/A</v>
      </c>
      <c r="AQ132" s="45" t="e">
        <f>INDEX('Dev Likert Scale Single Score'!$E$2:$E$8, MATCH('Admin Single Score'!AQ134, 'Dev Likert Scale Single Score'!$D$2:$D$8, 0))</f>
        <v>#N/A</v>
      </c>
    </row>
    <row r="133" spans="1:43" ht="61.5" thickTop="1" thickBot="1" x14ac:dyDescent="0.3">
      <c r="A133" s="92" t="str">
        <f>'Admin Single Score'!A135</f>
        <v>Question_27</v>
      </c>
      <c r="B133" s="13" t="str">
        <f>'Admin Single Score'!B135</f>
        <v>How do these methods compare to the methods used in the MPA in terms of impact on the seafloor?</v>
      </c>
      <c r="C133" s="59" t="str">
        <f ca="1">'Admin Single Score'!C135</f>
        <v>These methods have a similar impact (or the same methods are used) in terms of impact on the seafloor.</v>
      </c>
      <c r="D133" s="45">
        <f>INDEX('Dev Likert Scale Single Score'!$E$2:$E$8, MATCH('Admin Single Score'!D135, 'Dev Likert Scale Single Score'!$D$2:$D$8, 0))</f>
        <v>2</v>
      </c>
      <c r="E133" s="45">
        <f>INDEX('Dev Likert Scale Single Score'!$E$2:$E$8, MATCH('Admin Single Score'!E135, 'Dev Likert Scale Single Score'!$D$2:$D$8, 0))</f>
        <v>1</v>
      </c>
      <c r="F133" s="45">
        <f>INDEX('Dev Likert Scale Single Score'!$E$2:$E$8, MATCH('Admin Single Score'!F135, 'Dev Likert Scale Single Score'!$D$2:$D$8, 0))</f>
        <v>2</v>
      </c>
      <c r="G133" s="45">
        <f>INDEX('Dev Likert Scale Single Score'!$E$2:$E$8, MATCH('Admin Single Score'!G135, 'Dev Likert Scale Single Score'!$D$2:$D$8, 0))</f>
        <v>0</v>
      </c>
      <c r="H133" s="45">
        <f>INDEX('Dev Likert Scale Single Score'!$E$2:$E$8, MATCH('Admin Single Score'!H135, 'Dev Likert Scale Single Score'!$D$2:$D$8, 0))</f>
        <v>0</v>
      </c>
      <c r="I133" s="45">
        <f>INDEX('Dev Likert Scale Single Score'!$E$2:$E$8, MATCH('Admin Single Score'!I135, 'Dev Likert Scale Single Score'!$D$2:$D$8, 0))</f>
        <v>0</v>
      </c>
      <c r="J133" s="45">
        <f>INDEX('Dev Likert Scale Single Score'!$E$2:$E$8, MATCH('Admin Single Score'!J135, 'Dev Likert Scale Single Score'!$D$2:$D$8, 0))</f>
        <v>0</v>
      </c>
      <c r="K133" s="45">
        <f>INDEX('Dev Likert Scale Single Score'!$E$2:$E$8, MATCH('Admin Single Score'!K135, 'Dev Likert Scale Single Score'!$D$2:$D$8, 0))</f>
        <v>0</v>
      </c>
      <c r="L133" s="45">
        <f>INDEX('Dev Likert Scale Single Score'!$E$2:$E$8, MATCH('Admin Single Score'!L135, 'Dev Likert Scale Single Score'!$D$2:$D$8, 0))</f>
        <v>0</v>
      </c>
      <c r="M133" s="45">
        <f>INDEX('Dev Likert Scale Single Score'!$E$2:$E$8, MATCH('Admin Single Score'!M135, 'Dev Likert Scale Single Score'!$D$2:$D$8, 0))</f>
        <v>0</v>
      </c>
      <c r="N133" s="45">
        <f>INDEX('Dev Likert Scale Single Score'!$E$2:$E$8, MATCH('Admin Single Score'!N135, 'Dev Likert Scale Single Score'!$D$2:$D$8, 0))</f>
        <v>0</v>
      </c>
      <c r="O133" s="45">
        <f>INDEX('Dev Likert Scale Single Score'!$E$2:$E$8, MATCH('Admin Single Score'!O135, 'Dev Likert Scale Single Score'!$D$2:$D$8, 0))</f>
        <v>0</v>
      </c>
      <c r="P133" s="45">
        <f>INDEX('Dev Likert Scale Single Score'!$E$2:$E$8, MATCH('Admin Single Score'!P135, 'Dev Likert Scale Single Score'!$D$2:$D$8, 0))</f>
        <v>0</v>
      </c>
      <c r="Q133" s="45">
        <f>INDEX('Dev Likert Scale Single Score'!$E$2:$E$8, MATCH('Admin Single Score'!Q135, 'Dev Likert Scale Single Score'!$D$2:$D$8, 0))</f>
        <v>0</v>
      </c>
      <c r="R133" s="45" t="e">
        <f>INDEX('Dev Likert Scale Single Score'!$E$2:$E$8, MATCH('Admin Single Score'!R135, 'Dev Likert Scale Single Score'!$D$2:$D$8, 0))</f>
        <v>#N/A</v>
      </c>
      <c r="S133" s="45" t="e">
        <f>INDEX('Dev Likert Scale Single Score'!$E$2:$E$8, MATCH('Admin Single Score'!S135, 'Dev Likert Scale Single Score'!$D$2:$D$8, 0))</f>
        <v>#N/A</v>
      </c>
      <c r="T133" s="45" t="e">
        <f>INDEX('Dev Likert Scale Single Score'!$E$2:$E$8, MATCH('Admin Single Score'!T135, 'Dev Likert Scale Single Score'!$D$2:$D$8, 0))</f>
        <v>#N/A</v>
      </c>
      <c r="U133" s="45" t="e">
        <f>INDEX('Dev Likert Scale Single Score'!$E$2:$E$8, MATCH('Admin Single Score'!U135, 'Dev Likert Scale Single Score'!$D$2:$D$8, 0))</f>
        <v>#N/A</v>
      </c>
      <c r="V133" s="45" t="e">
        <f>INDEX('Dev Likert Scale Single Score'!$E$2:$E$8, MATCH('Admin Single Score'!V135, 'Dev Likert Scale Single Score'!$D$2:$D$8, 0))</f>
        <v>#N/A</v>
      </c>
      <c r="W133" s="45" t="e">
        <f>INDEX('Dev Likert Scale Single Score'!$E$2:$E$8, MATCH('Admin Single Score'!W135, 'Dev Likert Scale Single Score'!$D$2:$D$8, 0))</f>
        <v>#N/A</v>
      </c>
      <c r="X133" s="45" t="e">
        <f>INDEX('Dev Likert Scale Single Score'!$E$2:$E$8, MATCH('Admin Single Score'!X135, 'Dev Likert Scale Single Score'!$D$2:$D$8, 0))</f>
        <v>#N/A</v>
      </c>
      <c r="Y133" s="45" t="e">
        <f>INDEX('Dev Likert Scale Single Score'!$E$2:$E$8, MATCH('Admin Single Score'!Y135, 'Dev Likert Scale Single Score'!$D$2:$D$8, 0))</f>
        <v>#N/A</v>
      </c>
      <c r="Z133" s="45" t="e">
        <f>INDEX('Dev Likert Scale Single Score'!$E$2:$E$8, MATCH('Admin Single Score'!Z135, 'Dev Likert Scale Single Score'!$D$2:$D$8, 0))</f>
        <v>#N/A</v>
      </c>
      <c r="AA133" s="45" t="e">
        <f>INDEX('Dev Likert Scale Single Score'!$E$2:$E$8, MATCH('Admin Single Score'!AA135, 'Dev Likert Scale Single Score'!$D$2:$D$8, 0))</f>
        <v>#N/A</v>
      </c>
      <c r="AB133" s="45" t="e">
        <f>INDEX('Dev Likert Scale Single Score'!$E$2:$E$8, MATCH('Admin Single Score'!AB135, 'Dev Likert Scale Single Score'!$D$2:$D$8, 0))</f>
        <v>#N/A</v>
      </c>
      <c r="AC133" s="45" t="e">
        <f>INDEX('Dev Likert Scale Single Score'!$E$2:$E$8, MATCH('Admin Single Score'!AC135, 'Dev Likert Scale Single Score'!$D$2:$D$8, 0))</f>
        <v>#N/A</v>
      </c>
      <c r="AD133" s="45" t="e">
        <f>INDEX('Dev Likert Scale Single Score'!$E$2:$E$8, MATCH('Admin Single Score'!AD135, 'Dev Likert Scale Single Score'!$D$2:$D$8, 0))</f>
        <v>#N/A</v>
      </c>
      <c r="AE133" s="45" t="e">
        <f>INDEX('Dev Likert Scale Single Score'!$E$2:$E$8, MATCH('Admin Single Score'!AE135, 'Dev Likert Scale Single Score'!$D$2:$D$8, 0))</f>
        <v>#N/A</v>
      </c>
      <c r="AF133" s="45" t="e">
        <f>INDEX('Dev Likert Scale Single Score'!$E$2:$E$8, MATCH('Admin Single Score'!AF135, 'Dev Likert Scale Single Score'!$D$2:$D$8, 0))</f>
        <v>#N/A</v>
      </c>
      <c r="AG133" s="45" t="e">
        <f>INDEX('Dev Likert Scale Single Score'!$E$2:$E$8, MATCH('Admin Single Score'!AG135, 'Dev Likert Scale Single Score'!$D$2:$D$8, 0))</f>
        <v>#N/A</v>
      </c>
      <c r="AH133" s="45" t="e">
        <f>INDEX('Dev Likert Scale Single Score'!$E$2:$E$8, MATCH('Admin Single Score'!AH135, 'Dev Likert Scale Single Score'!$D$2:$D$8, 0))</f>
        <v>#N/A</v>
      </c>
      <c r="AI133" s="45" t="e">
        <f>INDEX('Dev Likert Scale Single Score'!$E$2:$E$8, MATCH('Admin Single Score'!AI135, 'Dev Likert Scale Single Score'!$D$2:$D$8, 0))</f>
        <v>#N/A</v>
      </c>
      <c r="AJ133" s="45" t="e">
        <f>INDEX('Dev Likert Scale Single Score'!$E$2:$E$8, MATCH('Admin Single Score'!AJ135, 'Dev Likert Scale Single Score'!$D$2:$D$8, 0))</f>
        <v>#N/A</v>
      </c>
      <c r="AK133" s="45" t="e">
        <f>INDEX('Dev Likert Scale Single Score'!$E$2:$E$8, MATCH('Admin Single Score'!AK135, 'Dev Likert Scale Single Score'!$D$2:$D$8, 0))</f>
        <v>#N/A</v>
      </c>
      <c r="AL133" s="45" t="e">
        <f>INDEX('Dev Likert Scale Single Score'!$E$2:$E$8, MATCH('Admin Single Score'!AL135, 'Dev Likert Scale Single Score'!$D$2:$D$8, 0))</f>
        <v>#N/A</v>
      </c>
      <c r="AM133" s="45" t="e">
        <f>INDEX('Dev Likert Scale Single Score'!$E$2:$E$8, MATCH('Admin Single Score'!AM135, 'Dev Likert Scale Single Score'!$D$2:$D$8, 0))</f>
        <v>#N/A</v>
      </c>
      <c r="AN133" s="45" t="e">
        <f>INDEX('Dev Likert Scale Single Score'!$E$2:$E$8, MATCH('Admin Single Score'!AN135, 'Dev Likert Scale Single Score'!$D$2:$D$8, 0))</f>
        <v>#N/A</v>
      </c>
      <c r="AO133" s="45" t="e">
        <f>INDEX('Dev Likert Scale Single Score'!$E$2:$E$8, MATCH('Admin Single Score'!AO135, 'Dev Likert Scale Single Score'!$D$2:$D$8, 0))</f>
        <v>#N/A</v>
      </c>
      <c r="AP133" s="45" t="e">
        <f>INDEX('Dev Likert Scale Single Score'!$E$2:$E$8, MATCH('Admin Single Score'!AP135, 'Dev Likert Scale Single Score'!$D$2:$D$8, 0))</f>
        <v>#N/A</v>
      </c>
      <c r="AQ133" s="45" t="e">
        <f>INDEX('Dev Likert Scale Single Score'!$E$2:$E$8, MATCH('Admin Single Score'!AQ135, 'Dev Likert Scale Single Score'!$D$2:$D$8, 0))</f>
        <v>#N/A</v>
      </c>
    </row>
    <row r="134" spans="1:43" ht="61.5" thickTop="1" thickBot="1" x14ac:dyDescent="0.3">
      <c r="A134" s="92" t="str">
        <f>'Admin Single Score'!A136</f>
        <v>Question_27</v>
      </c>
      <c r="B134" s="13" t="str">
        <f>'Admin Single Score'!B136</f>
        <v>How do these methods compare to the methods used in the MPA in terms of impact on the seafloor?</v>
      </c>
      <c r="C134" s="59" t="str">
        <f ca="1">'Admin Single Score'!C136</f>
        <v>These methods have more impact in terms of impact on the seafloor.</v>
      </c>
      <c r="D134" s="45">
        <f>INDEX('Dev Likert Scale Single Score'!$E$2:$E$8, MATCH('Admin Single Score'!D136, 'Dev Likert Scale Single Score'!$D$2:$D$8, 0))</f>
        <v>3</v>
      </c>
      <c r="E134" s="45">
        <f>INDEX('Dev Likert Scale Single Score'!$E$2:$E$8, MATCH('Admin Single Score'!E136, 'Dev Likert Scale Single Score'!$D$2:$D$8, 0))</f>
        <v>3</v>
      </c>
      <c r="F134" s="45">
        <f>INDEX('Dev Likert Scale Single Score'!$E$2:$E$8, MATCH('Admin Single Score'!F136, 'Dev Likert Scale Single Score'!$D$2:$D$8, 0))</f>
        <v>5</v>
      </c>
      <c r="G134" s="45">
        <f>INDEX('Dev Likert Scale Single Score'!$E$2:$E$8, MATCH('Admin Single Score'!G136, 'Dev Likert Scale Single Score'!$D$2:$D$8, 0))</f>
        <v>0</v>
      </c>
      <c r="H134" s="45">
        <f>INDEX('Dev Likert Scale Single Score'!$E$2:$E$8, MATCH('Admin Single Score'!H136, 'Dev Likert Scale Single Score'!$D$2:$D$8, 0))</f>
        <v>0</v>
      </c>
      <c r="I134" s="45">
        <f>INDEX('Dev Likert Scale Single Score'!$E$2:$E$8, MATCH('Admin Single Score'!I136, 'Dev Likert Scale Single Score'!$D$2:$D$8, 0))</f>
        <v>0</v>
      </c>
      <c r="J134" s="45">
        <f>INDEX('Dev Likert Scale Single Score'!$E$2:$E$8, MATCH('Admin Single Score'!J136, 'Dev Likert Scale Single Score'!$D$2:$D$8, 0))</f>
        <v>0</v>
      </c>
      <c r="K134" s="45">
        <f>INDEX('Dev Likert Scale Single Score'!$E$2:$E$8, MATCH('Admin Single Score'!K136, 'Dev Likert Scale Single Score'!$D$2:$D$8, 0))</f>
        <v>0</v>
      </c>
      <c r="L134" s="45">
        <f>INDEX('Dev Likert Scale Single Score'!$E$2:$E$8, MATCH('Admin Single Score'!L136, 'Dev Likert Scale Single Score'!$D$2:$D$8, 0))</f>
        <v>0</v>
      </c>
      <c r="M134" s="45">
        <f>INDEX('Dev Likert Scale Single Score'!$E$2:$E$8, MATCH('Admin Single Score'!M136, 'Dev Likert Scale Single Score'!$D$2:$D$8, 0))</f>
        <v>0</v>
      </c>
      <c r="N134" s="45">
        <f>INDEX('Dev Likert Scale Single Score'!$E$2:$E$8, MATCH('Admin Single Score'!N136, 'Dev Likert Scale Single Score'!$D$2:$D$8, 0))</f>
        <v>0</v>
      </c>
      <c r="O134" s="45">
        <f>INDEX('Dev Likert Scale Single Score'!$E$2:$E$8, MATCH('Admin Single Score'!O136, 'Dev Likert Scale Single Score'!$D$2:$D$8, 0))</f>
        <v>0</v>
      </c>
      <c r="P134" s="45">
        <f>INDEX('Dev Likert Scale Single Score'!$E$2:$E$8, MATCH('Admin Single Score'!P136, 'Dev Likert Scale Single Score'!$D$2:$D$8, 0))</f>
        <v>0</v>
      </c>
      <c r="Q134" s="45">
        <f>INDEX('Dev Likert Scale Single Score'!$E$2:$E$8, MATCH('Admin Single Score'!Q136, 'Dev Likert Scale Single Score'!$D$2:$D$8, 0))</f>
        <v>0</v>
      </c>
      <c r="R134" s="45" t="e">
        <f>INDEX('Dev Likert Scale Single Score'!$E$2:$E$8, MATCH('Admin Single Score'!R136, 'Dev Likert Scale Single Score'!$D$2:$D$8, 0))</f>
        <v>#N/A</v>
      </c>
      <c r="S134" s="45" t="e">
        <f>INDEX('Dev Likert Scale Single Score'!$E$2:$E$8, MATCH('Admin Single Score'!S136, 'Dev Likert Scale Single Score'!$D$2:$D$8, 0))</f>
        <v>#N/A</v>
      </c>
      <c r="T134" s="45" t="e">
        <f>INDEX('Dev Likert Scale Single Score'!$E$2:$E$8, MATCH('Admin Single Score'!T136, 'Dev Likert Scale Single Score'!$D$2:$D$8, 0))</f>
        <v>#N/A</v>
      </c>
      <c r="U134" s="45" t="e">
        <f>INDEX('Dev Likert Scale Single Score'!$E$2:$E$8, MATCH('Admin Single Score'!U136, 'Dev Likert Scale Single Score'!$D$2:$D$8, 0))</f>
        <v>#N/A</v>
      </c>
      <c r="V134" s="45" t="e">
        <f>INDEX('Dev Likert Scale Single Score'!$E$2:$E$8, MATCH('Admin Single Score'!V136, 'Dev Likert Scale Single Score'!$D$2:$D$8, 0))</f>
        <v>#N/A</v>
      </c>
      <c r="W134" s="45" t="e">
        <f>INDEX('Dev Likert Scale Single Score'!$E$2:$E$8, MATCH('Admin Single Score'!W136, 'Dev Likert Scale Single Score'!$D$2:$D$8, 0))</f>
        <v>#N/A</v>
      </c>
      <c r="X134" s="45" t="e">
        <f>INDEX('Dev Likert Scale Single Score'!$E$2:$E$8, MATCH('Admin Single Score'!X136, 'Dev Likert Scale Single Score'!$D$2:$D$8, 0))</f>
        <v>#N/A</v>
      </c>
      <c r="Y134" s="45" t="e">
        <f>INDEX('Dev Likert Scale Single Score'!$E$2:$E$8, MATCH('Admin Single Score'!Y136, 'Dev Likert Scale Single Score'!$D$2:$D$8, 0))</f>
        <v>#N/A</v>
      </c>
      <c r="Z134" s="45" t="e">
        <f>INDEX('Dev Likert Scale Single Score'!$E$2:$E$8, MATCH('Admin Single Score'!Z136, 'Dev Likert Scale Single Score'!$D$2:$D$8, 0))</f>
        <v>#N/A</v>
      </c>
      <c r="AA134" s="45" t="e">
        <f>INDEX('Dev Likert Scale Single Score'!$E$2:$E$8, MATCH('Admin Single Score'!AA136, 'Dev Likert Scale Single Score'!$D$2:$D$8, 0))</f>
        <v>#N/A</v>
      </c>
      <c r="AB134" s="45" t="e">
        <f>INDEX('Dev Likert Scale Single Score'!$E$2:$E$8, MATCH('Admin Single Score'!AB136, 'Dev Likert Scale Single Score'!$D$2:$D$8, 0))</f>
        <v>#N/A</v>
      </c>
      <c r="AC134" s="45" t="e">
        <f>INDEX('Dev Likert Scale Single Score'!$E$2:$E$8, MATCH('Admin Single Score'!AC136, 'Dev Likert Scale Single Score'!$D$2:$D$8, 0))</f>
        <v>#N/A</v>
      </c>
      <c r="AD134" s="45" t="e">
        <f>INDEX('Dev Likert Scale Single Score'!$E$2:$E$8, MATCH('Admin Single Score'!AD136, 'Dev Likert Scale Single Score'!$D$2:$D$8, 0))</f>
        <v>#N/A</v>
      </c>
      <c r="AE134" s="45" t="e">
        <f>INDEX('Dev Likert Scale Single Score'!$E$2:$E$8, MATCH('Admin Single Score'!AE136, 'Dev Likert Scale Single Score'!$D$2:$D$8, 0))</f>
        <v>#N/A</v>
      </c>
      <c r="AF134" s="45" t="e">
        <f>INDEX('Dev Likert Scale Single Score'!$E$2:$E$8, MATCH('Admin Single Score'!AF136, 'Dev Likert Scale Single Score'!$D$2:$D$8, 0))</f>
        <v>#N/A</v>
      </c>
      <c r="AG134" s="45" t="e">
        <f>INDEX('Dev Likert Scale Single Score'!$E$2:$E$8, MATCH('Admin Single Score'!AG136, 'Dev Likert Scale Single Score'!$D$2:$D$8, 0))</f>
        <v>#N/A</v>
      </c>
      <c r="AH134" s="45" t="e">
        <f>INDEX('Dev Likert Scale Single Score'!$E$2:$E$8, MATCH('Admin Single Score'!AH136, 'Dev Likert Scale Single Score'!$D$2:$D$8, 0))</f>
        <v>#N/A</v>
      </c>
      <c r="AI134" s="45" t="e">
        <f>INDEX('Dev Likert Scale Single Score'!$E$2:$E$8, MATCH('Admin Single Score'!AI136, 'Dev Likert Scale Single Score'!$D$2:$D$8, 0))</f>
        <v>#N/A</v>
      </c>
      <c r="AJ134" s="45" t="e">
        <f>INDEX('Dev Likert Scale Single Score'!$E$2:$E$8, MATCH('Admin Single Score'!AJ136, 'Dev Likert Scale Single Score'!$D$2:$D$8, 0))</f>
        <v>#N/A</v>
      </c>
      <c r="AK134" s="45" t="e">
        <f>INDEX('Dev Likert Scale Single Score'!$E$2:$E$8, MATCH('Admin Single Score'!AK136, 'Dev Likert Scale Single Score'!$D$2:$D$8, 0))</f>
        <v>#N/A</v>
      </c>
      <c r="AL134" s="45" t="e">
        <f>INDEX('Dev Likert Scale Single Score'!$E$2:$E$8, MATCH('Admin Single Score'!AL136, 'Dev Likert Scale Single Score'!$D$2:$D$8, 0))</f>
        <v>#N/A</v>
      </c>
      <c r="AM134" s="45" t="e">
        <f>INDEX('Dev Likert Scale Single Score'!$E$2:$E$8, MATCH('Admin Single Score'!AM136, 'Dev Likert Scale Single Score'!$D$2:$D$8, 0))</f>
        <v>#N/A</v>
      </c>
      <c r="AN134" s="45" t="e">
        <f>INDEX('Dev Likert Scale Single Score'!$E$2:$E$8, MATCH('Admin Single Score'!AN136, 'Dev Likert Scale Single Score'!$D$2:$D$8, 0))</f>
        <v>#N/A</v>
      </c>
      <c r="AO134" s="45" t="e">
        <f>INDEX('Dev Likert Scale Single Score'!$E$2:$E$8, MATCH('Admin Single Score'!AO136, 'Dev Likert Scale Single Score'!$D$2:$D$8, 0))</f>
        <v>#N/A</v>
      </c>
      <c r="AP134" s="45" t="e">
        <f>INDEX('Dev Likert Scale Single Score'!$E$2:$E$8, MATCH('Admin Single Score'!AP136, 'Dev Likert Scale Single Score'!$D$2:$D$8, 0))</f>
        <v>#N/A</v>
      </c>
      <c r="AQ134" s="45" t="e">
        <f>INDEX('Dev Likert Scale Single Score'!$E$2:$E$8, MATCH('Admin Single Score'!AQ136, 'Dev Likert Scale Single Score'!$D$2:$D$8, 0))</f>
        <v>#N/A</v>
      </c>
    </row>
    <row r="135" spans="1:43" ht="61.5" thickTop="1" thickBot="1" x14ac:dyDescent="0.3">
      <c r="A135" s="92" t="str">
        <f>'Admin Single Score'!A137</f>
        <v>Question_27</v>
      </c>
      <c r="B135" s="13" t="str">
        <f>'Admin Single Score'!B137</f>
        <v>How do these methods compare to the methods used in the MPA in terms of impact on the seafloor?</v>
      </c>
      <c r="C135" s="59" t="str">
        <f ca="1">'Admin Single Score'!C137</f>
        <v>This is unknown and/or uncertain (Q27).</v>
      </c>
      <c r="D135" s="45" t="str">
        <f>INDEX('Dev Likert Scale Single Score'!$E$2:$E$8, MATCH('Admin Single Score'!D137, 'Dev Likert Scale Single Score'!$D$2:$D$8, 0))</f>
        <v>u</v>
      </c>
      <c r="E135" s="45" t="str">
        <f>INDEX('Dev Likert Scale Single Score'!$E$2:$E$8, MATCH('Admin Single Score'!E137, 'Dev Likert Scale Single Score'!$D$2:$D$8, 0))</f>
        <v>u</v>
      </c>
      <c r="F135" s="45" t="str">
        <f>INDEX('Dev Likert Scale Single Score'!$E$2:$E$8, MATCH('Admin Single Score'!F137, 'Dev Likert Scale Single Score'!$D$2:$D$8, 0))</f>
        <v>u</v>
      </c>
      <c r="G135" s="45">
        <f>INDEX('Dev Likert Scale Single Score'!$E$2:$E$8, MATCH('Admin Single Score'!G137, 'Dev Likert Scale Single Score'!$D$2:$D$8, 0))</f>
        <v>0</v>
      </c>
      <c r="H135" s="45">
        <f>INDEX('Dev Likert Scale Single Score'!$E$2:$E$8, MATCH('Admin Single Score'!H137, 'Dev Likert Scale Single Score'!$D$2:$D$8, 0))</f>
        <v>0</v>
      </c>
      <c r="I135" s="45">
        <f>INDEX('Dev Likert Scale Single Score'!$E$2:$E$8, MATCH('Admin Single Score'!I137, 'Dev Likert Scale Single Score'!$D$2:$D$8, 0))</f>
        <v>0</v>
      </c>
      <c r="J135" s="45">
        <f>INDEX('Dev Likert Scale Single Score'!$E$2:$E$8, MATCH('Admin Single Score'!J137, 'Dev Likert Scale Single Score'!$D$2:$D$8, 0))</f>
        <v>0</v>
      </c>
      <c r="K135" s="45">
        <f>INDEX('Dev Likert Scale Single Score'!$E$2:$E$8, MATCH('Admin Single Score'!K137, 'Dev Likert Scale Single Score'!$D$2:$D$8, 0))</f>
        <v>0</v>
      </c>
      <c r="L135" s="45">
        <f>INDEX('Dev Likert Scale Single Score'!$E$2:$E$8, MATCH('Admin Single Score'!L137, 'Dev Likert Scale Single Score'!$D$2:$D$8, 0))</f>
        <v>0</v>
      </c>
      <c r="M135" s="45">
        <f>INDEX('Dev Likert Scale Single Score'!$E$2:$E$8, MATCH('Admin Single Score'!M137, 'Dev Likert Scale Single Score'!$D$2:$D$8, 0))</f>
        <v>0</v>
      </c>
      <c r="N135" s="45">
        <f>INDEX('Dev Likert Scale Single Score'!$E$2:$E$8, MATCH('Admin Single Score'!N137, 'Dev Likert Scale Single Score'!$D$2:$D$8, 0))</f>
        <v>0</v>
      </c>
      <c r="O135" s="45">
        <f>INDEX('Dev Likert Scale Single Score'!$E$2:$E$8, MATCH('Admin Single Score'!O137, 'Dev Likert Scale Single Score'!$D$2:$D$8, 0))</f>
        <v>0</v>
      </c>
      <c r="P135" s="45">
        <f>INDEX('Dev Likert Scale Single Score'!$E$2:$E$8, MATCH('Admin Single Score'!P137, 'Dev Likert Scale Single Score'!$D$2:$D$8, 0))</f>
        <v>0</v>
      </c>
      <c r="Q135" s="45">
        <f>INDEX('Dev Likert Scale Single Score'!$E$2:$E$8, MATCH('Admin Single Score'!Q137, 'Dev Likert Scale Single Score'!$D$2:$D$8, 0))</f>
        <v>0</v>
      </c>
      <c r="R135" s="45" t="e">
        <f>INDEX('Dev Likert Scale Single Score'!$E$2:$E$8, MATCH('Admin Single Score'!R137, 'Dev Likert Scale Single Score'!$D$2:$D$8, 0))</f>
        <v>#N/A</v>
      </c>
      <c r="S135" s="45" t="e">
        <f>INDEX('Dev Likert Scale Single Score'!$E$2:$E$8, MATCH('Admin Single Score'!S137, 'Dev Likert Scale Single Score'!$D$2:$D$8, 0))</f>
        <v>#N/A</v>
      </c>
      <c r="T135" s="45" t="e">
        <f>INDEX('Dev Likert Scale Single Score'!$E$2:$E$8, MATCH('Admin Single Score'!T137, 'Dev Likert Scale Single Score'!$D$2:$D$8, 0))</f>
        <v>#N/A</v>
      </c>
      <c r="U135" s="45" t="e">
        <f>INDEX('Dev Likert Scale Single Score'!$E$2:$E$8, MATCH('Admin Single Score'!U137, 'Dev Likert Scale Single Score'!$D$2:$D$8, 0))</f>
        <v>#N/A</v>
      </c>
      <c r="V135" s="45" t="e">
        <f>INDEX('Dev Likert Scale Single Score'!$E$2:$E$8, MATCH('Admin Single Score'!V137, 'Dev Likert Scale Single Score'!$D$2:$D$8, 0))</f>
        <v>#N/A</v>
      </c>
      <c r="W135" s="45" t="e">
        <f>INDEX('Dev Likert Scale Single Score'!$E$2:$E$8, MATCH('Admin Single Score'!W137, 'Dev Likert Scale Single Score'!$D$2:$D$8, 0))</f>
        <v>#N/A</v>
      </c>
      <c r="X135" s="45" t="e">
        <f>INDEX('Dev Likert Scale Single Score'!$E$2:$E$8, MATCH('Admin Single Score'!X137, 'Dev Likert Scale Single Score'!$D$2:$D$8, 0))</f>
        <v>#N/A</v>
      </c>
      <c r="Y135" s="45" t="e">
        <f>INDEX('Dev Likert Scale Single Score'!$E$2:$E$8, MATCH('Admin Single Score'!Y137, 'Dev Likert Scale Single Score'!$D$2:$D$8, 0))</f>
        <v>#N/A</v>
      </c>
      <c r="Z135" s="45" t="e">
        <f>INDEX('Dev Likert Scale Single Score'!$E$2:$E$8, MATCH('Admin Single Score'!Z137, 'Dev Likert Scale Single Score'!$D$2:$D$8, 0))</f>
        <v>#N/A</v>
      </c>
      <c r="AA135" s="45" t="e">
        <f>INDEX('Dev Likert Scale Single Score'!$E$2:$E$8, MATCH('Admin Single Score'!AA137, 'Dev Likert Scale Single Score'!$D$2:$D$8, 0))</f>
        <v>#N/A</v>
      </c>
      <c r="AB135" s="45" t="e">
        <f>INDEX('Dev Likert Scale Single Score'!$E$2:$E$8, MATCH('Admin Single Score'!AB137, 'Dev Likert Scale Single Score'!$D$2:$D$8, 0))</f>
        <v>#N/A</v>
      </c>
      <c r="AC135" s="45" t="e">
        <f>INDEX('Dev Likert Scale Single Score'!$E$2:$E$8, MATCH('Admin Single Score'!AC137, 'Dev Likert Scale Single Score'!$D$2:$D$8, 0))</f>
        <v>#N/A</v>
      </c>
      <c r="AD135" s="45" t="e">
        <f>INDEX('Dev Likert Scale Single Score'!$E$2:$E$8, MATCH('Admin Single Score'!AD137, 'Dev Likert Scale Single Score'!$D$2:$D$8, 0))</f>
        <v>#N/A</v>
      </c>
      <c r="AE135" s="45" t="e">
        <f>INDEX('Dev Likert Scale Single Score'!$E$2:$E$8, MATCH('Admin Single Score'!AE137, 'Dev Likert Scale Single Score'!$D$2:$D$8, 0))</f>
        <v>#N/A</v>
      </c>
      <c r="AF135" s="45" t="e">
        <f>INDEX('Dev Likert Scale Single Score'!$E$2:$E$8, MATCH('Admin Single Score'!AF137, 'Dev Likert Scale Single Score'!$D$2:$D$8, 0))</f>
        <v>#N/A</v>
      </c>
      <c r="AG135" s="45" t="e">
        <f>INDEX('Dev Likert Scale Single Score'!$E$2:$E$8, MATCH('Admin Single Score'!AG137, 'Dev Likert Scale Single Score'!$D$2:$D$8, 0))</f>
        <v>#N/A</v>
      </c>
      <c r="AH135" s="45" t="e">
        <f>INDEX('Dev Likert Scale Single Score'!$E$2:$E$8, MATCH('Admin Single Score'!AH137, 'Dev Likert Scale Single Score'!$D$2:$D$8, 0))</f>
        <v>#N/A</v>
      </c>
      <c r="AI135" s="45" t="e">
        <f>INDEX('Dev Likert Scale Single Score'!$E$2:$E$8, MATCH('Admin Single Score'!AI137, 'Dev Likert Scale Single Score'!$D$2:$D$8, 0))</f>
        <v>#N/A</v>
      </c>
      <c r="AJ135" s="45" t="e">
        <f>INDEX('Dev Likert Scale Single Score'!$E$2:$E$8, MATCH('Admin Single Score'!AJ137, 'Dev Likert Scale Single Score'!$D$2:$D$8, 0))</f>
        <v>#N/A</v>
      </c>
      <c r="AK135" s="45" t="e">
        <f>INDEX('Dev Likert Scale Single Score'!$E$2:$E$8, MATCH('Admin Single Score'!AK137, 'Dev Likert Scale Single Score'!$D$2:$D$8, 0))</f>
        <v>#N/A</v>
      </c>
      <c r="AL135" s="45" t="e">
        <f>INDEX('Dev Likert Scale Single Score'!$E$2:$E$8, MATCH('Admin Single Score'!AL137, 'Dev Likert Scale Single Score'!$D$2:$D$8, 0))</f>
        <v>#N/A</v>
      </c>
      <c r="AM135" s="45" t="e">
        <f>INDEX('Dev Likert Scale Single Score'!$E$2:$E$8, MATCH('Admin Single Score'!AM137, 'Dev Likert Scale Single Score'!$D$2:$D$8, 0))</f>
        <v>#N/A</v>
      </c>
      <c r="AN135" s="45" t="e">
        <f>INDEX('Dev Likert Scale Single Score'!$E$2:$E$8, MATCH('Admin Single Score'!AN137, 'Dev Likert Scale Single Score'!$D$2:$D$8, 0))</f>
        <v>#N/A</v>
      </c>
      <c r="AO135" s="45" t="e">
        <f>INDEX('Dev Likert Scale Single Score'!$E$2:$E$8, MATCH('Admin Single Score'!AO137, 'Dev Likert Scale Single Score'!$D$2:$D$8, 0))</f>
        <v>#N/A</v>
      </c>
      <c r="AP135" s="45" t="e">
        <f>INDEX('Dev Likert Scale Single Score'!$E$2:$E$8, MATCH('Admin Single Score'!AP137, 'Dev Likert Scale Single Score'!$D$2:$D$8, 0))</f>
        <v>#N/A</v>
      </c>
      <c r="AQ135" s="45" t="e">
        <f>INDEX('Dev Likert Scale Single Score'!$E$2:$E$8, MATCH('Admin Single Score'!AQ137, 'Dev Likert Scale Single Score'!$D$2:$D$8, 0))</f>
        <v>#N/A</v>
      </c>
    </row>
    <row r="136" spans="1:43" ht="61.5" thickTop="1" thickBot="1" x14ac:dyDescent="0.3">
      <c r="A136" s="92" t="str">
        <f>'Admin Single Score'!A138</f>
        <v>Question_27</v>
      </c>
      <c r="B136" s="13" t="str">
        <f>'Admin Single Score'!B138</f>
        <v>How do these methods compare to the methods used in the MPA in terms of impact on the seafloor?</v>
      </c>
      <c r="C136" s="59">
        <f ca="1">'Admin Single Score'!C138</f>
        <v>0</v>
      </c>
      <c r="D136" s="45" t="e">
        <f>INDEX('Dev Likert Scale Single Score'!$E$2:$E$8, MATCH('Admin Single Score'!D138, 'Dev Likert Scale Single Score'!$D$2:$D$8, 0))</f>
        <v>#N/A</v>
      </c>
      <c r="E136" s="45" t="e">
        <f>INDEX('Dev Likert Scale Single Score'!$E$2:$E$8, MATCH('Admin Single Score'!E138, 'Dev Likert Scale Single Score'!$D$2:$D$8, 0))</f>
        <v>#N/A</v>
      </c>
      <c r="F136" s="45" t="e">
        <f>INDEX('Dev Likert Scale Single Score'!$E$2:$E$8, MATCH('Admin Single Score'!F138, 'Dev Likert Scale Single Score'!$D$2:$D$8, 0))</f>
        <v>#N/A</v>
      </c>
      <c r="G136" s="45" t="e">
        <f>INDEX('Dev Likert Scale Single Score'!$E$2:$E$8, MATCH('Admin Single Score'!G138, 'Dev Likert Scale Single Score'!$D$2:$D$8, 0))</f>
        <v>#N/A</v>
      </c>
      <c r="H136" s="45" t="e">
        <f>INDEX('Dev Likert Scale Single Score'!$E$2:$E$8, MATCH('Admin Single Score'!H138, 'Dev Likert Scale Single Score'!$D$2:$D$8, 0))</f>
        <v>#N/A</v>
      </c>
      <c r="I136" s="45" t="e">
        <f>INDEX('Dev Likert Scale Single Score'!$E$2:$E$8, MATCH('Admin Single Score'!I138, 'Dev Likert Scale Single Score'!$D$2:$D$8, 0))</f>
        <v>#N/A</v>
      </c>
      <c r="J136" s="45" t="e">
        <f>INDEX('Dev Likert Scale Single Score'!$E$2:$E$8, MATCH('Admin Single Score'!J138, 'Dev Likert Scale Single Score'!$D$2:$D$8, 0))</f>
        <v>#N/A</v>
      </c>
      <c r="K136" s="45" t="e">
        <f>INDEX('Dev Likert Scale Single Score'!$E$2:$E$8, MATCH('Admin Single Score'!K138, 'Dev Likert Scale Single Score'!$D$2:$D$8, 0))</f>
        <v>#N/A</v>
      </c>
      <c r="L136" s="45" t="e">
        <f>INDEX('Dev Likert Scale Single Score'!$E$2:$E$8, MATCH('Admin Single Score'!L138, 'Dev Likert Scale Single Score'!$D$2:$D$8, 0))</f>
        <v>#N/A</v>
      </c>
      <c r="M136" s="45" t="e">
        <f>INDEX('Dev Likert Scale Single Score'!$E$2:$E$8, MATCH('Admin Single Score'!M138, 'Dev Likert Scale Single Score'!$D$2:$D$8, 0))</f>
        <v>#N/A</v>
      </c>
      <c r="N136" s="45" t="e">
        <f>INDEX('Dev Likert Scale Single Score'!$E$2:$E$8, MATCH('Admin Single Score'!N138, 'Dev Likert Scale Single Score'!$D$2:$D$8, 0))</f>
        <v>#N/A</v>
      </c>
      <c r="O136" s="45" t="e">
        <f>INDEX('Dev Likert Scale Single Score'!$E$2:$E$8, MATCH('Admin Single Score'!O138, 'Dev Likert Scale Single Score'!$D$2:$D$8, 0))</f>
        <v>#N/A</v>
      </c>
      <c r="P136" s="45" t="e">
        <f>INDEX('Dev Likert Scale Single Score'!$E$2:$E$8, MATCH('Admin Single Score'!P138, 'Dev Likert Scale Single Score'!$D$2:$D$8, 0))</f>
        <v>#N/A</v>
      </c>
      <c r="Q136" s="45" t="e">
        <f>INDEX('Dev Likert Scale Single Score'!$E$2:$E$8, MATCH('Admin Single Score'!Q138, 'Dev Likert Scale Single Score'!$D$2:$D$8, 0))</f>
        <v>#N/A</v>
      </c>
      <c r="R136" s="45" t="e">
        <f>INDEX('Dev Likert Scale Single Score'!$E$2:$E$8, MATCH('Admin Single Score'!R138, 'Dev Likert Scale Single Score'!$D$2:$D$8, 0))</f>
        <v>#N/A</v>
      </c>
      <c r="S136" s="45" t="e">
        <f>INDEX('Dev Likert Scale Single Score'!$E$2:$E$8, MATCH('Admin Single Score'!S138, 'Dev Likert Scale Single Score'!$D$2:$D$8, 0))</f>
        <v>#N/A</v>
      </c>
      <c r="T136" s="45" t="e">
        <f>INDEX('Dev Likert Scale Single Score'!$E$2:$E$8, MATCH('Admin Single Score'!T138, 'Dev Likert Scale Single Score'!$D$2:$D$8, 0))</f>
        <v>#N/A</v>
      </c>
      <c r="U136" s="45" t="e">
        <f>INDEX('Dev Likert Scale Single Score'!$E$2:$E$8, MATCH('Admin Single Score'!U138, 'Dev Likert Scale Single Score'!$D$2:$D$8, 0))</f>
        <v>#N/A</v>
      </c>
      <c r="V136" s="45" t="e">
        <f>INDEX('Dev Likert Scale Single Score'!$E$2:$E$8, MATCH('Admin Single Score'!V138, 'Dev Likert Scale Single Score'!$D$2:$D$8, 0))</f>
        <v>#N/A</v>
      </c>
      <c r="W136" s="45" t="e">
        <f>INDEX('Dev Likert Scale Single Score'!$E$2:$E$8, MATCH('Admin Single Score'!W138, 'Dev Likert Scale Single Score'!$D$2:$D$8, 0))</f>
        <v>#N/A</v>
      </c>
      <c r="X136" s="45" t="e">
        <f>INDEX('Dev Likert Scale Single Score'!$E$2:$E$8, MATCH('Admin Single Score'!X138, 'Dev Likert Scale Single Score'!$D$2:$D$8, 0))</f>
        <v>#N/A</v>
      </c>
      <c r="Y136" s="45" t="e">
        <f>INDEX('Dev Likert Scale Single Score'!$E$2:$E$8, MATCH('Admin Single Score'!Y138, 'Dev Likert Scale Single Score'!$D$2:$D$8, 0))</f>
        <v>#N/A</v>
      </c>
      <c r="Z136" s="45" t="e">
        <f>INDEX('Dev Likert Scale Single Score'!$E$2:$E$8, MATCH('Admin Single Score'!Z138, 'Dev Likert Scale Single Score'!$D$2:$D$8, 0))</f>
        <v>#N/A</v>
      </c>
      <c r="AA136" s="45" t="e">
        <f>INDEX('Dev Likert Scale Single Score'!$E$2:$E$8, MATCH('Admin Single Score'!AA138, 'Dev Likert Scale Single Score'!$D$2:$D$8, 0))</f>
        <v>#N/A</v>
      </c>
      <c r="AB136" s="45" t="e">
        <f>INDEX('Dev Likert Scale Single Score'!$E$2:$E$8, MATCH('Admin Single Score'!AB138, 'Dev Likert Scale Single Score'!$D$2:$D$8, 0))</f>
        <v>#N/A</v>
      </c>
      <c r="AC136" s="45" t="e">
        <f>INDEX('Dev Likert Scale Single Score'!$E$2:$E$8, MATCH('Admin Single Score'!AC138, 'Dev Likert Scale Single Score'!$D$2:$D$8, 0))</f>
        <v>#N/A</v>
      </c>
      <c r="AD136" s="45" t="e">
        <f>INDEX('Dev Likert Scale Single Score'!$E$2:$E$8, MATCH('Admin Single Score'!AD138, 'Dev Likert Scale Single Score'!$D$2:$D$8, 0))</f>
        <v>#N/A</v>
      </c>
      <c r="AE136" s="45" t="e">
        <f>INDEX('Dev Likert Scale Single Score'!$E$2:$E$8, MATCH('Admin Single Score'!AE138, 'Dev Likert Scale Single Score'!$D$2:$D$8, 0))</f>
        <v>#N/A</v>
      </c>
      <c r="AF136" s="45" t="e">
        <f>INDEX('Dev Likert Scale Single Score'!$E$2:$E$8, MATCH('Admin Single Score'!AF138, 'Dev Likert Scale Single Score'!$D$2:$D$8, 0))</f>
        <v>#N/A</v>
      </c>
      <c r="AG136" s="45" t="e">
        <f>INDEX('Dev Likert Scale Single Score'!$E$2:$E$8, MATCH('Admin Single Score'!AG138, 'Dev Likert Scale Single Score'!$D$2:$D$8, 0))</f>
        <v>#N/A</v>
      </c>
      <c r="AH136" s="45" t="e">
        <f>INDEX('Dev Likert Scale Single Score'!$E$2:$E$8, MATCH('Admin Single Score'!AH138, 'Dev Likert Scale Single Score'!$D$2:$D$8, 0))</f>
        <v>#N/A</v>
      </c>
      <c r="AI136" s="45" t="e">
        <f>INDEX('Dev Likert Scale Single Score'!$E$2:$E$8, MATCH('Admin Single Score'!AI138, 'Dev Likert Scale Single Score'!$D$2:$D$8, 0))</f>
        <v>#N/A</v>
      </c>
      <c r="AJ136" s="45" t="e">
        <f>INDEX('Dev Likert Scale Single Score'!$E$2:$E$8, MATCH('Admin Single Score'!AJ138, 'Dev Likert Scale Single Score'!$D$2:$D$8, 0))</f>
        <v>#N/A</v>
      </c>
      <c r="AK136" s="45" t="e">
        <f>INDEX('Dev Likert Scale Single Score'!$E$2:$E$8, MATCH('Admin Single Score'!AK138, 'Dev Likert Scale Single Score'!$D$2:$D$8, 0))</f>
        <v>#N/A</v>
      </c>
      <c r="AL136" s="45" t="e">
        <f>INDEX('Dev Likert Scale Single Score'!$E$2:$E$8, MATCH('Admin Single Score'!AL138, 'Dev Likert Scale Single Score'!$D$2:$D$8, 0))</f>
        <v>#N/A</v>
      </c>
      <c r="AM136" s="45" t="e">
        <f>INDEX('Dev Likert Scale Single Score'!$E$2:$E$8, MATCH('Admin Single Score'!AM138, 'Dev Likert Scale Single Score'!$D$2:$D$8, 0))</f>
        <v>#N/A</v>
      </c>
      <c r="AN136" s="45" t="e">
        <f>INDEX('Dev Likert Scale Single Score'!$E$2:$E$8, MATCH('Admin Single Score'!AN138, 'Dev Likert Scale Single Score'!$D$2:$D$8, 0))</f>
        <v>#N/A</v>
      </c>
      <c r="AO136" s="45" t="e">
        <f>INDEX('Dev Likert Scale Single Score'!$E$2:$E$8, MATCH('Admin Single Score'!AO138, 'Dev Likert Scale Single Score'!$D$2:$D$8, 0))</f>
        <v>#N/A</v>
      </c>
      <c r="AP136" s="45" t="e">
        <f>INDEX('Dev Likert Scale Single Score'!$E$2:$E$8, MATCH('Admin Single Score'!AP138, 'Dev Likert Scale Single Score'!$D$2:$D$8, 0))</f>
        <v>#N/A</v>
      </c>
      <c r="AQ136" s="45" t="e">
        <f>INDEX('Dev Likert Scale Single Score'!$E$2:$E$8, MATCH('Admin Single Score'!AQ138, 'Dev Likert Scale Single Score'!$D$2:$D$8, 0))</f>
        <v>#N/A</v>
      </c>
    </row>
    <row r="137" spans="1:43" ht="61.5" thickTop="1" thickBot="1" x14ac:dyDescent="0.3">
      <c r="A137" s="92" t="str">
        <f>'Admin Single Score'!A139</f>
        <v>Question_28</v>
      </c>
      <c r="B137" s="13" t="str">
        <f>'Admin Single Score'!B139</f>
        <v>How do these methods compare to the methods used in the MPA in terms of impact on noise levels?</v>
      </c>
      <c r="C137" s="59" t="str">
        <f ca="1">'Admin Single Score'!C139</f>
        <v>These methods have less impact in terms of impact on noise levels.</v>
      </c>
      <c r="D137" s="45">
        <f>INDEX('Dev Likert Scale Single Score'!$E$2:$E$8, MATCH('Admin Single Score'!D139, 'Dev Likert Scale Single Score'!$D$2:$D$8, 0))</f>
        <v>1</v>
      </c>
      <c r="E137" s="45">
        <f>INDEX('Dev Likert Scale Single Score'!$E$2:$E$8, MATCH('Admin Single Score'!E139, 'Dev Likert Scale Single Score'!$D$2:$D$8, 0))</f>
        <v>0</v>
      </c>
      <c r="F137" s="45">
        <f>INDEX('Dev Likert Scale Single Score'!$E$2:$E$8, MATCH('Admin Single Score'!F139, 'Dev Likert Scale Single Score'!$D$2:$D$8, 0))</f>
        <v>0</v>
      </c>
      <c r="G137" s="45">
        <f>INDEX('Dev Likert Scale Single Score'!$E$2:$E$8, MATCH('Admin Single Score'!G139, 'Dev Likert Scale Single Score'!$D$2:$D$8, 0))</f>
        <v>1</v>
      </c>
      <c r="H137" s="45">
        <f>INDEX('Dev Likert Scale Single Score'!$E$2:$E$8, MATCH('Admin Single Score'!H139, 'Dev Likert Scale Single Score'!$D$2:$D$8, 0))</f>
        <v>0</v>
      </c>
      <c r="I137" s="45">
        <f>INDEX('Dev Likert Scale Single Score'!$E$2:$E$8, MATCH('Admin Single Score'!I139, 'Dev Likert Scale Single Score'!$D$2:$D$8, 0))</f>
        <v>0</v>
      </c>
      <c r="J137" s="45">
        <f>INDEX('Dev Likert Scale Single Score'!$E$2:$E$8, MATCH('Admin Single Score'!J139, 'Dev Likert Scale Single Score'!$D$2:$D$8, 0))</f>
        <v>0</v>
      </c>
      <c r="K137" s="45">
        <f>INDEX('Dev Likert Scale Single Score'!$E$2:$E$8, MATCH('Admin Single Score'!K139, 'Dev Likert Scale Single Score'!$D$2:$D$8, 0))</f>
        <v>0</v>
      </c>
      <c r="L137" s="45">
        <f>INDEX('Dev Likert Scale Single Score'!$E$2:$E$8, MATCH('Admin Single Score'!L139, 'Dev Likert Scale Single Score'!$D$2:$D$8, 0))</f>
        <v>0</v>
      </c>
      <c r="M137" s="45">
        <f>INDEX('Dev Likert Scale Single Score'!$E$2:$E$8, MATCH('Admin Single Score'!M139, 'Dev Likert Scale Single Score'!$D$2:$D$8, 0))</f>
        <v>0</v>
      </c>
      <c r="N137" s="45">
        <f>INDEX('Dev Likert Scale Single Score'!$E$2:$E$8, MATCH('Admin Single Score'!N139, 'Dev Likert Scale Single Score'!$D$2:$D$8, 0))</f>
        <v>0</v>
      </c>
      <c r="O137" s="45">
        <f>INDEX('Dev Likert Scale Single Score'!$E$2:$E$8, MATCH('Admin Single Score'!O139, 'Dev Likert Scale Single Score'!$D$2:$D$8, 0))</f>
        <v>0</v>
      </c>
      <c r="P137" s="45">
        <f>INDEX('Dev Likert Scale Single Score'!$E$2:$E$8, MATCH('Admin Single Score'!P139, 'Dev Likert Scale Single Score'!$D$2:$D$8, 0))</f>
        <v>0</v>
      </c>
      <c r="Q137" s="45">
        <f>INDEX('Dev Likert Scale Single Score'!$E$2:$E$8, MATCH('Admin Single Score'!Q139, 'Dev Likert Scale Single Score'!$D$2:$D$8, 0))</f>
        <v>0</v>
      </c>
      <c r="R137" s="45" t="e">
        <f>INDEX('Dev Likert Scale Single Score'!$E$2:$E$8, MATCH('Admin Single Score'!R139, 'Dev Likert Scale Single Score'!$D$2:$D$8, 0))</f>
        <v>#N/A</v>
      </c>
      <c r="S137" s="45" t="e">
        <f>INDEX('Dev Likert Scale Single Score'!$E$2:$E$8, MATCH('Admin Single Score'!S139, 'Dev Likert Scale Single Score'!$D$2:$D$8, 0))</f>
        <v>#N/A</v>
      </c>
      <c r="T137" s="45" t="e">
        <f>INDEX('Dev Likert Scale Single Score'!$E$2:$E$8, MATCH('Admin Single Score'!T139, 'Dev Likert Scale Single Score'!$D$2:$D$8, 0))</f>
        <v>#N/A</v>
      </c>
      <c r="U137" s="45" t="e">
        <f>INDEX('Dev Likert Scale Single Score'!$E$2:$E$8, MATCH('Admin Single Score'!U139, 'Dev Likert Scale Single Score'!$D$2:$D$8, 0))</f>
        <v>#N/A</v>
      </c>
      <c r="V137" s="45" t="e">
        <f>INDEX('Dev Likert Scale Single Score'!$E$2:$E$8, MATCH('Admin Single Score'!V139, 'Dev Likert Scale Single Score'!$D$2:$D$8, 0))</f>
        <v>#N/A</v>
      </c>
      <c r="W137" s="45" t="e">
        <f>INDEX('Dev Likert Scale Single Score'!$E$2:$E$8, MATCH('Admin Single Score'!W139, 'Dev Likert Scale Single Score'!$D$2:$D$8, 0))</f>
        <v>#N/A</v>
      </c>
      <c r="X137" s="45" t="e">
        <f>INDEX('Dev Likert Scale Single Score'!$E$2:$E$8, MATCH('Admin Single Score'!X139, 'Dev Likert Scale Single Score'!$D$2:$D$8, 0))</f>
        <v>#N/A</v>
      </c>
      <c r="Y137" s="45" t="e">
        <f>INDEX('Dev Likert Scale Single Score'!$E$2:$E$8, MATCH('Admin Single Score'!Y139, 'Dev Likert Scale Single Score'!$D$2:$D$8, 0))</f>
        <v>#N/A</v>
      </c>
      <c r="Z137" s="45" t="e">
        <f>INDEX('Dev Likert Scale Single Score'!$E$2:$E$8, MATCH('Admin Single Score'!Z139, 'Dev Likert Scale Single Score'!$D$2:$D$8, 0))</f>
        <v>#N/A</v>
      </c>
      <c r="AA137" s="45" t="e">
        <f>INDEX('Dev Likert Scale Single Score'!$E$2:$E$8, MATCH('Admin Single Score'!AA139, 'Dev Likert Scale Single Score'!$D$2:$D$8, 0))</f>
        <v>#N/A</v>
      </c>
      <c r="AB137" s="45" t="e">
        <f>INDEX('Dev Likert Scale Single Score'!$E$2:$E$8, MATCH('Admin Single Score'!AB139, 'Dev Likert Scale Single Score'!$D$2:$D$8, 0))</f>
        <v>#N/A</v>
      </c>
      <c r="AC137" s="45" t="e">
        <f>INDEX('Dev Likert Scale Single Score'!$E$2:$E$8, MATCH('Admin Single Score'!AC139, 'Dev Likert Scale Single Score'!$D$2:$D$8, 0))</f>
        <v>#N/A</v>
      </c>
      <c r="AD137" s="45" t="e">
        <f>INDEX('Dev Likert Scale Single Score'!$E$2:$E$8, MATCH('Admin Single Score'!AD139, 'Dev Likert Scale Single Score'!$D$2:$D$8, 0))</f>
        <v>#N/A</v>
      </c>
      <c r="AE137" s="45" t="e">
        <f>INDEX('Dev Likert Scale Single Score'!$E$2:$E$8, MATCH('Admin Single Score'!AE139, 'Dev Likert Scale Single Score'!$D$2:$D$8, 0))</f>
        <v>#N/A</v>
      </c>
      <c r="AF137" s="45" t="e">
        <f>INDEX('Dev Likert Scale Single Score'!$E$2:$E$8, MATCH('Admin Single Score'!AF139, 'Dev Likert Scale Single Score'!$D$2:$D$8, 0))</f>
        <v>#N/A</v>
      </c>
      <c r="AG137" s="45" t="e">
        <f>INDEX('Dev Likert Scale Single Score'!$E$2:$E$8, MATCH('Admin Single Score'!AG139, 'Dev Likert Scale Single Score'!$D$2:$D$8, 0))</f>
        <v>#N/A</v>
      </c>
      <c r="AH137" s="45" t="e">
        <f>INDEX('Dev Likert Scale Single Score'!$E$2:$E$8, MATCH('Admin Single Score'!AH139, 'Dev Likert Scale Single Score'!$D$2:$D$8, 0))</f>
        <v>#N/A</v>
      </c>
      <c r="AI137" s="45" t="e">
        <f>INDEX('Dev Likert Scale Single Score'!$E$2:$E$8, MATCH('Admin Single Score'!AI139, 'Dev Likert Scale Single Score'!$D$2:$D$8, 0))</f>
        <v>#N/A</v>
      </c>
      <c r="AJ137" s="45" t="e">
        <f>INDEX('Dev Likert Scale Single Score'!$E$2:$E$8, MATCH('Admin Single Score'!AJ139, 'Dev Likert Scale Single Score'!$D$2:$D$8, 0))</f>
        <v>#N/A</v>
      </c>
      <c r="AK137" s="45" t="e">
        <f>INDEX('Dev Likert Scale Single Score'!$E$2:$E$8, MATCH('Admin Single Score'!AK139, 'Dev Likert Scale Single Score'!$D$2:$D$8, 0))</f>
        <v>#N/A</v>
      </c>
      <c r="AL137" s="45" t="e">
        <f>INDEX('Dev Likert Scale Single Score'!$E$2:$E$8, MATCH('Admin Single Score'!AL139, 'Dev Likert Scale Single Score'!$D$2:$D$8, 0))</f>
        <v>#N/A</v>
      </c>
      <c r="AM137" s="45" t="e">
        <f>INDEX('Dev Likert Scale Single Score'!$E$2:$E$8, MATCH('Admin Single Score'!AM139, 'Dev Likert Scale Single Score'!$D$2:$D$8, 0))</f>
        <v>#N/A</v>
      </c>
      <c r="AN137" s="45" t="e">
        <f>INDEX('Dev Likert Scale Single Score'!$E$2:$E$8, MATCH('Admin Single Score'!AN139, 'Dev Likert Scale Single Score'!$D$2:$D$8, 0))</f>
        <v>#N/A</v>
      </c>
      <c r="AO137" s="45" t="e">
        <f>INDEX('Dev Likert Scale Single Score'!$E$2:$E$8, MATCH('Admin Single Score'!AO139, 'Dev Likert Scale Single Score'!$D$2:$D$8, 0))</f>
        <v>#N/A</v>
      </c>
      <c r="AP137" s="45" t="e">
        <f>INDEX('Dev Likert Scale Single Score'!$E$2:$E$8, MATCH('Admin Single Score'!AP139, 'Dev Likert Scale Single Score'!$D$2:$D$8, 0))</f>
        <v>#N/A</v>
      </c>
      <c r="AQ137" s="45" t="e">
        <f>INDEX('Dev Likert Scale Single Score'!$E$2:$E$8, MATCH('Admin Single Score'!AQ139, 'Dev Likert Scale Single Score'!$D$2:$D$8, 0))</f>
        <v>#N/A</v>
      </c>
    </row>
    <row r="138" spans="1:43" ht="61.5" thickTop="1" thickBot="1" x14ac:dyDescent="0.3">
      <c r="A138" s="92" t="str">
        <f>'Admin Single Score'!A140</f>
        <v>Question_28</v>
      </c>
      <c r="B138" s="13" t="str">
        <f>'Admin Single Score'!B140</f>
        <v>How do these methods compare to the methods used in the MPA in terms of impact on noise levels?</v>
      </c>
      <c r="C138" s="59" t="str">
        <f ca="1">'Admin Single Score'!C140</f>
        <v>These methods have a similar impact (or the same methods are used) in terms of impact on noise levels.</v>
      </c>
      <c r="D138" s="45">
        <f>INDEX('Dev Likert Scale Single Score'!$E$2:$E$8, MATCH('Admin Single Score'!D140, 'Dev Likert Scale Single Score'!$D$2:$D$8, 0))</f>
        <v>1</v>
      </c>
      <c r="E138" s="45">
        <f>INDEX('Dev Likert Scale Single Score'!$E$2:$E$8, MATCH('Admin Single Score'!E140, 'Dev Likert Scale Single Score'!$D$2:$D$8, 0))</f>
        <v>0</v>
      </c>
      <c r="F138" s="45">
        <f>INDEX('Dev Likert Scale Single Score'!$E$2:$E$8, MATCH('Admin Single Score'!F140, 'Dev Likert Scale Single Score'!$D$2:$D$8, 0))</f>
        <v>0</v>
      </c>
      <c r="G138" s="45">
        <f>INDEX('Dev Likert Scale Single Score'!$E$2:$E$8, MATCH('Admin Single Score'!G140, 'Dev Likert Scale Single Score'!$D$2:$D$8, 0))</f>
        <v>2</v>
      </c>
      <c r="H138" s="45">
        <f>INDEX('Dev Likert Scale Single Score'!$E$2:$E$8, MATCH('Admin Single Score'!H140, 'Dev Likert Scale Single Score'!$D$2:$D$8, 0))</f>
        <v>0</v>
      </c>
      <c r="I138" s="45">
        <f>INDEX('Dev Likert Scale Single Score'!$E$2:$E$8, MATCH('Admin Single Score'!I140, 'Dev Likert Scale Single Score'!$D$2:$D$8, 0))</f>
        <v>0</v>
      </c>
      <c r="J138" s="45">
        <f>INDEX('Dev Likert Scale Single Score'!$E$2:$E$8, MATCH('Admin Single Score'!J140, 'Dev Likert Scale Single Score'!$D$2:$D$8, 0))</f>
        <v>0</v>
      </c>
      <c r="K138" s="45">
        <f>INDEX('Dev Likert Scale Single Score'!$E$2:$E$8, MATCH('Admin Single Score'!K140, 'Dev Likert Scale Single Score'!$D$2:$D$8, 0))</f>
        <v>0</v>
      </c>
      <c r="L138" s="45">
        <f>INDEX('Dev Likert Scale Single Score'!$E$2:$E$8, MATCH('Admin Single Score'!L140, 'Dev Likert Scale Single Score'!$D$2:$D$8, 0))</f>
        <v>0</v>
      </c>
      <c r="M138" s="45">
        <f>INDEX('Dev Likert Scale Single Score'!$E$2:$E$8, MATCH('Admin Single Score'!M140, 'Dev Likert Scale Single Score'!$D$2:$D$8, 0))</f>
        <v>0</v>
      </c>
      <c r="N138" s="45">
        <f>INDEX('Dev Likert Scale Single Score'!$E$2:$E$8, MATCH('Admin Single Score'!N140, 'Dev Likert Scale Single Score'!$D$2:$D$8, 0))</f>
        <v>0</v>
      </c>
      <c r="O138" s="45">
        <f>INDEX('Dev Likert Scale Single Score'!$E$2:$E$8, MATCH('Admin Single Score'!O140, 'Dev Likert Scale Single Score'!$D$2:$D$8, 0))</f>
        <v>0</v>
      </c>
      <c r="P138" s="45">
        <f>INDEX('Dev Likert Scale Single Score'!$E$2:$E$8, MATCH('Admin Single Score'!P140, 'Dev Likert Scale Single Score'!$D$2:$D$8, 0))</f>
        <v>0</v>
      </c>
      <c r="Q138" s="45">
        <f>INDEX('Dev Likert Scale Single Score'!$E$2:$E$8, MATCH('Admin Single Score'!Q140, 'Dev Likert Scale Single Score'!$D$2:$D$8, 0))</f>
        <v>0</v>
      </c>
      <c r="R138" s="45" t="e">
        <f>INDEX('Dev Likert Scale Single Score'!$E$2:$E$8, MATCH('Admin Single Score'!R140, 'Dev Likert Scale Single Score'!$D$2:$D$8, 0))</f>
        <v>#N/A</v>
      </c>
      <c r="S138" s="45" t="e">
        <f>INDEX('Dev Likert Scale Single Score'!$E$2:$E$8, MATCH('Admin Single Score'!S140, 'Dev Likert Scale Single Score'!$D$2:$D$8, 0))</f>
        <v>#N/A</v>
      </c>
      <c r="T138" s="45" t="e">
        <f>INDEX('Dev Likert Scale Single Score'!$E$2:$E$8, MATCH('Admin Single Score'!T140, 'Dev Likert Scale Single Score'!$D$2:$D$8, 0))</f>
        <v>#N/A</v>
      </c>
      <c r="U138" s="45" t="e">
        <f>INDEX('Dev Likert Scale Single Score'!$E$2:$E$8, MATCH('Admin Single Score'!U140, 'Dev Likert Scale Single Score'!$D$2:$D$8, 0))</f>
        <v>#N/A</v>
      </c>
      <c r="V138" s="45" t="e">
        <f>INDEX('Dev Likert Scale Single Score'!$E$2:$E$8, MATCH('Admin Single Score'!V140, 'Dev Likert Scale Single Score'!$D$2:$D$8, 0))</f>
        <v>#N/A</v>
      </c>
      <c r="W138" s="45" t="e">
        <f>INDEX('Dev Likert Scale Single Score'!$E$2:$E$8, MATCH('Admin Single Score'!W140, 'Dev Likert Scale Single Score'!$D$2:$D$8, 0))</f>
        <v>#N/A</v>
      </c>
      <c r="X138" s="45" t="e">
        <f>INDEX('Dev Likert Scale Single Score'!$E$2:$E$8, MATCH('Admin Single Score'!X140, 'Dev Likert Scale Single Score'!$D$2:$D$8, 0))</f>
        <v>#N/A</v>
      </c>
      <c r="Y138" s="45" t="e">
        <f>INDEX('Dev Likert Scale Single Score'!$E$2:$E$8, MATCH('Admin Single Score'!Y140, 'Dev Likert Scale Single Score'!$D$2:$D$8, 0))</f>
        <v>#N/A</v>
      </c>
      <c r="Z138" s="45" t="e">
        <f>INDEX('Dev Likert Scale Single Score'!$E$2:$E$8, MATCH('Admin Single Score'!Z140, 'Dev Likert Scale Single Score'!$D$2:$D$8, 0))</f>
        <v>#N/A</v>
      </c>
      <c r="AA138" s="45" t="e">
        <f>INDEX('Dev Likert Scale Single Score'!$E$2:$E$8, MATCH('Admin Single Score'!AA140, 'Dev Likert Scale Single Score'!$D$2:$D$8, 0))</f>
        <v>#N/A</v>
      </c>
      <c r="AB138" s="45" t="e">
        <f>INDEX('Dev Likert Scale Single Score'!$E$2:$E$8, MATCH('Admin Single Score'!AB140, 'Dev Likert Scale Single Score'!$D$2:$D$8, 0))</f>
        <v>#N/A</v>
      </c>
      <c r="AC138" s="45" t="e">
        <f>INDEX('Dev Likert Scale Single Score'!$E$2:$E$8, MATCH('Admin Single Score'!AC140, 'Dev Likert Scale Single Score'!$D$2:$D$8, 0))</f>
        <v>#N/A</v>
      </c>
      <c r="AD138" s="45" t="e">
        <f>INDEX('Dev Likert Scale Single Score'!$E$2:$E$8, MATCH('Admin Single Score'!AD140, 'Dev Likert Scale Single Score'!$D$2:$D$8, 0))</f>
        <v>#N/A</v>
      </c>
      <c r="AE138" s="45" t="e">
        <f>INDEX('Dev Likert Scale Single Score'!$E$2:$E$8, MATCH('Admin Single Score'!AE140, 'Dev Likert Scale Single Score'!$D$2:$D$8, 0))</f>
        <v>#N/A</v>
      </c>
      <c r="AF138" s="45" t="e">
        <f>INDEX('Dev Likert Scale Single Score'!$E$2:$E$8, MATCH('Admin Single Score'!AF140, 'Dev Likert Scale Single Score'!$D$2:$D$8, 0))</f>
        <v>#N/A</v>
      </c>
      <c r="AG138" s="45" t="e">
        <f>INDEX('Dev Likert Scale Single Score'!$E$2:$E$8, MATCH('Admin Single Score'!AG140, 'Dev Likert Scale Single Score'!$D$2:$D$8, 0))</f>
        <v>#N/A</v>
      </c>
      <c r="AH138" s="45" t="e">
        <f>INDEX('Dev Likert Scale Single Score'!$E$2:$E$8, MATCH('Admin Single Score'!AH140, 'Dev Likert Scale Single Score'!$D$2:$D$8, 0))</f>
        <v>#N/A</v>
      </c>
      <c r="AI138" s="45" t="e">
        <f>INDEX('Dev Likert Scale Single Score'!$E$2:$E$8, MATCH('Admin Single Score'!AI140, 'Dev Likert Scale Single Score'!$D$2:$D$8, 0))</f>
        <v>#N/A</v>
      </c>
      <c r="AJ138" s="45" t="e">
        <f>INDEX('Dev Likert Scale Single Score'!$E$2:$E$8, MATCH('Admin Single Score'!AJ140, 'Dev Likert Scale Single Score'!$D$2:$D$8, 0))</f>
        <v>#N/A</v>
      </c>
      <c r="AK138" s="45" t="e">
        <f>INDEX('Dev Likert Scale Single Score'!$E$2:$E$8, MATCH('Admin Single Score'!AK140, 'Dev Likert Scale Single Score'!$D$2:$D$8, 0))</f>
        <v>#N/A</v>
      </c>
      <c r="AL138" s="45" t="e">
        <f>INDEX('Dev Likert Scale Single Score'!$E$2:$E$8, MATCH('Admin Single Score'!AL140, 'Dev Likert Scale Single Score'!$D$2:$D$8, 0))</f>
        <v>#N/A</v>
      </c>
      <c r="AM138" s="45" t="e">
        <f>INDEX('Dev Likert Scale Single Score'!$E$2:$E$8, MATCH('Admin Single Score'!AM140, 'Dev Likert Scale Single Score'!$D$2:$D$8, 0))</f>
        <v>#N/A</v>
      </c>
      <c r="AN138" s="45" t="e">
        <f>INDEX('Dev Likert Scale Single Score'!$E$2:$E$8, MATCH('Admin Single Score'!AN140, 'Dev Likert Scale Single Score'!$D$2:$D$8, 0))</f>
        <v>#N/A</v>
      </c>
      <c r="AO138" s="45" t="e">
        <f>INDEX('Dev Likert Scale Single Score'!$E$2:$E$8, MATCH('Admin Single Score'!AO140, 'Dev Likert Scale Single Score'!$D$2:$D$8, 0))</f>
        <v>#N/A</v>
      </c>
      <c r="AP138" s="45" t="e">
        <f>INDEX('Dev Likert Scale Single Score'!$E$2:$E$8, MATCH('Admin Single Score'!AP140, 'Dev Likert Scale Single Score'!$D$2:$D$8, 0))</f>
        <v>#N/A</v>
      </c>
      <c r="AQ138" s="45" t="e">
        <f>INDEX('Dev Likert Scale Single Score'!$E$2:$E$8, MATCH('Admin Single Score'!AQ140, 'Dev Likert Scale Single Score'!$D$2:$D$8, 0))</f>
        <v>#N/A</v>
      </c>
    </row>
    <row r="139" spans="1:43" ht="61.5" thickTop="1" thickBot="1" x14ac:dyDescent="0.3">
      <c r="A139" s="92" t="str">
        <f>'Admin Single Score'!A141</f>
        <v>Question_28</v>
      </c>
      <c r="B139" s="13" t="str">
        <f>'Admin Single Score'!B141</f>
        <v>How do these methods compare to the methods used in the MPA in terms of impact on noise levels?</v>
      </c>
      <c r="C139" s="59" t="str">
        <f ca="1">'Admin Single Score'!C141</f>
        <v>These methods have more impact in terms of impact on noise levels.</v>
      </c>
      <c r="D139" s="45">
        <f>INDEX('Dev Likert Scale Single Score'!$E$2:$E$8, MATCH('Admin Single Score'!D141, 'Dev Likert Scale Single Score'!$D$2:$D$8, 0))</f>
        <v>2</v>
      </c>
      <c r="E139" s="45">
        <f>INDEX('Dev Likert Scale Single Score'!$E$2:$E$8, MATCH('Admin Single Score'!E141, 'Dev Likert Scale Single Score'!$D$2:$D$8, 0))</f>
        <v>0</v>
      </c>
      <c r="F139" s="45">
        <f>INDEX('Dev Likert Scale Single Score'!$E$2:$E$8, MATCH('Admin Single Score'!F141, 'Dev Likert Scale Single Score'!$D$2:$D$8, 0))</f>
        <v>0</v>
      </c>
      <c r="G139" s="45">
        <f>INDEX('Dev Likert Scale Single Score'!$E$2:$E$8, MATCH('Admin Single Score'!G141, 'Dev Likert Scale Single Score'!$D$2:$D$8, 0))</f>
        <v>5</v>
      </c>
      <c r="H139" s="45">
        <f>INDEX('Dev Likert Scale Single Score'!$E$2:$E$8, MATCH('Admin Single Score'!H141, 'Dev Likert Scale Single Score'!$D$2:$D$8, 0))</f>
        <v>0</v>
      </c>
      <c r="I139" s="45">
        <f>INDEX('Dev Likert Scale Single Score'!$E$2:$E$8, MATCH('Admin Single Score'!I141, 'Dev Likert Scale Single Score'!$D$2:$D$8, 0))</f>
        <v>0</v>
      </c>
      <c r="J139" s="45">
        <f>INDEX('Dev Likert Scale Single Score'!$E$2:$E$8, MATCH('Admin Single Score'!J141, 'Dev Likert Scale Single Score'!$D$2:$D$8, 0))</f>
        <v>0</v>
      </c>
      <c r="K139" s="45">
        <f>INDEX('Dev Likert Scale Single Score'!$E$2:$E$8, MATCH('Admin Single Score'!K141, 'Dev Likert Scale Single Score'!$D$2:$D$8, 0))</f>
        <v>0</v>
      </c>
      <c r="L139" s="45">
        <f>INDEX('Dev Likert Scale Single Score'!$E$2:$E$8, MATCH('Admin Single Score'!L141, 'Dev Likert Scale Single Score'!$D$2:$D$8, 0))</f>
        <v>0</v>
      </c>
      <c r="M139" s="45">
        <f>INDEX('Dev Likert Scale Single Score'!$E$2:$E$8, MATCH('Admin Single Score'!M141, 'Dev Likert Scale Single Score'!$D$2:$D$8, 0))</f>
        <v>0</v>
      </c>
      <c r="N139" s="45">
        <f>INDEX('Dev Likert Scale Single Score'!$E$2:$E$8, MATCH('Admin Single Score'!N141, 'Dev Likert Scale Single Score'!$D$2:$D$8, 0))</f>
        <v>0</v>
      </c>
      <c r="O139" s="45">
        <f>INDEX('Dev Likert Scale Single Score'!$E$2:$E$8, MATCH('Admin Single Score'!O141, 'Dev Likert Scale Single Score'!$D$2:$D$8, 0))</f>
        <v>0</v>
      </c>
      <c r="P139" s="45">
        <f>INDEX('Dev Likert Scale Single Score'!$E$2:$E$8, MATCH('Admin Single Score'!P141, 'Dev Likert Scale Single Score'!$D$2:$D$8, 0))</f>
        <v>0</v>
      </c>
      <c r="Q139" s="45">
        <f>INDEX('Dev Likert Scale Single Score'!$E$2:$E$8, MATCH('Admin Single Score'!Q141, 'Dev Likert Scale Single Score'!$D$2:$D$8, 0))</f>
        <v>0</v>
      </c>
      <c r="R139" s="45" t="e">
        <f>INDEX('Dev Likert Scale Single Score'!$E$2:$E$8, MATCH('Admin Single Score'!R141, 'Dev Likert Scale Single Score'!$D$2:$D$8, 0))</f>
        <v>#N/A</v>
      </c>
      <c r="S139" s="45" t="e">
        <f>INDEX('Dev Likert Scale Single Score'!$E$2:$E$8, MATCH('Admin Single Score'!S141, 'Dev Likert Scale Single Score'!$D$2:$D$8, 0))</f>
        <v>#N/A</v>
      </c>
      <c r="T139" s="45" t="e">
        <f>INDEX('Dev Likert Scale Single Score'!$E$2:$E$8, MATCH('Admin Single Score'!T141, 'Dev Likert Scale Single Score'!$D$2:$D$8, 0))</f>
        <v>#N/A</v>
      </c>
      <c r="U139" s="45" t="e">
        <f>INDEX('Dev Likert Scale Single Score'!$E$2:$E$8, MATCH('Admin Single Score'!U141, 'Dev Likert Scale Single Score'!$D$2:$D$8, 0))</f>
        <v>#N/A</v>
      </c>
      <c r="V139" s="45" t="e">
        <f>INDEX('Dev Likert Scale Single Score'!$E$2:$E$8, MATCH('Admin Single Score'!V141, 'Dev Likert Scale Single Score'!$D$2:$D$8, 0))</f>
        <v>#N/A</v>
      </c>
      <c r="W139" s="45" t="e">
        <f>INDEX('Dev Likert Scale Single Score'!$E$2:$E$8, MATCH('Admin Single Score'!W141, 'Dev Likert Scale Single Score'!$D$2:$D$8, 0))</f>
        <v>#N/A</v>
      </c>
      <c r="X139" s="45" t="e">
        <f>INDEX('Dev Likert Scale Single Score'!$E$2:$E$8, MATCH('Admin Single Score'!X141, 'Dev Likert Scale Single Score'!$D$2:$D$8, 0))</f>
        <v>#N/A</v>
      </c>
      <c r="Y139" s="45" t="e">
        <f>INDEX('Dev Likert Scale Single Score'!$E$2:$E$8, MATCH('Admin Single Score'!Y141, 'Dev Likert Scale Single Score'!$D$2:$D$8, 0))</f>
        <v>#N/A</v>
      </c>
      <c r="Z139" s="45" t="e">
        <f>INDEX('Dev Likert Scale Single Score'!$E$2:$E$8, MATCH('Admin Single Score'!Z141, 'Dev Likert Scale Single Score'!$D$2:$D$8, 0))</f>
        <v>#N/A</v>
      </c>
      <c r="AA139" s="45" t="e">
        <f>INDEX('Dev Likert Scale Single Score'!$E$2:$E$8, MATCH('Admin Single Score'!AA141, 'Dev Likert Scale Single Score'!$D$2:$D$8, 0))</f>
        <v>#N/A</v>
      </c>
      <c r="AB139" s="45" t="e">
        <f>INDEX('Dev Likert Scale Single Score'!$E$2:$E$8, MATCH('Admin Single Score'!AB141, 'Dev Likert Scale Single Score'!$D$2:$D$8, 0))</f>
        <v>#N/A</v>
      </c>
      <c r="AC139" s="45" t="e">
        <f>INDEX('Dev Likert Scale Single Score'!$E$2:$E$8, MATCH('Admin Single Score'!AC141, 'Dev Likert Scale Single Score'!$D$2:$D$8, 0))</f>
        <v>#N/A</v>
      </c>
      <c r="AD139" s="45" t="e">
        <f>INDEX('Dev Likert Scale Single Score'!$E$2:$E$8, MATCH('Admin Single Score'!AD141, 'Dev Likert Scale Single Score'!$D$2:$D$8, 0))</f>
        <v>#N/A</v>
      </c>
      <c r="AE139" s="45" t="e">
        <f>INDEX('Dev Likert Scale Single Score'!$E$2:$E$8, MATCH('Admin Single Score'!AE141, 'Dev Likert Scale Single Score'!$D$2:$D$8, 0))</f>
        <v>#N/A</v>
      </c>
      <c r="AF139" s="45" t="e">
        <f>INDEX('Dev Likert Scale Single Score'!$E$2:$E$8, MATCH('Admin Single Score'!AF141, 'Dev Likert Scale Single Score'!$D$2:$D$8, 0))</f>
        <v>#N/A</v>
      </c>
      <c r="AG139" s="45" t="e">
        <f>INDEX('Dev Likert Scale Single Score'!$E$2:$E$8, MATCH('Admin Single Score'!AG141, 'Dev Likert Scale Single Score'!$D$2:$D$8, 0))</f>
        <v>#N/A</v>
      </c>
      <c r="AH139" s="45" t="e">
        <f>INDEX('Dev Likert Scale Single Score'!$E$2:$E$8, MATCH('Admin Single Score'!AH141, 'Dev Likert Scale Single Score'!$D$2:$D$8, 0))</f>
        <v>#N/A</v>
      </c>
      <c r="AI139" s="45" t="e">
        <f>INDEX('Dev Likert Scale Single Score'!$E$2:$E$8, MATCH('Admin Single Score'!AI141, 'Dev Likert Scale Single Score'!$D$2:$D$8, 0))</f>
        <v>#N/A</v>
      </c>
      <c r="AJ139" s="45" t="e">
        <f>INDEX('Dev Likert Scale Single Score'!$E$2:$E$8, MATCH('Admin Single Score'!AJ141, 'Dev Likert Scale Single Score'!$D$2:$D$8, 0))</f>
        <v>#N/A</v>
      </c>
      <c r="AK139" s="45" t="e">
        <f>INDEX('Dev Likert Scale Single Score'!$E$2:$E$8, MATCH('Admin Single Score'!AK141, 'Dev Likert Scale Single Score'!$D$2:$D$8, 0))</f>
        <v>#N/A</v>
      </c>
      <c r="AL139" s="45" t="e">
        <f>INDEX('Dev Likert Scale Single Score'!$E$2:$E$8, MATCH('Admin Single Score'!AL141, 'Dev Likert Scale Single Score'!$D$2:$D$8, 0))</f>
        <v>#N/A</v>
      </c>
      <c r="AM139" s="45" t="e">
        <f>INDEX('Dev Likert Scale Single Score'!$E$2:$E$8, MATCH('Admin Single Score'!AM141, 'Dev Likert Scale Single Score'!$D$2:$D$8, 0))</f>
        <v>#N/A</v>
      </c>
      <c r="AN139" s="45" t="e">
        <f>INDEX('Dev Likert Scale Single Score'!$E$2:$E$8, MATCH('Admin Single Score'!AN141, 'Dev Likert Scale Single Score'!$D$2:$D$8, 0))</f>
        <v>#N/A</v>
      </c>
      <c r="AO139" s="45" t="e">
        <f>INDEX('Dev Likert Scale Single Score'!$E$2:$E$8, MATCH('Admin Single Score'!AO141, 'Dev Likert Scale Single Score'!$D$2:$D$8, 0))</f>
        <v>#N/A</v>
      </c>
      <c r="AP139" s="45" t="e">
        <f>INDEX('Dev Likert Scale Single Score'!$E$2:$E$8, MATCH('Admin Single Score'!AP141, 'Dev Likert Scale Single Score'!$D$2:$D$8, 0))</f>
        <v>#N/A</v>
      </c>
      <c r="AQ139" s="45" t="e">
        <f>INDEX('Dev Likert Scale Single Score'!$E$2:$E$8, MATCH('Admin Single Score'!AQ141, 'Dev Likert Scale Single Score'!$D$2:$D$8, 0))</f>
        <v>#N/A</v>
      </c>
    </row>
    <row r="140" spans="1:43" ht="61.5" thickTop="1" thickBot="1" x14ac:dyDescent="0.3">
      <c r="A140" s="92" t="str">
        <f>'Admin Single Score'!A142</f>
        <v>Question_28</v>
      </c>
      <c r="B140" s="13" t="str">
        <f>'Admin Single Score'!B142</f>
        <v>How do these methods compare to the methods used in the MPA in terms of impact on noise levels?</v>
      </c>
      <c r="C140" s="59" t="str">
        <f ca="1">'Admin Single Score'!C142</f>
        <v>This is unknown and/or uncertain (Q28).</v>
      </c>
      <c r="D140" s="45" t="str">
        <f>INDEX('Dev Likert Scale Single Score'!$E$2:$E$8, MATCH('Admin Single Score'!D142, 'Dev Likert Scale Single Score'!$D$2:$D$8, 0))</f>
        <v>u</v>
      </c>
      <c r="E140" s="45">
        <f>INDEX('Dev Likert Scale Single Score'!$E$2:$E$8, MATCH('Admin Single Score'!E142, 'Dev Likert Scale Single Score'!$D$2:$D$8, 0))</f>
        <v>0</v>
      </c>
      <c r="F140" s="45">
        <f>INDEX('Dev Likert Scale Single Score'!$E$2:$E$8, MATCH('Admin Single Score'!F142, 'Dev Likert Scale Single Score'!$D$2:$D$8, 0))</f>
        <v>0</v>
      </c>
      <c r="G140" s="45" t="str">
        <f>INDEX('Dev Likert Scale Single Score'!$E$2:$E$8, MATCH('Admin Single Score'!G142, 'Dev Likert Scale Single Score'!$D$2:$D$8, 0))</f>
        <v>u</v>
      </c>
      <c r="H140" s="45">
        <f>INDEX('Dev Likert Scale Single Score'!$E$2:$E$8, MATCH('Admin Single Score'!H142, 'Dev Likert Scale Single Score'!$D$2:$D$8, 0))</f>
        <v>0</v>
      </c>
      <c r="I140" s="45">
        <f>INDEX('Dev Likert Scale Single Score'!$E$2:$E$8, MATCH('Admin Single Score'!I142, 'Dev Likert Scale Single Score'!$D$2:$D$8, 0))</f>
        <v>0</v>
      </c>
      <c r="J140" s="45">
        <f>INDEX('Dev Likert Scale Single Score'!$E$2:$E$8, MATCH('Admin Single Score'!J142, 'Dev Likert Scale Single Score'!$D$2:$D$8, 0))</f>
        <v>0</v>
      </c>
      <c r="K140" s="45">
        <f>INDEX('Dev Likert Scale Single Score'!$E$2:$E$8, MATCH('Admin Single Score'!K142, 'Dev Likert Scale Single Score'!$D$2:$D$8, 0))</f>
        <v>0</v>
      </c>
      <c r="L140" s="45">
        <f>INDEX('Dev Likert Scale Single Score'!$E$2:$E$8, MATCH('Admin Single Score'!L142, 'Dev Likert Scale Single Score'!$D$2:$D$8, 0))</f>
        <v>0</v>
      </c>
      <c r="M140" s="45">
        <f>INDEX('Dev Likert Scale Single Score'!$E$2:$E$8, MATCH('Admin Single Score'!M142, 'Dev Likert Scale Single Score'!$D$2:$D$8, 0))</f>
        <v>0</v>
      </c>
      <c r="N140" s="45">
        <f>INDEX('Dev Likert Scale Single Score'!$E$2:$E$8, MATCH('Admin Single Score'!N142, 'Dev Likert Scale Single Score'!$D$2:$D$8, 0))</f>
        <v>0</v>
      </c>
      <c r="O140" s="45">
        <f>INDEX('Dev Likert Scale Single Score'!$E$2:$E$8, MATCH('Admin Single Score'!O142, 'Dev Likert Scale Single Score'!$D$2:$D$8, 0))</f>
        <v>0</v>
      </c>
      <c r="P140" s="45">
        <f>INDEX('Dev Likert Scale Single Score'!$E$2:$E$8, MATCH('Admin Single Score'!P142, 'Dev Likert Scale Single Score'!$D$2:$D$8, 0))</f>
        <v>0</v>
      </c>
      <c r="Q140" s="45">
        <f>INDEX('Dev Likert Scale Single Score'!$E$2:$E$8, MATCH('Admin Single Score'!Q142, 'Dev Likert Scale Single Score'!$D$2:$D$8, 0))</f>
        <v>0</v>
      </c>
      <c r="R140" s="45" t="e">
        <f>INDEX('Dev Likert Scale Single Score'!$E$2:$E$8, MATCH('Admin Single Score'!R142, 'Dev Likert Scale Single Score'!$D$2:$D$8, 0))</f>
        <v>#N/A</v>
      </c>
      <c r="S140" s="45" t="e">
        <f>INDEX('Dev Likert Scale Single Score'!$E$2:$E$8, MATCH('Admin Single Score'!S142, 'Dev Likert Scale Single Score'!$D$2:$D$8, 0))</f>
        <v>#N/A</v>
      </c>
      <c r="T140" s="45" t="e">
        <f>INDEX('Dev Likert Scale Single Score'!$E$2:$E$8, MATCH('Admin Single Score'!T142, 'Dev Likert Scale Single Score'!$D$2:$D$8, 0))</f>
        <v>#N/A</v>
      </c>
      <c r="U140" s="45" t="e">
        <f>INDEX('Dev Likert Scale Single Score'!$E$2:$E$8, MATCH('Admin Single Score'!U142, 'Dev Likert Scale Single Score'!$D$2:$D$8, 0))</f>
        <v>#N/A</v>
      </c>
      <c r="V140" s="45" t="e">
        <f>INDEX('Dev Likert Scale Single Score'!$E$2:$E$8, MATCH('Admin Single Score'!V142, 'Dev Likert Scale Single Score'!$D$2:$D$8, 0))</f>
        <v>#N/A</v>
      </c>
      <c r="W140" s="45" t="e">
        <f>INDEX('Dev Likert Scale Single Score'!$E$2:$E$8, MATCH('Admin Single Score'!W142, 'Dev Likert Scale Single Score'!$D$2:$D$8, 0))</f>
        <v>#N/A</v>
      </c>
      <c r="X140" s="45" t="e">
        <f>INDEX('Dev Likert Scale Single Score'!$E$2:$E$8, MATCH('Admin Single Score'!X142, 'Dev Likert Scale Single Score'!$D$2:$D$8, 0))</f>
        <v>#N/A</v>
      </c>
      <c r="Y140" s="45" t="e">
        <f>INDEX('Dev Likert Scale Single Score'!$E$2:$E$8, MATCH('Admin Single Score'!Y142, 'Dev Likert Scale Single Score'!$D$2:$D$8, 0))</f>
        <v>#N/A</v>
      </c>
      <c r="Z140" s="45" t="e">
        <f>INDEX('Dev Likert Scale Single Score'!$E$2:$E$8, MATCH('Admin Single Score'!Z142, 'Dev Likert Scale Single Score'!$D$2:$D$8, 0))</f>
        <v>#N/A</v>
      </c>
      <c r="AA140" s="45" t="e">
        <f>INDEX('Dev Likert Scale Single Score'!$E$2:$E$8, MATCH('Admin Single Score'!AA142, 'Dev Likert Scale Single Score'!$D$2:$D$8, 0))</f>
        <v>#N/A</v>
      </c>
      <c r="AB140" s="45" t="e">
        <f>INDEX('Dev Likert Scale Single Score'!$E$2:$E$8, MATCH('Admin Single Score'!AB142, 'Dev Likert Scale Single Score'!$D$2:$D$8, 0))</f>
        <v>#N/A</v>
      </c>
      <c r="AC140" s="45" t="e">
        <f>INDEX('Dev Likert Scale Single Score'!$E$2:$E$8, MATCH('Admin Single Score'!AC142, 'Dev Likert Scale Single Score'!$D$2:$D$8, 0))</f>
        <v>#N/A</v>
      </c>
      <c r="AD140" s="45" t="e">
        <f>INDEX('Dev Likert Scale Single Score'!$E$2:$E$8, MATCH('Admin Single Score'!AD142, 'Dev Likert Scale Single Score'!$D$2:$D$8, 0))</f>
        <v>#N/A</v>
      </c>
      <c r="AE140" s="45" t="e">
        <f>INDEX('Dev Likert Scale Single Score'!$E$2:$E$8, MATCH('Admin Single Score'!AE142, 'Dev Likert Scale Single Score'!$D$2:$D$8, 0))</f>
        <v>#N/A</v>
      </c>
      <c r="AF140" s="45" t="e">
        <f>INDEX('Dev Likert Scale Single Score'!$E$2:$E$8, MATCH('Admin Single Score'!AF142, 'Dev Likert Scale Single Score'!$D$2:$D$8, 0))</f>
        <v>#N/A</v>
      </c>
      <c r="AG140" s="45" t="e">
        <f>INDEX('Dev Likert Scale Single Score'!$E$2:$E$8, MATCH('Admin Single Score'!AG142, 'Dev Likert Scale Single Score'!$D$2:$D$8, 0))</f>
        <v>#N/A</v>
      </c>
      <c r="AH140" s="45" t="e">
        <f>INDEX('Dev Likert Scale Single Score'!$E$2:$E$8, MATCH('Admin Single Score'!AH142, 'Dev Likert Scale Single Score'!$D$2:$D$8, 0))</f>
        <v>#N/A</v>
      </c>
      <c r="AI140" s="45" t="e">
        <f>INDEX('Dev Likert Scale Single Score'!$E$2:$E$8, MATCH('Admin Single Score'!AI142, 'Dev Likert Scale Single Score'!$D$2:$D$8, 0))</f>
        <v>#N/A</v>
      </c>
      <c r="AJ140" s="45" t="e">
        <f>INDEX('Dev Likert Scale Single Score'!$E$2:$E$8, MATCH('Admin Single Score'!AJ142, 'Dev Likert Scale Single Score'!$D$2:$D$8, 0))</f>
        <v>#N/A</v>
      </c>
      <c r="AK140" s="45" t="e">
        <f>INDEX('Dev Likert Scale Single Score'!$E$2:$E$8, MATCH('Admin Single Score'!AK142, 'Dev Likert Scale Single Score'!$D$2:$D$8, 0))</f>
        <v>#N/A</v>
      </c>
      <c r="AL140" s="45" t="e">
        <f>INDEX('Dev Likert Scale Single Score'!$E$2:$E$8, MATCH('Admin Single Score'!AL142, 'Dev Likert Scale Single Score'!$D$2:$D$8, 0))</f>
        <v>#N/A</v>
      </c>
      <c r="AM140" s="45" t="e">
        <f>INDEX('Dev Likert Scale Single Score'!$E$2:$E$8, MATCH('Admin Single Score'!AM142, 'Dev Likert Scale Single Score'!$D$2:$D$8, 0))</f>
        <v>#N/A</v>
      </c>
      <c r="AN140" s="45" t="e">
        <f>INDEX('Dev Likert Scale Single Score'!$E$2:$E$8, MATCH('Admin Single Score'!AN142, 'Dev Likert Scale Single Score'!$D$2:$D$8, 0))</f>
        <v>#N/A</v>
      </c>
      <c r="AO140" s="45" t="e">
        <f>INDEX('Dev Likert Scale Single Score'!$E$2:$E$8, MATCH('Admin Single Score'!AO142, 'Dev Likert Scale Single Score'!$D$2:$D$8, 0))</f>
        <v>#N/A</v>
      </c>
      <c r="AP140" s="45" t="e">
        <f>INDEX('Dev Likert Scale Single Score'!$E$2:$E$8, MATCH('Admin Single Score'!AP142, 'Dev Likert Scale Single Score'!$D$2:$D$8, 0))</f>
        <v>#N/A</v>
      </c>
      <c r="AQ140" s="45" t="e">
        <f>INDEX('Dev Likert Scale Single Score'!$E$2:$E$8, MATCH('Admin Single Score'!AQ142, 'Dev Likert Scale Single Score'!$D$2:$D$8, 0))</f>
        <v>#N/A</v>
      </c>
    </row>
    <row r="141" spans="1:43" ht="61.5" thickTop="1" thickBot="1" x14ac:dyDescent="0.3">
      <c r="A141" s="92" t="str">
        <f>'Admin Single Score'!A143</f>
        <v>Question_28</v>
      </c>
      <c r="B141" s="13" t="str">
        <f>'Admin Single Score'!B143</f>
        <v>How do these methods compare to the methods used in the MPA in terms of impact on noise levels?</v>
      </c>
      <c r="C141" s="59">
        <f ca="1">'Admin Single Score'!C143</f>
        <v>0</v>
      </c>
      <c r="D141" s="45" t="e">
        <f>INDEX('Dev Likert Scale Single Score'!$E$2:$E$8, MATCH('Admin Single Score'!D143, 'Dev Likert Scale Single Score'!$D$2:$D$8, 0))</f>
        <v>#N/A</v>
      </c>
      <c r="E141" s="45" t="e">
        <f>INDEX('Dev Likert Scale Single Score'!$E$2:$E$8, MATCH('Admin Single Score'!E143, 'Dev Likert Scale Single Score'!$D$2:$D$8, 0))</f>
        <v>#N/A</v>
      </c>
      <c r="F141" s="45" t="e">
        <f>INDEX('Dev Likert Scale Single Score'!$E$2:$E$8, MATCH('Admin Single Score'!F143, 'Dev Likert Scale Single Score'!$D$2:$D$8, 0))</f>
        <v>#N/A</v>
      </c>
      <c r="G141" s="45" t="e">
        <f>INDEX('Dev Likert Scale Single Score'!$E$2:$E$8, MATCH('Admin Single Score'!G143, 'Dev Likert Scale Single Score'!$D$2:$D$8, 0))</f>
        <v>#N/A</v>
      </c>
      <c r="H141" s="45" t="e">
        <f>INDEX('Dev Likert Scale Single Score'!$E$2:$E$8, MATCH('Admin Single Score'!H143, 'Dev Likert Scale Single Score'!$D$2:$D$8, 0))</f>
        <v>#N/A</v>
      </c>
      <c r="I141" s="45" t="e">
        <f>INDEX('Dev Likert Scale Single Score'!$E$2:$E$8, MATCH('Admin Single Score'!I143, 'Dev Likert Scale Single Score'!$D$2:$D$8, 0))</f>
        <v>#N/A</v>
      </c>
      <c r="J141" s="45" t="e">
        <f>INDEX('Dev Likert Scale Single Score'!$E$2:$E$8, MATCH('Admin Single Score'!J143, 'Dev Likert Scale Single Score'!$D$2:$D$8, 0))</f>
        <v>#N/A</v>
      </c>
      <c r="K141" s="45" t="e">
        <f>INDEX('Dev Likert Scale Single Score'!$E$2:$E$8, MATCH('Admin Single Score'!K143, 'Dev Likert Scale Single Score'!$D$2:$D$8, 0))</f>
        <v>#N/A</v>
      </c>
      <c r="L141" s="45" t="e">
        <f>INDEX('Dev Likert Scale Single Score'!$E$2:$E$8, MATCH('Admin Single Score'!L143, 'Dev Likert Scale Single Score'!$D$2:$D$8, 0))</f>
        <v>#N/A</v>
      </c>
      <c r="M141" s="45" t="e">
        <f>INDEX('Dev Likert Scale Single Score'!$E$2:$E$8, MATCH('Admin Single Score'!M143, 'Dev Likert Scale Single Score'!$D$2:$D$8, 0))</f>
        <v>#N/A</v>
      </c>
      <c r="N141" s="45" t="e">
        <f>INDEX('Dev Likert Scale Single Score'!$E$2:$E$8, MATCH('Admin Single Score'!N143, 'Dev Likert Scale Single Score'!$D$2:$D$8, 0))</f>
        <v>#N/A</v>
      </c>
      <c r="O141" s="45" t="e">
        <f>INDEX('Dev Likert Scale Single Score'!$E$2:$E$8, MATCH('Admin Single Score'!O143, 'Dev Likert Scale Single Score'!$D$2:$D$8, 0))</f>
        <v>#N/A</v>
      </c>
      <c r="P141" s="45" t="e">
        <f>INDEX('Dev Likert Scale Single Score'!$E$2:$E$8, MATCH('Admin Single Score'!P143, 'Dev Likert Scale Single Score'!$D$2:$D$8, 0))</f>
        <v>#N/A</v>
      </c>
      <c r="Q141" s="45" t="e">
        <f>INDEX('Dev Likert Scale Single Score'!$E$2:$E$8, MATCH('Admin Single Score'!Q143, 'Dev Likert Scale Single Score'!$D$2:$D$8, 0))</f>
        <v>#N/A</v>
      </c>
      <c r="R141" s="45" t="e">
        <f>INDEX('Dev Likert Scale Single Score'!$E$2:$E$8, MATCH('Admin Single Score'!R143, 'Dev Likert Scale Single Score'!$D$2:$D$8, 0))</f>
        <v>#N/A</v>
      </c>
      <c r="S141" s="45" t="e">
        <f>INDEX('Dev Likert Scale Single Score'!$E$2:$E$8, MATCH('Admin Single Score'!S143, 'Dev Likert Scale Single Score'!$D$2:$D$8, 0))</f>
        <v>#N/A</v>
      </c>
      <c r="T141" s="45" t="e">
        <f>INDEX('Dev Likert Scale Single Score'!$E$2:$E$8, MATCH('Admin Single Score'!T143, 'Dev Likert Scale Single Score'!$D$2:$D$8, 0))</f>
        <v>#N/A</v>
      </c>
      <c r="U141" s="45" t="e">
        <f>INDEX('Dev Likert Scale Single Score'!$E$2:$E$8, MATCH('Admin Single Score'!U143, 'Dev Likert Scale Single Score'!$D$2:$D$8, 0))</f>
        <v>#N/A</v>
      </c>
      <c r="V141" s="45" t="e">
        <f>INDEX('Dev Likert Scale Single Score'!$E$2:$E$8, MATCH('Admin Single Score'!V143, 'Dev Likert Scale Single Score'!$D$2:$D$8, 0))</f>
        <v>#N/A</v>
      </c>
      <c r="W141" s="45" t="e">
        <f>INDEX('Dev Likert Scale Single Score'!$E$2:$E$8, MATCH('Admin Single Score'!W143, 'Dev Likert Scale Single Score'!$D$2:$D$8, 0))</f>
        <v>#N/A</v>
      </c>
      <c r="X141" s="45" t="e">
        <f>INDEX('Dev Likert Scale Single Score'!$E$2:$E$8, MATCH('Admin Single Score'!X143, 'Dev Likert Scale Single Score'!$D$2:$D$8, 0))</f>
        <v>#N/A</v>
      </c>
      <c r="Y141" s="45" t="e">
        <f>INDEX('Dev Likert Scale Single Score'!$E$2:$E$8, MATCH('Admin Single Score'!Y143, 'Dev Likert Scale Single Score'!$D$2:$D$8, 0))</f>
        <v>#N/A</v>
      </c>
      <c r="Z141" s="45" t="e">
        <f>INDEX('Dev Likert Scale Single Score'!$E$2:$E$8, MATCH('Admin Single Score'!Z143, 'Dev Likert Scale Single Score'!$D$2:$D$8, 0))</f>
        <v>#N/A</v>
      </c>
      <c r="AA141" s="45" t="e">
        <f>INDEX('Dev Likert Scale Single Score'!$E$2:$E$8, MATCH('Admin Single Score'!AA143, 'Dev Likert Scale Single Score'!$D$2:$D$8, 0))</f>
        <v>#N/A</v>
      </c>
      <c r="AB141" s="45" t="e">
        <f>INDEX('Dev Likert Scale Single Score'!$E$2:$E$8, MATCH('Admin Single Score'!AB143, 'Dev Likert Scale Single Score'!$D$2:$D$8, 0))</f>
        <v>#N/A</v>
      </c>
      <c r="AC141" s="45" t="e">
        <f>INDEX('Dev Likert Scale Single Score'!$E$2:$E$8, MATCH('Admin Single Score'!AC143, 'Dev Likert Scale Single Score'!$D$2:$D$8, 0))</f>
        <v>#N/A</v>
      </c>
      <c r="AD141" s="45" t="e">
        <f>INDEX('Dev Likert Scale Single Score'!$E$2:$E$8, MATCH('Admin Single Score'!AD143, 'Dev Likert Scale Single Score'!$D$2:$D$8, 0))</f>
        <v>#N/A</v>
      </c>
      <c r="AE141" s="45" t="e">
        <f>INDEX('Dev Likert Scale Single Score'!$E$2:$E$8, MATCH('Admin Single Score'!AE143, 'Dev Likert Scale Single Score'!$D$2:$D$8, 0))</f>
        <v>#N/A</v>
      </c>
      <c r="AF141" s="45" t="e">
        <f>INDEX('Dev Likert Scale Single Score'!$E$2:$E$8, MATCH('Admin Single Score'!AF143, 'Dev Likert Scale Single Score'!$D$2:$D$8, 0))</f>
        <v>#N/A</v>
      </c>
      <c r="AG141" s="45" t="e">
        <f>INDEX('Dev Likert Scale Single Score'!$E$2:$E$8, MATCH('Admin Single Score'!AG143, 'Dev Likert Scale Single Score'!$D$2:$D$8, 0))</f>
        <v>#N/A</v>
      </c>
      <c r="AH141" s="45" t="e">
        <f>INDEX('Dev Likert Scale Single Score'!$E$2:$E$8, MATCH('Admin Single Score'!AH143, 'Dev Likert Scale Single Score'!$D$2:$D$8, 0))</f>
        <v>#N/A</v>
      </c>
      <c r="AI141" s="45" t="e">
        <f>INDEX('Dev Likert Scale Single Score'!$E$2:$E$8, MATCH('Admin Single Score'!AI143, 'Dev Likert Scale Single Score'!$D$2:$D$8, 0))</f>
        <v>#N/A</v>
      </c>
      <c r="AJ141" s="45" t="e">
        <f>INDEX('Dev Likert Scale Single Score'!$E$2:$E$8, MATCH('Admin Single Score'!AJ143, 'Dev Likert Scale Single Score'!$D$2:$D$8, 0))</f>
        <v>#N/A</v>
      </c>
      <c r="AK141" s="45" t="e">
        <f>INDEX('Dev Likert Scale Single Score'!$E$2:$E$8, MATCH('Admin Single Score'!AK143, 'Dev Likert Scale Single Score'!$D$2:$D$8, 0))</f>
        <v>#N/A</v>
      </c>
      <c r="AL141" s="45" t="e">
        <f>INDEX('Dev Likert Scale Single Score'!$E$2:$E$8, MATCH('Admin Single Score'!AL143, 'Dev Likert Scale Single Score'!$D$2:$D$8, 0))</f>
        <v>#N/A</v>
      </c>
      <c r="AM141" s="45" t="e">
        <f>INDEX('Dev Likert Scale Single Score'!$E$2:$E$8, MATCH('Admin Single Score'!AM143, 'Dev Likert Scale Single Score'!$D$2:$D$8, 0))</f>
        <v>#N/A</v>
      </c>
      <c r="AN141" s="45" t="e">
        <f>INDEX('Dev Likert Scale Single Score'!$E$2:$E$8, MATCH('Admin Single Score'!AN143, 'Dev Likert Scale Single Score'!$D$2:$D$8, 0))</f>
        <v>#N/A</v>
      </c>
      <c r="AO141" s="45" t="e">
        <f>INDEX('Dev Likert Scale Single Score'!$E$2:$E$8, MATCH('Admin Single Score'!AO143, 'Dev Likert Scale Single Score'!$D$2:$D$8, 0))</f>
        <v>#N/A</v>
      </c>
      <c r="AP141" s="45" t="e">
        <f>INDEX('Dev Likert Scale Single Score'!$E$2:$E$8, MATCH('Admin Single Score'!AP143, 'Dev Likert Scale Single Score'!$D$2:$D$8, 0))</f>
        <v>#N/A</v>
      </c>
      <c r="AQ141" s="45" t="e">
        <f>INDEX('Dev Likert Scale Single Score'!$E$2:$E$8, MATCH('Admin Single Score'!AQ143, 'Dev Likert Scale Single Score'!$D$2:$D$8, 0))</f>
        <v>#N/A</v>
      </c>
    </row>
    <row r="142" spans="1:43" ht="61.5" thickTop="1" thickBot="1" x14ac:dyDescent="0.3">
      <c r="A142" s="92" t="str">
        <f>'Admin Single Score'!A144</f>
        <v>Question_29</v>
      </c>
      <c r="B142" s="13" t="str">
        <f>'Admin Single Score'!B144</f>
        <v>How do these methods compare to the methods used in the MPA in terms of impact on CO2 emissions?</v>
      </c>
      <c r="C142" s="59" t="str">
        <f ca="1">'Admin Single Score'!C144</f>
        <v>These methods have less impact in terms of impact on CO2-emissions.</v>
      </c>
      <c r="D142" s="45">
        <f>INDEX('Dev Likert Scale Single Score'!$E$2:$E$8, MATCH('Admin Single Score'!D144, 'Dev Likert Scale Single Score'!$D$2:$D$8, 0))</f>
        <v>0</v>
      </c>
      <c r="E142" s="45">
        <f>INDEX('Dev Likert Scale Single Score'!$E$2:$E$8, MATCH('Admin Single Score'!E144, 'Dev Likert Scale Single Score'!$D$2:$D$8, 0))</f>
        <v>0</v>
      </c>
      <c r="F142" s="45">
        <f>INDEX('Dev Likert Scale Single Score'!$E$2:$E$8, MATCH('Admin Single Score'!F144, 'Dev Likert Scale Single Score'!$D$2:$D$8, 0))</f>
        <v>0</v>
      </c>
      <c r="G142" s="45">
        <f>INDEX('Dev Likert Scale Single Score'!$E$2:$E$8, MATCH('Admin Single Score'!G144, 'Dev Likert Scale Single Score'!$D$2:$D$8, 0))</f>
        <v>0</v>
      </c>
      <c r="H142" s="45">
        <f>INDEX('Dev Likert Scale Single Score'!$E$2:$E$8, MATCH('Admin Single Score'!H144, 'Dev Likert Scale Single Score'!$D$2:$D$8, 0))</f>
        <v>1</v>
      </c>
      <c r="I142" s="45">
        <f>INDEX('Dev Likert Scale Single Score'!$E$2:$E$8, MATCH('Admin Single Score'!I144, 'Dev Likert Scale Single Score'!$D$2:$D$8, 0))</f>
        <v>0</v>
      </c>
      <c r="J142" s="45">
        <f>INDEX('Dev Likert Scale Single Score'!$E$2:$E$8, MATCH('Admin Single Score'!J144, 'Dev Likert Scale Single Score'!$D$2:$D$8, 0))</f>
        <v>0</v>
      </c>
      <c r="K142" s="45">
        <f>INDEX('Dev Likert Scale Single Score'!$E$2:$E$8, MATCH('Admin Single Score'!K144, 'Dev Likert Scale Single Score'!$D$2:$D$8, 0))</f>
        <v>0</v>
      </c>
      <c r="L142" s="45">
        <f>INDEX('Dev Likert Scale Single Score'!$E$2:$E$8, MATCH('Admin Single Score'!L144, 'Dev Likert Scale Single Score'!$D$2:$D$8, 0))</f>
        <v>0</v>
      </c>
      <c r="M142" s="45">
        <f>INDEX('Dev Likert Scale Single Score'!$E$2:$E$8, MATCH('Admin Single Score'!M144, 'Dev Likert Scale Single Score'!$D$2:$D$8, 0))</f>
        <v>0</v>
      </c>
      <c r="N142" s="45">
        <f>INDEX('Dev Likert Scale Single Score'!$E$2:$E$8, MATCH('Admin Single Score'!N144, 'Dev Likert Scale Single Score'!$D$2:$D$8, 0))</f>
        <v>0</v>
      </c>
      <c r="O142" s="45">
        <f>INDEX('Dev Likert Scale Single Score'!$E$2:$E$8, MATCH('Admin Single Score'!O144, 'Dev Likert Scale Single Score'!$D$2:$D$8, 0))</f>
        <v>0</v>
      </c>
      <c r="P142" s="45">
        <f>INDEX('Dev Likert Scale Single Score'!$E$2:$E$8, MATCH('Admin Single Score'!P144, 'Dev Likert Scale Single Score'!$D$2:$D$8, 0))</f>
        <v>0</v>
      </c>
      <c r="Q142" s="45">
        <f>INDEX('Dev Likert Scale Single Score'!$E$2:$E$8, MATCH('Admin Single Score'!Q144, 'Dev Likert Scale Single Score'!$D$2:$D$8, 0))</f>
        <v>0</v>
      </c>
      <c r="R142" s="45" t="e">
        <f>INDEX('Dev Likert Scale Single Score'!$E$2:$E$8, MATCH('Admin Single Score'!R144, 'Dev Likert Scale Single Score'!$D$2:$D$8, 0))</f>
        <v>#N/A</v>
      </c>
      <c r="S142" s="45" t="e">
        <f>INDEX('Dev Likert Scale Single Score'!$E$2:$E$8, MATCH('Admin Single Score'!S144, 'Dev Likert Scale Single Score'!$D$2:$D$8, 0))</f>
        <v>#N/A</v>
      </c>
      <c r="T142" s="45" t="e">
        <f>INDEX('Dev Likert Scale Single Score'!$E$2:$E$8, MATCH('Admin Single Score'!T144, 'Dev Likert Scale Single Score'!$D$2:$D$8, 0))</f>
        <v>#N/A</v>
      </c>
      <c r="U142" s="45" t="e">
        <f>INDEX('Dev Likert Scale Single Score'!$E$2:$E$8, MATCH('Admin Single Score'!U144, 'Dev Likert Scale Single Score'!$D$2:$D$8, 0))</f>
        <v>#N/A</v>
      </c>
      <c r="V142" s="45" t="e">
        <f>INDEX('Dev Likert Scale Single Score'!$E$2:$E$8, MATCH('Admin Single Score'!V144, 'Dev Likert Scale Single Score'!$D$2:$D$8, 0))</f>
        <v>#N/A</v>
      </c>
      <c r="W142" s="45" t="e">
        <f>INDEX('Dev Likert Scale Single Score'!$E$2:$E$8, MATCH('Admin Single Score'!W144, 'Dev Likert Scale Single Score'!$D$2:$D$8, 0))</f>
        <v>#N/A</v>
      </c>
      <c r="X142" s="45" t="e">
        <f>INDEX('Dev Likert Scale Single Score'!$E$2:$E$8, MATCH('Admin Single Score'!X144, 'Dev Likert Scale Single Score'!$D$2:$D$8, 0))</f>
        <v>#N/A</v>
      </c>
      <c r="Y142" s="45" t="e">
        <f>INDEX('Dev Likert Scale Single Score'!$E$2:$E$8, MATCH('Admin Single Score'!Y144, 'Dev Likert Scale Single Score'!$D$2:$D$8, 0))</f>
        <v>#N/A</v>
      </c>
      <c r="Z142" s="45" t="e">
        <f>INDEX('Dev Likert Scale Single Score'!$E$2:$E$8, MATCH('Admin Single Score'!Z144, 'Dev Likert Scale Single Score'!$D$2:$D$8, 0))</f>
        <v>#N/A</v>
      </c>
      <c r="AA142" s="45" t="e">
        <f>INDEX('Dev Likert Scale Single Score'!$E$2:$E$8, MATCH('Admin Single Score'!AA144, 'Dev Likert Scale Single Score'!$D$2:$D$8, 0))</f>
        <v>#N/A</v>
      </c>
      <c r="AB142" s="45" t="e">
        <f>INDEX('Dev Likert Scale Single Score'!$E$2:$E$8, MATCH('Admin Single Score'!AB144, 'Dev Likert Scale Single Score'!$D$2:$D$8, 0))</f>
        <v>#N/A</v>
      </c>
      <c r="AC142" s="45" t="e">
        <f>INDEX('Dev Likert Scale Single Score'!$E$2:$E$8, MATCH('Admin Single Score'!AC144, 'Dev Likert Scale Single Score'!$D$2:$D$8, 0))</f>
        <v>#N/A</v>
      </c>
      <c r="AD142" s="45" t="e">
        <f>INDEX('Dev Likert Scale Single Score'!$E$2:$E$8, MATCH('Admin Single Score'!AD144, 'Dev Likert Scale Single Score'!$D$2:$D$8, 0))</f>
        <v>#N/A</v>
      </c>
      <c r="AE142" s="45" t="e">
        <f>INDEX('Dev Likert Scale Single Score'!$E$2:$E$8, MATCH('Admin Single Score'!AE144, 'Dev Likert Scale Single Score'!$D$2:$D$8, 0))</f>
        <v>#N/A</v>
      </c>
      <c r="AF142" s="45" t="e">
        <f>INDEX('Dev Likert Scale Single Score'!$E$2:$E$8, MATCH('Admin Single Score'!AF144, 'Dev Likert Scale Single Score'!$D$2:$D$8, 0))</f>
        <v>#N/A</v>
      </c>
      <c r="AG142" s="45" t="e">
        <f>INDEX('Dev Likert Scale Single Score'!$E$2:$E$8, MATCH('Admin Single Score'!AG144, 'Dev Likert Scale Single Score'!$D$2:$D$8, 0))</f>
        <v>#N/A</v>
      </c>
      <c r="AH142" s="45" t="e">
        <f>INDEX('Dev Likert Scale Single Score'!$E$2:$E$8, MATCH('Admin Single Score'!AH144, 'Dev Likert Scale Single Score'!$D$2:$D$8, 0))</f>
        <v>#N/A</v>
      </c>
      <c r="AI142" s="45" t="e">
        <f>INDEX('Dev Likert Scale Single Score'!$E$2:$E$8, MATCH('Admin Single Score'!AI144, 'Dev Likert Scale Single Score'!$D$2:$D$8, 0))</f>
        <v>#N/A</v>
      </c>
      <c r="AJ142" s="45" t="e">
        <f>INDEX('Dev Likert Scale Single Score'!$E$2:$E$8, MATCH('Admin Single Score'!AJ144, 'Dev Likert Scale Single Score'!$D$2:$D$8, 0))</f>
        <v>#N/A</v>
      </c>
      <c r="AK142" s="45" t="e">
        <f>INDEX('Dev Likert Scale Single Score'!$E$2:$E$8, MATCH('Admin Single Score'!AK144, 'Dev Likert Scale Single Score'!$D$2:$D$8, 0))</f>
        <v>#N/A</v>
      </c>
      <c r="AL142" s="45" t="e">
        <f>INDEX('Dev Likert Scale Single Score'!$E$2:$E$8, MATCH('Admin Single Score'!AL144, 'Dev Likert Scale Single Score'!$D$2:$D$8, 0))</f>
        <v>#N/A</v>
      </c>
      <c r="AM142" s="45" t="e">
        <f>INDEX('Dev Likert Scale Single Score'!$E$2:$E$8, MATCH('Admin Single Score'!AM144, 'Dev Likert Scale Single Score'!$D$2:$D$8, 0))</f>
        <v>#N/A</v>
      </c>
      <c r="AN142" s="45" t="e">
        <f>INDEX('Dev Likert Scale Single Score'!$E$2:$E$8, MATCH('Admin Single Score'!AN144, 'Dev Likert Scale Single Score'!$D$2:$D$8, 0))</f>
        <v>#N/A</v>
      </c>
      <c r="AO142" s="45" t="e">
        <f>INDEX('Dev Likert Scale Single Score'!$E$2:$E$8, MATCH('Admin Single Score'!AO144, 'Dev Likert Scale Single Score'!$D$2:$D$8, 0))</f>
        <v>#N/A</v>
      </c>
      <c r="AP142" s="45" t="e">
        <f>INDEX('Dev Likert Scale Single Score'!$E$2:$E$8, MATCH('Admin Single Score'!AP144, 'Dev Likert Scale Single Score'!$D$2:$D$8, 0))</f>
        <v>#N/A</v>
      </c>
      <c r="AQ142" s="45" t="e">
        <f>INDEX('Dev Likert Scale Single Score'!$E$2:$E$8, MATCH('Admin Single Score'!AQ144, 'Dev Likert Scale Single Score'!$D$2:$D$8, 0))</f>
        <v>#N/A</v>
      </c>
    </row>
    <row r="143" spans="1:43" ht="76.5" thickTop="1" thickBot="1" x14ac:dyDescent="0.3">
      <c r="A143" s="92" t="str">
        <f>'Admin Single Score'!A145</f>
        <v>Question_29</v>
      </c>
      <c r="B143" s="13" t="str">
        <f>'Admin Single Score'!B145</f>
        <v>How do these methods compare to the methods used in the MPA in terms of impact on CO2 emissions?</v>
      </c>
      <c r="C143" s="59" t="str">
        <f ca="1">'Admin Single Score'!C145</f>
        <v>These methods have a similar impact (or the same methods are used) in terms of impact on CO2-emissions.</v>
      </c>
      <c r="D143" s="45">
        <f>INDEX('Dev Likert Scale Single Score'!$E$2:$E$8, MATCH('Admin Single Score'!D145, 'Dev Likert Scale Single Score'!$D$2:$D$8, 0))</f>
        <v>0</v>
      </c>
      <c r="E143" s="45">
        <f>INDEX('Dev Likert Scale Single Score'!$E$2:$E$8, MATCH('Admin Single Score'!E145, 'Dev Likert Scale Single Score'!$D$2:$D$8, 0))</f>
        <v>0</v>
      </c>
      <c r="F143" s="45">
        <f>INDEX('Dev Likert Scale Single Score'!$E$2:$E$8, MATCH('Admin Single Score'!F145, 'Dev Likert Scale Single Score'!$D$2:$D$8, 0))</f>
        <v>0</v>
      </c>
      <c r="G143" s="45">
        <f>INDEX('Dev Likert Scale Single Score'!$E$2:$E$8, MATCH('Admin Single Score'!G145, 'Dev Likert Scale Single Score'!$D$2:$D$8, 0))</f>
        <v>0</v>
      </c>
      <c r="H143" s="45">
        <f>INDEX('Dev Likert Scale Single Score'!$E$2:$E$8, MATCH('Admin Single Score'!H145, 'Dev Likert Scale Single Score'!$D$2:$D$8, 0))</f>
        <v>2</v>
      </c>
      <c r="I143" s="45">
        <f>INDEX('Dev Likert Scale Single Score'!$E$2:$E$8, MATCH('Admin Single Score'!I145, 'Dev Likert Scale Single Score'!$D$2:$D$8, 0))</f>
        <v>0</v>
      </c>
      <c r="J143" s="45">
        <f>INDEX('Dev Likert Scale Single Score'!$E$2:$E$8, MATCH('Admin Single Score'!J145, 'Dev Likert Scale Single Score'!$D$2:$D$8, 0))</f>
        <v>0</v>
      </c>
      <c r="K143" s="45">
        <f>INDEX('Dev Likert Scale Single Score'!$E$2:$E$8, MATCH('Admin Single Score'!K145, 'Dev Likert Scale Single Score'!$D$2:$D$8, 0))</f>
        <v>0</v>
      </c>
      <c r="L143" s="45">
        <f>INDEX('Dev Likert Scale Single Score'!$E$2:$E$8, MATCH('Admin Single Score'!L145, 'Dev Likert Scale Single Score'!$D$2:$D$8, 0))</f>
        <v>0</v>
      </c>
      <c r="M143" s="45">
        <f>INDEX('Dev Likert Scale Single Score'!$E$2:$E$8, MATCH('Admin Single Score'!M145, 'Dev Likert Scale Single Score'!$D$2:$D$8, 0))</f>
        <v>0</v>
      </c>
      <c r="N143" s="45">
        <f>INDEX('Dev Likert Scale Single Score'!$E$2:$E$8, MATCH('Admin Single Score'!N145, 'Dev Likert Scale Single Score'!$D$2:$D$8, 0))</f>
        <v>0</v>
      </c>
      <c r="O143" s="45">
        <f>INDEX('Dev Likert Scale Single Score'!$E$2:$E$8, MATCH('Admin Single Score'!O145, 'Dev Likert Scale Single Score'!$D$2:$D$8, 0))</f>
        <v>0</v>
      </c>
      <c r="P143" s="45">
        <f>INDEX('Dev Likert Scale Single Score'!$E$2:$E$8, MATCH('Admin Single Score'!P145, 'Dev Likert Scale Single Score'!$D$2:$D$8, 0))</f>
        <v>0</v>
      </c>
      <c r="Q143" s="45">
        <f>INDEX('Dev Likert Scale Single Score'!$E$2:$E$8, MATCH('Admin Single Score'!Q145, 'Dev Likert Scale Single Score'!$D$2:$D$8, 0))</f>
        <v>0</v>
      </c>
      <c r="R143" s="45" t="e">
        <f>INDEX('Dev Likert Scale Single Score'!$E$2:$E$8, MATCH('Admin Single Score'!R145, 'Dev Likert Scale Single Score'!$D$2:$D$8, 0))</f>
        <v>#N/A</v>
      </c>
      <c r="S143" s="45" t="e">
        <f>INDEX('Dev Likert Scale Single Score'!$E$2:$E$8, MATCH('Admin Single Score'!S145, 'Dev Likert Scale Single Score'!$D$2:$D$8, 0))</f>
        <v>#N/A</v>
      </c>
      <c r="T143" s="45" t="e">
        <f>INDEX('Dev Likert Scale Single Score'!$E$2:$E$8, MATCH('Admin Single Score'!T145, 'Dev Likert Scale Single Score'!$D$2:$D$8, 0))</f>
        <v>#N/A</v>
      </c>
      <c r="U143" s="45" t="e">
        <f>INDEX('Dev Likert Scale Single Score'!$E$2:$E$8, MATCH('Admin Single Score'!U145, 'Dev Likert Scale Single Score'!$D$2:$D$8, 0))</f>
        <v>#N/A</v>
      </c>
      <c r="V143" s="45" t="e">
        <f>INDEX('Dev Likert Scale Single Score'!$E$2:$E$8, MATCH('Admin Single Score'!V145, 'Dev Likert Scale Single Score'!$D$2:$D$8, 0))</f>
        <v>#N/A</v>
      </c>
      <c r="W143" s="45" t="e">
        <f>INDEX('Dev Likert Scale Single Score'!$E$2:$E$8, MATCH('Admin Single Score'!W145, 'Dev Likert Scale Single Score'!$D$2:$D$8, 0))</f>
        <v>#N/A</v>
      </c>
      <c r="X143" s="45" t="e">
        <f>INDEX('Dev Likert Scale Single Score'!$E$2:$E$8, MATCH('Admin Single Score'!X145, 'Dev Likert Scale Single Score'!$D$2:$D$8, 0))</f>
        <v>#N/A</v>
      </c>
      <c r="Y143" s="45" t="e">
        <f>INDEX('Dev Likert Scale Single Score'!$E$2:$E$8, MATCH('Admin Single Score'!Y145, 'Dev Likert Scale Single Score'!$D$2:$D$8, 0))</f>
        <v>#N/A</v>
      </c>
      <c r="Z143" s="45" t="e">
        <f>INDEX('Dev Likert Scale Single Score'!$E$2:$E$8, MATCH('Admin Single Score'!Z145, 'Dev Likert Scale Single Score'!$D$2:$D$8, 0))</f>
        <v>#N/A</v>
      </c>
      <c r="AA143" s="45" t="e">
        <f>INDEX('Dev Likert Scale Single Score'!$E$2:$E$8, MATCH('Admin Single Score'!AA145, 'Dev Likert Scale Single Score'!$D$2:$D$8, 0))</f>
        <v>#N/A</v>
      </c>
      <c r="AB143" s="45" t="e">
        <f>INDEX('Dev Likert Scale Single Score'!$E$2:$E$8, MATCH('Admin Single Score'!AB145, 'Dev Likert Scale Single Score'!$D$2:$D$8, 0))</f>
        <v>#N/A</v>
      </c>
      <c r="AC143" s="45" t="e">
        <f>INDEX('Dev Likert Scale Single Score'!$E$2:$E$8, MATCH('Admin Single Score'!AC145, 'Dev Likert Scale Single Score'!$D$2:$D$8, 0))</f>
        <v>#N/A</v>
      </c>
      <c r="AD143" s="45" t="e">
        <f>INDEX('Dev Likert Scale Single Score'!$E$2:$E$8, MATCH('Admin Single Score'!AD145, 'Dev Likert Scale Single Score'!$D$2:$D$8, 0))</f>
        <v>#N/A</v>
      </c>
      <c r="AE143" s="45" t="e">
        <f>INDEX('Dev Likert Scale Single Score'!$E$2:$E$8, MATCH('Admin Single Score'!AE145, 'Dev Likert Scale Single Score'!$D$2:$D$8, 0))</f>
        <v>#N/A</v>
      </c>
      <c r="AF143" s="45" t="e">
        <f>INDEX('Dev Likert Scale Single Score'!$E$2:$E$8, MATCH('Admin Single Score'!AF145, 'Dev Likert Scale Single Score'!$D$2:$D$8, 0))</f>
        <v>#N/A</v>
      </c>
      <c r="AG143" s="45" t="e">
        <f>INDEX('Dev Likert Scale Single Score'!$E$2:$E$8, MATCH('Admin Single Score'!AG145, 'Dev Likert Scale Single Score'!$D$2:$D$8, 0))</f>
        <v>#N/A</v>
      </c>
      <c r="AH143" s="45" t="e">
        <f>INDEX('Dev Likert Scale Single Score'!$E$2:$E$8, MATCH('Admin Single Score'!AH145, 'Dev Likert Scale Single Score'!$D$2:$D$8, 0))</f>
        <v>#N/A</v>
      </c>
      <c r="AI143" s="45" t="e">
        <f>INDEX('Dev Likert Scale Single Score'!$E$2:$E$8, MATCH('Admin Single Score'!AI145, 'Dev Likert Scale Single Score'!$D$2:$D$8, 0))</f>
        <v>#N/A</v>
      </c>
      <c r="AJ143" s="45" t="e">
        <f>INDEX('Dev Likert Scale Single Score'!$E$2:$E$8, MATCH('Admin Single Score'!AJ145, 'Dev Likert Scale Single Score'!$D$2:$D$8, 0))</f>
        <v>#N/A</v>
      </c>
      <c r="AK143" s="45" t="e">
        <f>INDEX('Dev Likert Scale Single Score'!$E$2:$E$8, MATCH('Admin Single Score'!AK145, 'Dev Likert Scale Single Score'!$D$2:$D$8, 0))</f>
        <v>#N/A</v>
      </c>
      <c r="AL143" s="45" t="e">
        <f>INDEX('Dev Likert Scale Single Score'!$E$2:$E$8, MATCH('Admin Single Score'!AL145, 'Dev Likert Scale Single Score'!$D$2:$D$8, 0))</f>
        <v>#N/A</v>
      </c>
      <c r="AM143" s="45" t="e">
        <f>INDEX('Dev Likert Scale Single Score'!$E$2:$E$8, MATCH('Admin Single Score'!AM145, 'Dev Likert Scale Single Score'!$D$2:$D$8, 0))</f>
        <v>#N/A</v>
      </c>
      <c r="AN143" s="45" t="e">
        <f>INDEX('Dev Likert Scale Single Score'!$E$2:$E$8, MATCH('Admin Single Score'!AN145, 'Dev Likert Scale Single Score'!$D$2:$D$8, 0))</f>
        <v>#N/A</v>
      </c>
      <c r="AO143" s="45" t="e">
        <f>INDEX('Dev Likert Scale Single Score'!$E$2:$E$8, MATCH('Admin Single Score'!AO145, 'Dev Likert Scale Single Score'!$D$2:$D$8, 0))</f>
        <v>#N/A</v>
      </c>
      <c r="AP143" s="45" t="e">
        <f>INDEX('Dev Likert Scale Single Score'!$E$2:$E$8, MATCH('Admin Single Score'!AP145, 'Dev Likert Scale Single Score'!$D$2:$D$8, 0))</f>
        <v>#N/A</v>
      </c>
      <c r="AQ143" s="45" t="e">
        <f>INDEX('Dev Likert Scale Single Score'!$E$2:$E$8, MATCH('Admin Single Score'!AQ145, 'Dev Likert Scale Single Score'!$D$2:$D$8, 0))</f>
        <v>#N/A</v>
      </c>
    </row>
    <row r="144" spans="1:43" ht="61.5" thickTop="1" thickBot="1" x14ac:dyDescent="0.3">
      <c r="A144" s="92" t="str">
        <f>'Admin Single Score'!A146</f>
        <v>Question_29</v>
      </c>
      <c r="B144" s="13" t="str">
        <f>'Admin Single Score'!B146</f>
        <v>How do these methods compare to the methods used in the MPA in terms of impact on CO2 emissions?</v>
      </c>
      <c r="C144" s="59" t="str">
        <f ca="1">'Admin Single Score'!C146</f>
        <v>These methods have more impact in terms of impact on CO2-emissions.</v>
      </c>
      <c r="D144" s="45">
        <f>INDEX('Dev Likert Scale Single Score'!$E$2:$E$8, MATCH('Admin Single Score'!D146, 'Dev Likert Scale Single Score'!$D$2:$D$8, 0))</f>
        <v>0</v>
      </c>
      <c r="E144" s="45">
        <f>INDEX('Dev Likert Scale Single Score'!$E$2:$E$8, MATCH('Admin Single Score'!E146, 'Dev Likert Scale Single Score'!$D$2:$D$8, 0))</f>
        <v>0</v>
      </c>
      <c r="F144" s="45">
        <f>INDEX('Dev Likert Scale Single Score'!$E$2:$E$8, MATCH('Admin Single Score'!F146, 'Dev Likert Scale Single Score'!$D$2:$D$8, 0))</f>
        <v>0</v>
      </c>
      <c r="G144" s="45">
        <f>INDEX('Dev Likert Scale Single Score'!$E$2:$E$8, MATCH('Admin Single Score'!G146, 'Dev Likert Scale Single Score'!$D$2:$D$8, 0))</f>
        <v>0</v>
      </c>
      <c r="H144" s="45">
        <f>INDEX('Dev Likert Scale Single Score'!$E$2:$E$8, MATCH('Admin Single Score'!H146, 'Dev Likert Scale Single Score'!$D$2:$D$8, 0))</f>
        <v>3</v>
      </c>
      <c r="I144" s="45">
        <f>INDEX('Dev Likert Scale Single Score'!$E$2:$E$8, MATCH('Admin Single Score'!I146, 'Dev Likert Scale Single Score'!$D$2:$D$8, 0))</f>
        <v>0</v>
      </c>
      <c r="J144" s="45">
        <f>INDEX('Dev Likert Scale Single Score'!$E$2:$E$8, MATCH('Admin Single Score'!J146, 'Dev Likert Scale Single Score'!$D$2:$D$8, 0))</f>
        <v>0</v>
      </c>
      <c r="K144" s="45">
        <f>INDEX('Dev Likert Scale Single Score'!$E$2:$E$8, MATCH('Admin Single Score'!K146, 'Dev Likert Scale Single Score'!$D$2:$D$8, 0))</f>
        <v>0</v>
      </c>
      <c r="L144" s="45">
        <f>INDEX('Dev Likert Scale Single Score'!$E$2:$E$8, MATCH('Admin Single Score'!L146, 'Dev Likert Scale Single Score'!$D$2:$D$8, 0))</f>
        <v>0</v>
      </c>
      <c r="M144" s="45">
        <f>INDEX('Dev Likert Scale Single Score'!$E$2:$E$8, MATCH('Admin Single Score'!M146, 'Dev Likert Scale Single Score'!$D$2:$D$8, 0))</f>
        <v>0</v>
      </c>
      <c r="N144" s="45">
        <f>INDEX('Dev Likert Scale Single Score'!$E$2:$E$8, MATCH('Admin Single Score'!N146, 'Dev Likert Scale Single Score'!$D$2:$D$8, 0))</f>
        <v>0</v>
      </c>
      <c r="O144" s="45">
        <f>INDEX('Dev Likert Scale Single Score'!$E$2:$E$8, MATCH('Admin Single Score'!O146, 'Dev Likert Scale Single Score'!$D$2:$D$8, 0))</f>
        <v>0</v>
      </c>
      <c r="P144" s="45">
        <f>INDEX('Dev Likert Scale Single Score'!$E$2:$E$8, MATCH('Admin Single Score'!P146, 'Dev Likert Scale Single Score'!$D$2:$D$8, 0))</f>
        <v>0</v>
      </c>
      <c r="Q144" s="45">
        <f>INDEX('Dev Likert Scale Single Score'!$E$2:$E$8, MATCH('Admin Single Score'!Q146, 'Dev Likert Scale Single Score'!$D$2:$D$8, 0))</f>
        <v>0</v>
      </c>
      <c r="R144" s="45" t="e">
        <f>INDEX('Dev Likert Scale Single Score'!$E$2:$E$8, MATCH('Admin Single Score'!R146, 'Dev Likert Scale Single Score'!$D$2:$D$8, 0))</f>
        <v>#N/A</v>
      </c>
      <c r="S144" s="45" t="e">
        <f>INDEX('Dev Likert Scale Single Score'!$E$2:$E$8, MATCH('Admin Single Score'!S146, 'Dev Likert Scale Single Score'!$D$2:$D$8, 0))</f>
        <v>#N/A</v>
      </c>
      <c r="T144" s="45" t="e">
        <f>INDEX('Dev Likert Scale Single Score'!$E$2:$E$8, MATCH('Admin Single Score'!T146, 'Dev Likert Scale Single Score'!$D$2:$D$8, 0))</f>
        <v>#N/A</v>
      </c>
      <c r="U144" s="45" t="e">
        <f>INDEX('Dev Likert Scale Single Score'!$E$2:$E$8, MATCH('Admin Single Score'!U146, 'Dev Likert Scale Single Score'!$D$2:$D$8, 0))</f>
        <v>#N/A</v>
      </c>
      <c r="V144" s="45" t="e">
        <f>INDEX('Dev Likert Scale Single Score'!$E$2:$E$8, MATCH('Admin Single Score'!V146, 'Dev Likert Scale Single Score'!$D$2:$D$8, 0))</f>
        <v>#N/A</v>
      </c>
      <c r="W144" s="45" t="e">
        <f>INDEX('Dev Likert Scale Single Score'!$E$2:$E$8, MATCH('Admin Single Score'!W146, 'Dev Likert Scale Single Score'!$D$2:$D$8, 0))</f>
        <v>#N/A</v>
      </c>
      <c r="X144" s="45" t="e">
        <f>INDEX('Dev Likert Scale Single Score'!$E$2:$E$8, MATCH('Admin Single Score'!X146, 'Dev Likert Scale Single Score'!$D$2:$D$8, 0))</f>
        <v>#N/A</v>
      </c>
      <c r="Y144" s="45" t="e">
        <f>INDEX('Dev Likert Scale Single Score'!$E$2:$E$8, MATCH('Admin Single Score'!Y146, 'Dev Likert Scale Single Score'!$D$2:$D$8, 0))</f>
        <v>#N/A</v>
      </c>
      <c r="Z144" s="45" t="e">
        <f>INDEX('Dev Likert Scale Single Score'!$E$2:$E$8, MATCH('Admin Single Score'!Z146, 'Dev Likert Scale Single Score'!$D$2:$D$8, 0))</f>
        <v>#N/A</v>
      </c>
      <c r="AA144" s="45" t="e">
        <f>INDEX('Dev Likert Scale Single Score'!$E$2:$E$8, MATCH('Admin Single Score'!AA146, 'Dev Likert Scale Single Score'!$D$2:$D$8, 0))</f>
        <v>#N/A</v>
      </c>
      <c r="AB144" s="45" t="e">
        <f>INDEX('Dev Likert Scale Single Score'!$E$2:$E$8, MATCH('Admin Single Score'!AB146, 'Dev Likert Scale Single Score'!$D$2:$D$8, 0))</f>
        <v>#N/A</v>
      </c>
      <c r="AC144" s="45" t="e">
        <f>INDEX('Dev Likert Scale Single Score'!$E$2:$E$8, MATCH('Admin Single Score'!AC146, 'Dev Likert Scale Single Score'!$D$2:$D$8, 0))</f>
        <v>#N/A</v>
      </c>
      <c r="AD144" s="45" t="e">
        <f>INDEX('Dev Likert Scale Single Score'!$E$2:$E$8, MATCH('Admin Single Score'!AD146, 'Dev Likert Scale Single Score'!$D$2:$D$8, 0))</f>
        <v>#N/A</v>
      </c>
      <c r="AE144" s="45" t="e">
        <f>INDEX('Dev Likert Scale Single Score'!$E$2:$E$8, MATCH('Admin Single Score'!AE146, 'Dev Likert Scale Single Score'!$D$2:$D$8, 0))</f>
        <v>#N/A</v>
      </c>
      <c r="AF144" s="45" t="e">
        <f>INDEX('Dev Likert Scale Single Score'!$E$2:$E$8, MATCH('Admin Single Score'!AF146, 'Dev Likert Scale Single Score'!$D$2:$D$8, 0))</f>
        <v>#N/A</v>
      </c>
      <c r="AG144" s="45" t="e">
        <f>INDEX('Dev Likert Scale Single Score'!$E$2:$E$8, MATCH('Admin Single Score'!AG146, 'Dev Likert Scale Single Score'!$D$2:$D$8, 0))</f>
        <v>#N/A</v>
      </c>
      <c r="AH144" s="45" t="e">
        <f>INDEX('Dev Likert Scale Single Score'!$E$2:$E$8, MATCH('Admin Single Score'!AH146, 'Dev Likert Scale Single Score'!$D$2:$D$8, 0))</f>
        <v>#N/A</v>
      </c>
      <c r="AI144" s="45" t="e">
        <f>INDEX('Dev Likert Scale Single Score'!$E$2:$E$8, MATCH('Admin Single Score'!AI146, 'Dev Likert Scale Single Score'!$D$2:$D$8, 0))</f>
        <v>#N/A</v>
      </c>
      <c r="AJ144" s="45" t="e">
        <f>INDEX('Dev Likert Scale Single Score'!$E$2:$E$8, MATCH('Admin Single Score'!AJ146, 'Dev Likert Scale Single Score'!$D$2:$D$8, 0))</f>
        <v>#N/A</v>
      </c>
      <c r="AK144" s="45" t="e">
        <f>INDEX('Dev Likert Scale Single Score'!$E$2:$E$8, MATCH('Admin Single Score'!AK146, 'Dev Likert Scale Single Score'!$D$2:$D$8, 0))</f>
        <v>#N/A</v>
      </c>
      <c r="AL144" s="45" t="e">
        <f>INDEX('Dev Likert Scale Single Score'!$E$2:$E$8, MATCH('Admin Single Score'!AL146, 'Dev Likert Scale Single Score'!$D$2:$D$8, 0))</f>
        <v>#N/A</v>
      </c>
      <c r="AM144" s="45" t="e">
        <f>INDEX('Dev Likert Scale Single Score'!$E$2:$E$8, MATCH('Admin Single Score'!AM146, 'Dev Likert Scale Single Score'!$D$2:$D$8, 0))</f>
        <v>#N/A</v>
      </c>
      <c r="AN144" s="45" t="e">
        <f>INDEX('Dev Likert Scale Single Score'!$E$2:$E$8, MATCH('Admin Single Score'!AN146, 'Dev Likert Scale Single Score'!$D$2:$D$8, 0))</f>
        <v>#N/A</v>
      </c>
      <c r="AO144" s="45" t="e">
        <f>INDEX('Dev Likert Scale Single Score'!$E$2:$E$8, MATCH('Admin Single Score'!AO146, 'Dev Likert Scale Single Score'!$D$2:$D$8, 0))</f>
        <v>#N/A</v>
      </c>
      <c r="AP144" s="45" t="e">
        <f>INDEX('Dev Likert Scale Single Score'!$E$2:$E$8, MATCH('Admin Single Score'!AP146, 'Dev Likert Scale Single Score'!$D$2:$D$8, 0))</f>
        <v>#N/A</v>
      </c>
      <c r="AQ144" s="45" t="e">
        <f>INDEX('Dev Likert Scale Single Score'!$E$2:$E$8, MATCH('Admin Single Score'!AQ146, 'Dev Likert Scale Single Score'!$D$2:$D$8, 0))</f>
        <v>#N/A</v>
      </c>
    </row>
    <row r="145" spans="1:43" ht="61.5" thickTop="1" thickBot="1" x14ac:dyDescent="0.3">
      <c r="A145" s="92" t="str">
        <f>'Admin Single Score'!A147</f>
        <v>Question_29</v>
      </c>
      <c r="B145" s="13" t="str">
        <f>'Admin Single Score'!B147</f>
        <v>How do these methods compare to the methods used in the MPA in terms of impact on CO2 emissions?</v>
      </c>
      <c r="C145" s="59" t="str">
        <f ca="1">'Admin Single Score'!C147</f>
        <v>This is unknown and/or uncertain (Q29).</v>
      </c>
      <c r="D145" s="45">
        <f>INDEX('Dev Likert Scale Single Score'!$E$2:$E$8, MATCH('Admin Single Score'!D147, 'Dev Likert Scale Single Score'!$D$2:$D$8, 0))</f>
        <v>0</v>
      </c>
      <c r="E145" s="45">
        <f>INDEX('Dev Likert Scale Single Score'!$E$2:$E$8, MATCH('Admin Single Score'!E147, 'Dev Likert Scale Single Score'!$D$2:$D$8, 0))</f>
        <v>0</v>
      </c>
      <c r="F145" s="45">
        <f>INDEX('Dev Likert Scale Single Score'!$E$2:$E$8, MATCH('Admin Single Score'!F147, 'Dev Likert Scale Single Score'!$D$2:$D$8, 0))</f>
        <v>0</v>
      </c>
      <c r="G145" s="45">
        <f>INDEX('Dev Likert Scale Single Score'!$E$2:$E$8, MATCH('Admin Single Score'!G147, 'Dev Likert Scale Single Score'!$D$2:$D$8, 0))</f>
        <v>0</v>
      </c>
      <c r="H145" s="45" t="str">
        <f>INDEX('Dev Likert Scale Single Score'!$E$2:$E$8, MATCH('Admin Single Score'!H147, 'Dev Likert Scale Single Score'!$D$2:$D$8, 0))</f>
        <v>u</v>
      </c>
      <c r="I145" s="45">
        <f>INDEX('Dev Likert Scale Single Score'!$E$2:$E$8, MATCH('Admin Single Score'!I147, 'Dev Likert Scale Single Score'!$D$2:$D$8, 0))</f>
        <v>0</v>
      </c>
      <c r="J145" s="45">
        <f>INDEX('Dev Likert Scale Single Score'!$E$2:$E$8, MATCH('Admin Single Score'!J147, 'Dev Likert Scale Single Score'!$D$2:$D$8, 0))</f>
        <v>0</v>
      </c>
      <c r="K145" s="45">
        <f>INDEX('Dev Likert Scale Single Score'!$E$2:$E$8, MATCH('Admin Single Score'!K147, 'Dev Likert Scale Single Score'!$D$2:$D$8, 0))</f>
        <v>0</v>
      </c>
      <c r="L145" s="45">
        <f>INDEX('Dev Likert Scale Single Score'!$E$2:$E$8, MATCH('Admin Single Score'!L147, 'Dev Likert Scale Single Score'!$D$2:$D$8, 0))</f>
        <v>0</v>
      </c>
      <c r="M145" s="45">
        <f>INDEX('Dev Likert Scale Single Score'!$E$2:$E$8, MATCH('Admin Single Score'!M147, 'Dev Likert Scale Single Score'!$D$2:$D$8, 0))</f>
        <v>0</v>
      </c>
      <c r="N145" s="45">
        <f>INDEX('Dev Likert Scale Single Score'!$E$2:$E$8, MATCH('Admin Single Score'!N147, 'Dev Likert Scale Single Score'!$D$2:$D$8, 0))</f>
        <v>0</v>
      </c>
      <c r="O145" s="45">
        <f>INDEX('Dev Likert Scale Single Score'!$E$2:$E$8, MATCH('Admin Single Score'!O147, 'Dev Likert Scale Single Score'!$D$2:$D$8, 0))</f>
        <v>0</v>
      </c>
      <c r="P145" s="45">
        <f>INDEX('Dev Likert Scale Single Score'!$E$2:$E$8, MATCH('Admin Single Score'!P147, 'Dev Likert Scale Single Score'!$D$2:$D$8, 0))</f>
        <v>0</v>
      </c>
      <c r="Q145" s="45">
        <f>INDEX('Dev Likert Scale Single Score'!$E$2:$E$8, MATCH('Admin Single Score'!Q147, 'Dev Likert Scale Single Score'!$D$2:$D$8, 0))</f>
        <v>0</v>
      </c>
      <c r="R145" s="45" t="e">
        <f>INDEX('Dev Likert Scale Single Score'!$E$2:$E$8, MATCH('Admin Single Score'!R147, 'Dev Likert Scale Single Score'!$D$2:$D$8, 0))</f>
        <v>#N/A</v>
      </c>
      <c r="S145" s="45" t="e">
        <f>INDEX('Dev Likert Scale Single Score'!$E$2:$E$8, MATCH('Admin Single Score'!S147, 'Dev Likert Scale Single Score'!$D$2:$D$8, 0))</f>
        <v>#N/A</v>
      </c>
      <c r="T145" s="45" t="e">
        <f>INDEX('Dev Likert Scale Single Score'!$E$2:$E$8, MATCH('Admin Single Score'!T147, 'Dev Likert Scale Single Score'!$D$2:$D$8, 0))</f>
        <v>#N/A</v>
      </c>
      <c r="U145" s="45" t="e">
        <f>INDEX('Dev Likert Scale Single Score'!$E$2:$E$8, MATCH('Admin Single Score'!U147, 'Dev Likert Scale Single Score'!$D$2:$D$8, 0))</f>
        <v>#N/A</v>
      </c>
      <c r="V145" s="45" t="e">
        <f>INDEX('Dev Likert Scale Single Score'!$E$2:$E$8, MATCH('Admin Single Score'!V147, 'Dev Likert Scale Single Score'!$D$2:$D$8, 0))</f>
        <v>#N/A</v>
      </c>
      <c r="W145" s="45" t="e">
        <f>INDEX('Dev Likert Scale Single Score'!$E$2:$E$8, MATCH('Admin Single Score'!W147, 'Dev Likert Scale Single Score'!$D$2:$D$8, 0))</f>
        <v>#N/A</v>
      </c>
      <c r="X145" s="45" t="e">
        <f>INDEX('Dev Likert Scale Single Score'!$E$2:$E$8, MATCH('Admin Single Score'!X147, 'Dev Likert Scale Single Score'!$D$2:$D$8, 0))</f>
        <v>#N/A</v>
      </c>
      <c r="Y145" s="45" t="e">
        <f>INDEX('Dev Likert Scale Single Score'!$E$2:$E$8, MATCH('Admin Single Score'!Y147, 'Dev Likert Scale Single Score'!$D$2:$D$8, 0))</f>
        <v>#N/A</v>
      </c>
      <c r="Z145" s="45" t="e">
        <f>INDEX('Dev Likert Scale Single Score'!$E$2:$E$8, MATCH('Admin Single Score'!Z147, 'Dev Likert Scale Single Score'!$D$2:$D$8, 0))</f>
        <v>#N/A</v>
      </c>
      <c r="AA145" s="45" t="e">
        <f>INDEX('Dev Likert Scale Single Score'!$E$2:$E$8, MATCH('Admin Single Score'!AA147, 'Dev Likert Scale Single Score'!$D$2:$D$8, 0))</f>
        <v>#N/A</v>
      </c>
      <c r="AB145" s="45" t="e">
        <f>INDEX('Dev Likert Scale Single Score'!$E$2:$E$8, MATCH('Admin Single Score'!AB147, 'Dev Likert Scale Single Score'!$D$2:$D$8, 0))</f>
        <v>#N/A</v>
      </c>
      <c r="AC145" s="45" t="e">
        <f>INDEX('Dev Likert Scale Single Score'!$E$2:$E$8, MATCH('Admin Single Score'!AC147, 'Dev Likert Scale Single Score'!$D$2:$D$8, 0))</f>
        <v>#N/A</v>
      </c>
      <c r="AD145" s="45" t="e">
        <f>INDEX('Dev Likert Scale Single Score'!$E$2:$E$8, MATCH('Admin Single Score'!AD147, 'Dev Likert Scale Single Score'!$D$2:$D$8, 0))</f>
        <v>#N/A</v>
      </c>
      <c r="AE145" s="45" t="e">
        <f>INDEX('Dev Likert Scale Single Score'!$E$2:$E$8, MATCH('Admin Single Score'!AE147, 'Dev Likert Scale Single Score'!$D$2:$D$8, 0))</f>
        <v>#N/A</v>
      </c>
      <c r="AF145" s="45" t="e">
        <f>INDEX('Dev Likert Scale Single Score'!$E$2:$E$8, MATCH('Admin Single Score'!AF147, 'Dev Likert Scale Single Score'!$D$2:$D$8, 0))</f>
        <v>#N/A</v>
      </c>
      <c r="AG145" s="45" t="e">
        <f>INDEX('Dev Likert Scale Single Score'!$E$2:$E$8, MATCH('Admin Single Score'!AG147, 'Dev Likert Scale Single Score'!$D$2:$D$8, 0))</f>
        <v>#N/A</v>
      </c>
      <c r="AH145" s="45" t="e">
        <f>INDEX('Dev Likert Scale Single Score'!$E$2:$E$8, MATCH('Admin Single Score'!AH147, 'Dev Likert Scale Single Score'!$D$2:$D$8, 0))</f>
        <v>#N/A</v>
      </c>
      <c r="AI145" s="45" t="e">
        <f>INDEX('Dev Likert Scale Single Score'!$E$2:$E$8, MATCH('Admin Single Score'!AI147, 'Dev Likert Scale Single Score'!$D$2:$D$8, 0))</f>
        <v>#N/A</v>
      </c>
      <c r="AJ145" s="45" t="e">
        <f>INDEX('Dev Likert Scale Single Score'!$E$2:$E$8, MATCH('Admin Single Score'!AJ147, 'Dev Likert Scale Single Score'!$D$2:$D$8, 0))</f>
        <v>#N/A</v>
      </c>
      <c r="AK145" s="45" t="e">
        <f>INDEX('Dev Likert Scale Single Score'!$E$2:$E$8, MATCH('Admin Single Score'!AK147, 'Dev Likert Scale Single Score'!$D$2:$D$8, 0))</f>
        <v>#N/A</v>
      </c>
      <c r="AL145" s="45" t="e">
        <f>INDEX('Dev Likert Scale Single Score'!$E$2:$E$8, MATCH('Admin Single Score'!AL147, 'Dev Likert Scale Single Score'!$D$2:$D$8, 0))</f>
        <v>#N/A</v>
      </c>
      <c r="AM145" s="45" t="e">
        <f>INDEX('Dev Likert Scale Single Score'!$E$2:$E$8, MATCH('Admin Single Score'!AM147, 'Dev Likert Scale Single Score'!$D$2:$D$8, 0))</f>
        <v>#N/A</v>
      </c>
      <c r="AN145" s="45" t="e">
        <f>INDEX('Dev Likert Scale Single Score'!$E$2:$E$8, MATCH('Admin Single Score'!AN147, 'Dev Likert Scale Single Score'!$D$2:$D$8, 0))</f>
        <v>#N/A</v>
      </c>
      <c r="AO145" s="45" t="e">
        <f>INDEX('Dev Likert Scale Single Score'!$E$2:$E$8, MATCH('Admin Single Score'!AO147, 'Dev Likert Scale Single Score'!$D$2:$D$8, 0))</f>
        <v>#N/A</v>
      </c>
      <c r="AP145" s="45" t="e">
        <f>INDEX('Dev Likert Scale Single Score'!$E$2:$E$8, MATCH('Admin Single Score'!AP147, 'Dev Likert Scale Single Score'!$D$2:$D$8, 0))</f>
        <v>#N/A</v>
      </c>
      <c r="AQ145" s="45" t="e">
        <f>INDEX('Dev Likert Scale Single Score'!$E$2:$E$8, MATCH('Admin Single Score'!AQ147, 'Dev Likert Scale Single Score'!$D$2:$D$8, 0))</f>
        <v>#N/A</v>
      </c>
    </row>
    <row r="146" spans="1:43" ht="61.5" thickTop="1" thickBot="1" x14ac:dyDescent="0.3">
      <c r="A146" s="92" t="str">
        <f>'Admin Single Score'!A148</f>
        <v>Question_29</v>
      </c>
      <c r="B146" s="13" t="str">
        <f>'Admin Single Score'!B148</f>
        <v>How do these methods compare to the methods used in the MPA in terms of impact on CO2 emissions?</v>
      </c>
      <c r="C146" s="59">
        <f ca="1">'Admin Single Score'!C148</f>
        <v>0</v>
      </c>
      <c r="D146" s="45" t="e">
        <f>INDEX('Dev Likert Scale Single Score'!$E$2:$E$8, MATCH('Admin Single Score'!D148, 'Dev Likert Scale Single Score'!$D$2:$D$8, 0))</f>
        <v>#N/A</v>
      </c>
      <c r="E146" s="45" t="e">
        <f>INDEX('Dev Likert Scale Single Score'!$E$2:$E$8, MATCH('Admin Single Score'!E148, 'Dev Likert Scale Single Score'!$D$2:$D$8, 0))</f>
        <v>#N/A</v>
      </c>
      <c r="F146" s="45" t="e">
        <f>INDEX('Dev Likert Scale Single Score'!$E$2:$E$8, MATCH('Admin Single Score'!F148, 'Dev Likert Scale Single Score'!$D$2:$D$8, 0))</f>
        <v>#N/A</v>
      </c>
      <c r="G146" s="45" t="e">
        <f>INDEX('Dev Likert Scale Single Score'!$E$2:$E$8, MATCH('Admin Single Score'!G148, 'Dev Likert Scale Single Score'!$D$2:$D$8, 0))</f>
        <v>#N/A</v>
      </c>
      <c r="H146" s="45" t="e">
        <f>INDEX('Dev Likert Scale Single Score'!$E$2:$E$8, MATCH('Admin Single Score'!H148, 'Dev Likert Scale Single Score'!$D$2:$D$8, 0))</f>
        <v>#N/A</v>
      </c>
      <c r="I146" s="45" t="e">
        <f>INDEX('Dev Likert Scale Single Score'!$E$2:$E$8, MATCH('Admin Single Score'!I148, 'Dev Likert Scale Single Score'!$D$2:$D$8, 0))</f>
        <v>#N/A</v>
      </c>
      <c r="J146" s="45" t="e">
        <f>INDEX('Dev Likert Scale Single Score'!$E$2:$E$8, MATCH('Admin Single Score'!J148, 'Dev Likert Scale Single Score'!$D$2:$D$8, 0))</f>
        <v>#N/A</v>
      </c>
      <c r="K146" s="45" t="e">
        <f>INDEX('Dev Likert Scale Single Score'!$E$2:$E$8, MATCH('Admin Single Score'!K148, 'Dev Likert Scale Single Score'!$D$2:$D$8, 0))</f>
        <v>#N/A</v>
      </c>
      <c r="L146" s="45" t="e">
        <f>INDEX('Dev Likert Scale Single Score'!$E$2:$E$8, MATCH('Admin Single Score'!L148, 'Dev Likert Scale Single Score'!$D$2:$D$8, 0))</f>
        <v>#N/A</v>
      </c>
      <c r="M146" s="45" t="e">
        <f>INDEX('Dev Likert Scale Single Score'!$E$2:$E$8, MATCH('Admin Single Score'!M148, 'Dev Likert Scale Single Score'!$D$2:$D$8, 0))</f>
        <v>#N/A</v>
      </c>
      <c r="N146" s="45" t="e">
        <f>INDEX('Dev Likert Scale Single Score'!$E$2:$E$8, MATCH('Admin Single Score'!N148, 'Dev Likert Scale Single Score'!$D$2:$D$8, 0))</f>
        <v>#N/A</v>
      </c>
      <c r="O146" s="45" t="e">
        <f>INDEX('Dev Likert Scale Single Score'!$E$2:$E$8, MATCH('Admin Single Score'!O148, 'Dev Likert Scale Single Score'!$D$2:$D$8, 0))</f>
        <v>#N/A</v>
      </c>
      <c r="P146" s="45" t="e">
        <f>INDEX('Dev Likert Scale Single Score'!$E$2:$E$8, MATCH('Admin Single Score'!P148, 'Dev Likert Scale Single Score'!$D$2:$D$8, 0))</f>
        <v>#N/A</v>
      </c>
      <c r="Q146" s="45" t="e">
        <f>INDEX('Dev Likert Scale Single Score'!$E$2:$E$8, MATCH('Admin Single Score'!Q148, 'Dev Likert Scale Single Score'!$D$2:$D$8, 0))</f>
        <v>#N/A</v>
      </c>
      <c r="R146" s="45" t="e">
        <f>INDEX('Dev Likert Scale Single Score'!$E$2:$E$8, MATCH('Admin Single Score'!R148, 'Dev Likert Scale Single Score'!$D$2:$D$8, 0))</f>
        <v>#N/A</v>
      </c>
      <c r="S146" s="45" t="e">
        <f>INDEX('Dev Likert Scale Single Score'!$E$2:$E$8, MATCH('Admin Single Score'!S148, 'Dev Likert Scale Single Score'!$D$2:$D$8, 0))</f>
        <v>#N/A</v>
      </c>
      <c r="T146" s="45" t="e">
        <f>INDEX('Dev Likert Scale Single Score'!$E$2:$E$8, MATCH('Admin Single Score'!T148, 'Dev Likert Scale Single Score'!$D$2:$D$8, 0))</f>
        <v>#N/A</v>
      </c>
      <c r="U146" s="45" t="e">
        <f>INDEX('Dev Likert Scale Single Score'!$E$2:$E$8, MATCH('Admin Single Score'!U148, 'Dev Likert Scale Single Score'!$D$2:$D$8, 0))</f>
        <v>#N/A</v>
      </c>
      <c r="V146" s="45" t="e">
        <f>INDEX('Dev Likert Scale Single Score'!$E$2:$E$8, MATCH('Admin Single Score'!V148, 'Dev Likert Scale Single Score'!$D$2:$D$8, 0))</f>
        <v>#N/A</v>
      </c>
      <c r="W146" s="45" t="e">
        <f>INDEX('Dev Likert Scale Single Score'!$E$2:$E$8, MATCH('Admin Single Score'!W148, 'Dev Likert Scale Single Score'!$D$2:$D$8, 0))</f>
        <v>#N/A</v>
      </c>
      <c r="X146" s="45" t="e">
        <f>INDEX('Dev Likert Scale Single Score'!$E$2:$E$8, MATCH('Admin Single Score'!X148, 'Dev Likert Scale Single Score'!$D$2:$D$8, 0))</f>
        <v>#N/A</v>
      </c>
      <c r="Y146" s="45" t="e">
        <f>INDEX('Dev Likert Scale Single Score'!$E$2:$E$8, MATCH('Admin Single Score'!Y148, 'Dev Likert Scale Single Score'!$D$2:$D$8, 0))</f>
        <v>#N/A</v>
      </c>
      <c r="Z146" s="45" t="e">
        <f>INDEX('Dev Likert Scale Single Score'!$E$2:$E$8, MATCH('Admin Single Score'!Z148, 'Dev Likert Scale Single Score'!$D$2:$D$8, 0))</f>
        <v>#N/A</v>
      </c>
      <c r="AA146" s="45" t="e">
        <f>INDEX('Dev Likert Scale Single Score'!$E$2:$E$8, MATCH('Admin Single Score'!AA148, 'Dev Likert Scale Single Score'!$D$2:$D$8, 0))</f>
        <v>#N/A</v>
      </c>
      <c r="AB146" s="45" t="e">
        <f>INDEX('Dev Likert Scale Single Score'!$E$2:$E$8, MATCH('Admin Single Score'!AB148, 'Dev Likert Scale Single Score'!$D$2:$D$8, 0))</f>
        <v>#N/A</v>
      </c>
      <c r="AC146" s="45" t="e">
        <f>INDEX('Dev Likert Scale Single Score'!$E$2:$E$8, MATCH('Admin Single Score'!AC148, 'Dev Likert Scale Single Score'!$D$2:$D$8, 0))</f>
        <v>#N/A</v>
      </c>
      <c r="AD146" s="45" t="e">
        <f>INDEX('Dev Likert Scale Single Score'!$E$2:$E$8, MATCH('Admin Single Score'!AD148, 'Dev Likert Scale Single Score'!$D$2:$D$8, 0))</f>
        <v>#N/A</v>
      </c>
      <c r="AE146" s="45" t="e">
        <f>INDEX('Dev Likert Scale Single Score'!$E$2:$E$8, MATCH('Admin Single Score'!AE148, 'Dev Likert Scale Single Score'!$D$2:$D$8, 0))</f>
        <v>#N/A</v>
      </c>
      <c r="AF146" s="45" t="e">
        <f>INDEX('Dev Likert Scale Single Score'!$E$2:$E$8, MATCH('Admin Single Score'!AF148, 'Dev Likert Scale Single Score'!$D$2:$D$8, 0))</f>
        <v>#N/A</v>
      </c>
      <c r="AG146" s="45" t="e">
        <f>INDEX('Dev Likert Scale Single Score'!$E$2:$E$8, MATCH('Admin Single Score'!AG148, 'Dev Likert Scale Single Score'!$D$2:$D$8, 0))</f>
        <v>#N/A</v>
      </c>
      <c r="AH146" s="45" t="e">
        <f>INDEX('Dev Likert Scale Single Score'!$E$2:$E$8, MATCH('Admin Single Score'!AH148, 'Dev Likert Scale Single Score'!$D$2:$D$8, 0))</f>
        <v>#N/A</v>
      </c>
      <c r="AI146" s="45" t="e">
        <f>INDEX('Dev Likert Scale Single Score'!$E$2:$E$8, MATCH('Admin Single Score'!AI148, 'Dev Likert Scale Single Score'!$D$2:$D$8, 0))</f>
        <v>#N/A</v>
      </c>
      <c r="AJ146" s="45" t="e">
        <f>INDEX('Dev Likert Scale Single Score'!$E$2:$E$8, MATCH('Admin Single Score'!AJ148, 'Dev Likert Scale Single Score'!$D$2:$D$8, 0))</f>
        <v>#N/A</v>
      </c>
      <c r="AK146" s="45" t="e">
        <f>INDEX('Dev Likert Scale Single Score'!$E$2:$E$8, MATCH('Admin Single Score'!AK148, 'Dev Likert Scale Single Score'!$D$2:$D$8, 0))</f>
        <v>#N/A</v>
      </c>
      <c r="AL146" s="45" t="e">
        <f>INDEX('Dev Likert Scale Single Score'!$E$2:$E$8, MATCH('Admin Single Score'!AL148, 'Dev Likert Scale Single Score'!$D$2:$D$8, 0))</f>
        <v>#N/A</v>
      </c>
      <c r="AM146" s="45" t="e">
        <f>INDEX('Dev Likert Scale Single Score'!$E$2:$E$8, MATCH('Admin Single Score'!AM148, 'Dev Likert Scale Single Score'!$D$2:$D$8, 0))</f>
        <v>#N/A</v>
      </c>
      <c r="AN146" s="45" t="e">
        <f>INDEX('Dev Likert Scale Single Score'!$E$2:$E$8, MATCH('Admin Single Score'!AN148, 'Dev Likert Scale Single Score'!$D$2:$D$8, 0))</f>
        <v>#N/A</v>
      </c>
      <c r="AO146" s="45" t="e">
        <f>INDEX('Dev Likert Scale Single Score'!$E$2:$E$8, MATCH('Admin Single Score'!AO148, 'Dev Likert Scale Single Score'!$D$2:$D$8, 0))</f>
        <v>#N/A</v>
      </c>
      <c r="AP146" s="45" t="e">
        <f>INDEX('Dev Likert Scale Single Score'!$E$2:$E$8, MATCH('Admin Single Score'!AP148, 'Dev Likert Scale Single Score'!$D$2:$D$8, 0))</f>
        <v>#N/A</v>
      </c>
      <c r="AQ146" s="45" t="e">
        <f>INDEX('Dev Likert Scale Single Score'!$E$2:$E$8, MATCH('Admin Single Score'!AQ148, 'Dev Likert Scale Single Score'!$D$2:$D$8, 0))</f>
        <v>#N/A</v>
      </c>
    </row>
    <row r="147" spans="1:43" ht="61.5" thickTop="1" thickBot="1" x14ac:dyDescent="0.3">
      <c r="A147" s="92" t="str">
        <f>'Admin Single Score'!A149</f>
        <v>Question_30</v>
      </c>
      <c r="B147" s="13" t="str">
        <f>'Admin Single Score'!B149</f>
        <v>How do these methods compare to the methods used in the MPA in terms of impact on bycatch?</v>
      </c>
      <c r="C147" s="59" t="str">
        <f ca="1">'Admin Single Score'!C149</f>
        <v>These methods have less impact in terms of impact on bycatch.</v>
      </c>
      <c r="D147" s="45">
        <f>INDEX('Dev Likert Scale Single Score'!$E$2:$E$8, MATCH('Admin Single Score'!D149, 'Dev Likert Scale Single Score'!$D$2:$D$8, 0))</f>
        <v>1</v>
      </c>
      <c r="E147" s="45">
        <f>INDEX('Dev Likert Scale Single Score'!$E$2:$E$8, MATCH('Admin Single Score'!E149, 'Dev Likert Scale Single Score'!$D$2:$D$8, 0))</f>
        <v>1</v>
      </c>
      <c r="F147" s="45">
        <f>INDEX('Dev Likert Scale Single Score'!$E$2:$E$8, MATCH('Admin Single Score'!F149, 'Dev Likert Scale Single Score'!$D$2:$D$8, 0))</f>
        <v>0</v>
      </c>
      <c r="G147" s="45">
        <f>INDEX('Dev Likert Scale Single Score'!$E$2:$E$8, MATCH('Admin Single Score'!G149, 'Dev Likert Scale Single Score'!$D$2:$D$8, 0))</f>
        <v>0</v>
      </c>
      <c r="H147" s="45">
        <f>INDEX('Dev Likert Scale Single Score'!$E$2:$E$8, MATCH('Admin Single Score'!H149, 'Dev Likert Scale Single Score'!$D$2:$D$8, 0))</f>
        <v>0</v>
      </c>
      <c r="I147" s="45">
        <f>INDEX('Dev Likert Scale Single Score'!$E$2:$E$8, MATCH('Admin Single Score'!I149, 'Dev Likert Scale Single Score'!$D$2:$D$8, 0))</f>
        <v>1</v>
      </c>
      <c r="J147" s="45">
        <f>INDEX('Dev Likert Scale Single Score'!$E$2:$E$8, MATCH('Admin Single Score'!J149, 'Dev Likert Scale Single Score'!$D$2:$D$8, 0))</f>
        <v>1</v>
      </c>
      <c r="K147" s="45">
        <f>INDEX('Dev Likert Scale Single Score'!$E$2:$E$8, MATCH('Admin Single Score'!K149, 'Dev Likert Scale Single Score'!$D$2:$D$8, 0))</f>
        <v>1</v>
      </c>
      <c r="L147" s="45">
        <f>INDEX('Dev Likert Scale Single Score'!$E$2:$E$8, MATCH('Admin Single Score'!L149, 'Dev Likert Scale Single Score'!$D$2:$D$8, 0))</f>
        <v>0</v>
      </c>
      <c r="M147" s="45">
        <f>INDEX('Dev Likert Scale Single Score'!$E$2:$E$8, MATCH('Admin Single Score'!M149, 'Dev Likert Scale Single Score'!$D$2:$D$8, 0))</f>
        <v>0</v>
      </c>
      <c r="N147" s="45">
        <f>INDEX('Dev Likert Scale Single Score'!$E$2:$E$8, MATCH('Admin Single Score'!N149, 'Dev Likert Scale Single Score'!$D$2:$D$8, 0))</f>
        <v>1</v>
      </c>
      <c r="O147" s="45">
        <f>INDEX('Dev Likert Scale Single Score'!$E$2:$E$8, MATCH('Admin Single Score'!O149, 'Dev Likert Scale Single Score'!$D$2:$D$8, 0))</f>
        <v>1</v>
      </c>
      <c r="P147" s="45">
        <f>INDEX('Dev Likert Scale Single Score'!$E$2:$E$8, MATCH('Admin Single Score'!P149, 'Dev Likert Scale Single Score'!$D$2:$D$8, 0))</f>
        <v>0</v>
      </c>
      <c r="Q147" s="45">
        <f>INDEX('Dev Likert Scale Single Score'!$E$2:$E$8, MATCH('Admin Single Score'!Q149, 'Dev Likert Scale Single Score'!$D$2:$D$8, 0))</f>
        <v>0</v>
      </c>
      <c r="R147" s="45" t="e">
        <f>INDEX('Dev Likert Scale Single Score'!$E$2:$E$8, MATCH('Admin Single Score'!R149, 'Dev Likert Scale Single Score'!$D$2:$D$8, 0))</f>
        <v>#N/A</v>
      </c>
      <c r="S147" s="45" t="e">
        <f>INDEX('Dev Likert Scale Single Score'!$E$2:$E$8, MATCH('Admin Single Score'!S149, 'Dev Likert Scale Single Score'!$D$2:$D$8, 0))</f>
        <v>#N/A</v>
      </c>
      <c r="T147" s="45" t="e">
        <f>INDEX('Dev Likert Scale Single Score'!$E$2:$E$8, MATCH('Admin Single Score'!T149, 'Dev Likert Scale Single Score'!$D$2:$D$8, 0))</f>
        <v>#N/A</v>
      </c>
      <c r="U147" s="45" t="e">
        <f>INDEX('Dev Likert Scale Single Score'!$E$2:$E$8, MATCH('Admin Single Score'!U149, 'Dev Likert Scale Single Score'!$D$2:$D$8, 0))</f>
        <v>#N/A</v>
      </c>
      <c r="V147" s="45" t="e">
        <f>INDEX('Dev Likert Scale Single Score'!$E$2:$E$8, MATCH('Admin Single Score'!V149, 'Dev Likert Scale Single Score'!$D$2:$D$8, 0))</f>
        <v>#N/A</v>
      </c>
      <c r="W147" s="45" t="e">
        <f>INDEX('Dev Likert Scale Single Score'!$E$2:$E$8, MATCH('Admin Single Score'!W149, 'Dev Likert Scale Single Score'!$D$2:$D$8, 0))</f>
        <v>#N/A</v>
      </c>
      <c r="X147" s="45" t="e">
        <f>INDEX('Dev Likert Scale Single Score'!$E$2:$E$8, MATCH('Admin Single Score'!X149, 'Dev Likert Scale Single Score'!$D$2:$D$8, 0))</f>
        <v>#N/A</v>
      </c>
      <c r="Y147" s="45" t="e">
        <f>INDEX('Dev Likert Scale Single Score'!$E$2:$E$8, MATCH('Admin Single Score'!Y149, 'Dev Likert Scale Single Score'!$D$2:$D$8, 0))</f>
        <v>#N/A</v>
      </c>
      <c r="Z147" s="45" t="e">
        <f>INDEX('Dev Likert Scale Single Score'!$E$2:$E$8, MATCH('Admin Single Score'!Z149, 'Dev Likert Scale Single Score'!$D$2:$D$8, 0))</f>
        <v>#N/A</v>
      </c>
      <c r="AA147" s="45" t="e">
        <f>INDEX('Dev Likert Scale Single Score'!$E$2:$E$8, MATCH('Admin Single Score'!AA149, 'Dev Likert Scale Single Score'!$D$2:$D$8, 0))</f>
        <v>#N/A</v>
      </c>
      <c r="AB147" s="45" t="e">
        <f>INDEX('Dev Likert Scale Single Score'!$E$2:$E$8, MATCH('Admin Single Score'!AB149, 'Dev Likert Scale Single Score'!$D$2:$D$8, 0))</f>
        <v>#N/A</v>
      </c>
      <c r="AC147" s="45" t="e">
        <f>INDEX('Dev Likert Scale Single Score'!$E$2:$E$8, MATCH('Admin Single Score'!AC149, 'Dev Likert Scale Single Score'!$D$2:$D$8, 0))</f>
        <v>#N/A</v>
      </c>
      <c r="AD147" s="45" t="e">
        <f>INDEX('Dev Likert Scale Single Score'!$E$2:$E$8, MATCH('Admin Single Score'!AD149, 'Dev Likert Scale Single Score'!$D$2:$D$8, 0))</f>
        <v>#N/A</v>
      </c>
      <c r="AE147" s="45" t="e">
        <f>INDEX('Dev Likert Scale Single Score'!$E$2:$E$8, MATCH('Admin Single Score'!AE149, 'Dev Likert Scale Single Score'!$D$2:$D$8, 0))</f>
        <v>#N/A</v>
      </c>
      <c r="AF147" s="45" t="e">
        <f>INDEX('Dev Likert Scale Single Score'!$E$2:$E$8, MATCH('Admin Single Score'!AF149, 'Dev Likert Scale Single Score'!$D$2:$D$8, 0))</f>
        <v>#N/A</v>
      </c>
      <c r="AG147" s="45" t="e">
        <f>INDEX('Dev Likert Scale Single Score'!$E$2:$E$8, MATCH('Admin Single Score'!AG149, 'Dev Likert Scale Single Score'!$D$2:$D$8, 0))</f>
        <v>#N/A</v>
      </c>
      <c r="AH147" s="45" t="e">
        <f>INDEX('Dev Likert Scale Single Score'!$E$2:$E$8, MATCH('Admin Single Score'!AH149, 'Dev Likert Scale Single Score'!$D$2:$D$8, 0))</f>
        <v>#N/A</v>
      </c>
      <c r="AI147" s="45" t="e">
        <f>INDEX('Dev Likert Scale Single Score'!$E$2:$E$8, MATCH('Admin Single Score'!AI149, 'Dev Likert Scale Single Score'!$D$2:$D$8, 0))</f>
        <v>#N/A</v>
      </c>
      <c r="AJ147" s="45" t="e">
        <f>INDEX('Dev Likert Scale Single Score'!$E$2:$E$8, MATCH('Admin Single Score'!AJ149, 'Dev Likert Scale Single Score'!$D$2:$D$8, 0))</f>
        <v>#N/A</v>
      </c>
      <c r="AK147" s="45" t="e">
        <f>INDEX('Dev Likert Scale Single Score'!$E$2:$E$8, MATCH('Admin Single Score'!AK149, 'Dev Likert Scale Single Score'!$D$2:$D$8, 0))</f>
        <v>#N/A</v>
      </c>
      <c r="AL147" s="45" t="e">
        <f>INDEX('Dev Likert Scale Single Score'!$E$2:$E$8, MATCH('Admin Single Score'!AL149, 'Dev Likert Scale Single Score'!$D$2:$D$8, 0))</f>
        <v>#N/A</v>
      </c>
      <c r="AM147" s="45" t="e">
        <f>INDEX('Dev Likert Scale Single Score'!$E$2:$E$8, MATCH('Admin Single Score'!AM149, 'Dev Likert Scale Single Score'!$D$2:$D$8, 0))</f>
        <v>#N/A</v>
      </c>
      <c r="AN147" s="45" t="e">
        <f>INDEX('Dev Likert Scale Single Score'!$E$2:$E$8, MATCH('Admin Single Score'!AN149, 'Dev Likert Scale Single Score'!$D$2:$D$8, 0))</f>
        <v>#N/A</v>
      </c>
      <c r="AO147" s="45" t="e">
        <f>INDEX('Dev Likert Scale Single Score'!$E$2:$E$8, MATCH('Admin Single Score'!AO149, 'Dev Likert Scale Single Score'!$D$2:$D$8, 0))</f>
        <v>#N/A</v>
      </c>
      <c r="AP147" s="45" t="e">
        <f>INDEX('Dev Likert Scale Single Score'!$E$2:$E$8, MATCH('Admin Single Score'!AP149, 'Dev Likert Scale Single Score'!$D$2:$D$8, 0))</f>
        <v>#N/A</v>
      </c>
      <c r="AQ147" s="45" t="e">
        <f>INDEX('Dev Likert Scale Single Score'!$E$2:$E$8, MATCH('Admin Single Score'!AQ149, 'Dev Likert Scale Single Score'!$D$2:$D$8, 0))</f>
        <v>#N/A</v>
      </c>
    </row>
    <row r="148" spans="1:43" ht="61.5" thickTop="1" thickBot="1" x14ac:dyDescent="0.3">
      <c r="A148" s="92" t="str">
        <f>'Admin Single Score'!A150</f>
        <v>Question_30</v>
      </c>
      <c r="B148" s="13" t="str">
        <f>'Admin Single Score'!B150</f>
        <v>How do these methods compare to the methods used in the MPA in terms of impact on bycatch?</v>
      </c>
      <c r="C148" s="59" t="str">
        <f ca="1">'Admin Single Score'!C150</f>
        <v>These methods have a similar impact (or the same methods are used) in terms of impact on bycatch.</v>
      </c>
      <c r="D148" s="45">
        <f>INDEX('Dev Likert Scale Single Score'!$E$2:$E$8, MATCH('Admin Single Score'!D150, 'Dev Likert Scale Single Score'!$D$2:$D$8, 0))</f>
        <v>2</v>
      </c>
      <c r="E148" s="45">
        <f>INDEX('Dev Likert Scale Single Score'!$E$2:$E$8, MATCH('Admin Single Score'!E150, 'Dev Likert Scale Single Score'!$D$2:$D$8, 0))</f>
        <v>2</v>
      </c>
      <c r="F148" s="45">
        <f>INDEX('Dev Likert Scale Single Score'!$E$2:$E$8, MATCH('Admin Single Score'!F150, 'Dev Likert Scale Single Score'!$D$2:$D$8, 0))</f>
        <v>0</v>
      </c>
      <c r="G148" s="45">
        <f>INDEX('Dev Likert Scale Single Score'!$E$2:$E$8, MATCH('Admin Single Score'!G150, 'Dev Likert Scale Single Score'!$D$2:$D$8, 0))</f>
        <v>0</v>
      </c>
      <c r="H148" s="45">
        <f>INDEX('Dev Likert Scale Single Score'!$E$2:$E$8, MATCH('Admin Single Score'!H150, 'Dev Likert Scale Single Score'!$D$2:$D$8, 0))</f>
        <v>0</v>
      </c>
      <c r="I148" s="45">
        <f>INDEX('Dev Likert Scale Single Score'!$E$2:$E$8, MATCH('Admin Single Score'!I150, 'Dev Likert Scale Single Score'!$D$2:$D$8, 0))</f>
        <v>2</v>
      </c>
      <c r="J148" s="45">
        <f>INDEX('Dev Likert Scale Single Score'!$E$2:$E$8, MATCH('Admin Single Score'!J150, 'Dev Likert Scale Single Score'!$D$2:$D$8, 0))</f>
        <v>2</v>
      </c>
      <c r="K148" s="45">
        <f>INDEX('Dev Likert Scale Single Score'!$E$2:$E$8, MATCH('Admin Single Score'!K150, 'Dev Likert Scale Single Score'!$D$2:$D$8, 0))</f>
        <v>2</v>
      </c>
      <c r="L148" s="45">
        <f>INDEX('Dev Likert Scale Single Score'!$E$2:$E$8, MATCH('Admin Single Score'!L150, 'Dev Likert Scale Single Score'!$D$2:$D$8, 0))</f>
        <v>0</v>
      </c>
      <c r="M148" s="45">
        <f>INDEX('Dev Likert Scale Single Score'!$E$2:$E$8, MATCH('Admin Single Score'!M150, 'Dev Likert Scale Single Score'!$D$2:$D$8, 0))</f>
        <v>0</v>
      </c>
      <c r="N148" s="45">
        <f>INDEX('Dev Likert Scale Single Score'!$E$2:$E$8, MATCH('Admin Single Score'!N150, 'Dev Likert Scale Single Score'!$D$2:$D$8, 0))</f>
        <v>1</v>
      </c>
      <c r="O148" s="45">
        <f>INDEX('Dev Likert Scale Single Score'!$E$2:$E$8, MATCH('Admin Single Score'!O150, 'Dev Likert Scale Single Score'!$D$2:$D$8, 0))</f>
        <v>1</v>
      </c>
      <c r="P148" s="45">
        <f>INDEX('Dev Likert Scale Single Score'!$E$2:$E$8, MATCH('Admin Single Score'!P150, 'Dev Likert Scale Single Score'!$D$2:$D$8, 0))</f>
        <v>0</v>
      </c>
      <c r="Q148" s="45">
        <f>INDEX('Dev Likert Scale Single Score'!$E$2:$E$8, MATCH('Admin Single Score'!Q150, 'Dev Likert Scale Single Score'!$D$2:$D$8, 0))</f>
        <v>0</v>
      </c>
      <c r="R148" s="45" t="e">
        <f>INDEX('Dev Likert Scale Single Score'!$E$2:$E$8, MATCH('Admin Single Score'!R150, 'Dev Likert Scale Single Score'!$D$2:$D$8, 0))</f>
        <v>#N/A</v>
      </c>
      <c r="S148" s="45" t="e">
        <f>INDEX('Dev Likert Scale Single Score'!$E$2:$E$8, MATCH('Admin Single Score'!S150, 'Dev Likert Scale Single Score'!$D$2:$D$8, 0))</f>
        <v>#N/A</v>
      </c>
      <c r="T148" s="45" t="e">
        <f>INDEX('Dev Likert Scale Single Score'!$E$2:$E$8, MATCH('Admin Single Score'!T150, 'Dev Likert Scale Single Score'!$D$2:$D$8, 0))</f>
        <v>#N/A</v>
      </c>
      <c r="U148" s="45" t="e">
        <f>INDEX('Dev Likert Scale Single Score'!$E$2:$E$8, MATCH('Admin Single Score'!U150, 'Dev Likert Scale Single Score'!$D$2:$D$8, 0))</f>
        <v>#N/A</v>
      </c>
      <c r="V148" s="45" t="e">
        <f>INDEX('Dev Likert Scale Single Score'!$E$2:$E$8, MATCH('Admin Single Score'!V150, 'Dev Likert Scale Single Score'!$D$2:$D$8, 0))</f>
        <v>#N/A</v>
      </c>
      <c r="W148" s="45" t="e">
        <f>INDEX('Dev Likert Scale Single Score'!$E$2:$E$8, MATCH('Admin Single Score'!W150, 'Dev Likert Scale Single Score'!$D$2:$D$8, 0))</f>
        <v>#N/A</v>
      </c>
      <c r="X148" s="45" t="e">
        <f>INDEX('Dev Likert Scale Single Score'!$E$2:$E$8, MATCH('Admin Single Score'!X150, 'Dev Likert Scale Single Score'!$D$2:$D$8, 0))</f>
        <v>#N/A</v>
      </c>
      <c r="Y148" s="45" t="e">
        <f>INDEX('Dev Likert Scale Single Score'!$E$2:$E$8, MATCH('Admin Single Score'!Y150, 'Dev Likert Scale Single Score'!$D$2:$D$8, 0))</f>
        <v>#N/A</v>
      </c>
      <c r="Z148" s="45" t="e">
        <f>INDEX('Dev Likert Scale Single Score'!$E$2:$E$8, MATCH('Admin Single Score'!Z150, 'Dev Likert Scale Single Score'!$D$2:$D$8, 0))</f>
        <v>#N/A</v>
      </c>
      <c r="AA148" s="45" t="e">
        <f>INDEX('Dev Likert Scale Single Score'!$E$2:$E$8, MATCH('Admin Single Score'!AA150, 'Dev Likert Scale Single Score'!$D$2:$D$8, 0))</f>
        <v>#N/A</v>
      </c>
      <c r="AB148" s="45" t="e">
        <f>INDEX('Dev Likert Scale Single Score'!$E$2:$E$8, MATCH('Admin Single Score'!AB150, 'Dev Likert Scale Single Score'!$D$2:$D$8, 0))</f>
        <v>#N/A</v>
      </c>
      <c r="AC148" s="45" t="e">
        <f>INDEX('Dev Likert Scale Single Score'!$E$2:$E$8, MATCH('Admin Single Score'!AC150, 'Dev Likert Scale Single Score'!$D$2:$D$8, 0))</f>
        <v>#N/A</v>
      </c>
      <c r="AD148" s="45" t="e">
        <f>INDEX('Dev Likert Scale Single Score'!$E$2:$E$8, MATCH('Admin Single Score'!AD150, 'Dev Likert Scale Single Score'!$D$2:$D$8, 0))</f>
        <v>#N/A</v>
      </c>
      <c r="AE148" s="45" t="e">
        <f>INDEX('Dev Likert Scale Single Score'!$E$2:$E$8, MATCH('Admin Single Score'!AE150, 'Dev Likert Scale Single Score'!$D$2:$D$8, 0))</f>
        <v>#N/A</v>
      </c>
      <c r="AF148" s="45" t="e">
        <f>INDEX('Dev Likert Scale Single Score'!$E$2:$E$8, MATCH('Admin Single Score'!AF150, 'Dev Likert Scale Single Score'!$D$2:$D$8, 0))</f>
        <v>#N/A</v>
      </c>
      <c r="AG148" s="45" t="e">
        <f>INDEX('Dev Likert Scale Single Score'!$E$2:$E$8, MATCH('Admin Single Score'!AG150, 'Dev Likert Scale Single Score'!$D$2:$D$8, 0))</f>
        <v>#N/A</v>
      </c>
      <c r="AH148" s="45" t="e">
        <f>INDEX('Dev Likert Scale Single Score'!$E$2:$E$8, MATCH('Admin Single Score'!AH150, 'Dev Likert Scale Single Score'!$D$2:$D$8, 0))</f>
        <v>#N/A</v>
      </c>
      <c r="AI148" s="45" t="e">
        <f>INDEX('Dev Likert Scale Single Score'!$E$2:$E$8, MATCH('Admin Single Score'!AI150, 'Dev Likert Scale Single Score'!$D$2:$D$8, 0))</f>
        <v>#N/A</v>
      </c>
      <c r="AJ148" s="45" t="e">
        <f>INDEX('Dev Likert Scale Single Score'!$E$2:$E$8, MATCH('Admin Single Score'!AJ150, 'Dev Likert Scale Single Score'!$D$2:$D$8, 0))</f>
        <v>#N/A</v>
      </c>
      <c r="AK148" s="45" t="e">
        <f>INDEX('Dev Likert Scale Single Score'!$E$2:$E$8, MATCH('Admin Single Score'!AK150, 'Dev Likert Scale Single Score'!$D$2:$D$8, 0))</f>
        <v>#N/A</v>
      </c>
      <c r="AL148" s="45" t="e">
        <f>INDEX('Dev Likert Scale Single Score'!$E$2:$E$8, MATCH('Admin Single Score'!AL150, 'Dev Likert Scale Single Score'!$D$2:$D$8, 0))</f>
        <v>#N/A</v>
      </c>
      <c r="AM148" s="45" t="e">
        <f>INDEX('Dev Likert Scale Single Score'!$E$2:$E$8, MATCH('Admin Single Score'!AM150, 'Dev Likert Scale Single Score'!$D$2:$D$8, 0))</f>
        <v>#N/A</v>
      </c>
      <c r="AN148" s="45" t="e">
        <f>INDEX('Dev Likert Scale Single Score'!$E$2:$E$8, MATCH('Admin Single Score'!AN150, 'Dev Likert Scale Single Score'!$D$2:$D$8, 0))</f>
        <v>#N/A</v>
      </c>
      <c r="AO148" s="45" t="e">
        <f>INDEX('Dev Likert Scale Single Score'!$E$2:$E$8, MATCH('Admin Single Score'!AO150, 'Dev Likert Scale Single Score'!$D$2:$D$8, 0))</f>
        <v>#N/A</v>
      </c>
      <c r="AP148" s="45" t="e">
        <f>INDEX('Dev Likert Scale Single Score'!$E$2:$E$8, MATCH('Admin Single Score'!AP150, 'Dev Likert Scale Single Score'!$D$2:$D$8, 0))</f>
        <v>#N/A</v>
      </c>
      <c r="AQ148" s="45" t="e">
        <f>INDEX('Dev Likert Scale Single Score'!$E$2:$E$8, MATCH('Admin Single Score'!AQ150, 'Dev Likert Scale Single Score'!$D$2:$D$8, 0))</f>
        <v>#N/A</v>
      </c>
    </row>
    <row r="149" spans="1:43" ht="61.5" thickTop="1" thickBot="1" x14ac:dyDescent="0.3">
      <c r="A149" s="92" t="str">
        <f>'Admin Single Score'!A151</f>
        <v>Question_30</v>
      </c>
      <c r="B149" s="13" t="str">
        <f>'Admin Single Score'!B151</f>
        <v>How do these methods compare to the methods used in the MPA in terms of impact on bycatch?</v>
      </c>
      <c r="C149" s="59" t="str">
        <f ca="1">'Admin Single Score'!C151</f>
        <v>These methods have more impact in terms of impact on bycatch.</v>
      </c>
      <c r="D149" s="45">
        <f>INDEX('Dev Likert Scale Single Score'!$E$2:$E$8, MATCH('Admin Single Score'!D151, 'Dev Likert Scale Single Score'!$D$2:$D$8, 0))</f>
        <v>4</v>
      </c>
      <c r="E149" s="45">
        <f>INDEX('Dev Likert Scale Single Score'!$E$2:$E$8, MATCH('Admin Single Score'!E151, 'Dev Likert Scale Single Score'!$D$2:$D$8, 0))</f>
        <v>4</v>
      </c>
      <c r="F149" s="45">
        <f>INDEX('Dev Likert Scale Single Score'!$E$2:$E$8, MATCH('Admin Single Score'!F151, 'Dev Likert Scale Single Score'!$D$2:$D$8, 0))</f>
        <v>0</v>
      </c>
      <c r="G149" s="45">
        <f>INDEX('Dev Likert Scale Single Score'!$E$2:$E$8, MATCH('Admin Single Score'!G151, 'Dev Likert Scale Single Score'!$D$2:$D$8, 0))</f>
        <v>0</v>
      </c>
      <c r="H149" s="45">
        <f>INDEX('Dev Likert Scale Single Score'!$E$2:$E$8, MATCH('Admin Single Score'!H151, 'Dev Likert Scale Single Score'!$D$2:$D$8, 0))</f>
        <v>0</v>
      </c>
      <c r="I149" s="45">
        <f>INDEX('Dev Likert Scale Single Score'!$E$2:$E$8, MATCH('Admin Single Score'!I151, 'Dev Likert Scale Single Score'!$D$2:$D$8, 0))</f>
        <v>4</v>
      </c>
      <c r="J149" s="45">
        <f>INDEX('Dev Likert Scale Single Score'!$E$2:$E$8, MATCH('Admin Single Score'!J151, 'Dev Likert Scale Single Score'!$D$2:$D$8, 0))</f>
        <v>4</v>
      </c>
      <c r="K149" s="45">
        <f>INDEX('Dev Likert Scale Single Score'!$E$2:$E$8, MATCH('Admin Single Score'!K151, 'Dev Likert Scale Single Score'!$D$2:$D$8, 0))</f>
        <v>4</v>
      </c>
      <c r="L149" s="45">
        <f>INDEX('Dev Likert Scale Single Score'!$E$2:$E$8, MATCH('Admin Single Score'!L151, 'Dev Likert Scale Single Score'!$D$2:$D$8, 0))</f>
        <v>0</v>
      </c>
      <c r="M149" s="45">
        <f>INDEX('Dev Likert Scale Single Score'!$E$2:$E$8, MATCH('Admin Single Score'!M151, 'Dev Likert Scale Single Score'!$D$2:$D$8, 0))</f>
        <v>0</v>
      </c>
      <c r="N149" s="45">
        <f>INDEX('Dev Likert Scale Single Score'!$E$2:$E$8, MATCH('Admin Single Score'!N151, 'Dev Likert Scale Single Score'!$D$2:$D$8, 0))</f>
        <v>3</v>
      </c>
      <c r="O149" s="45">
        <f>INDEX('Dev Likert Scale Single Score'!$E$2:$E$8, MATCH('Admin Single Score'!O151, 'Dev Likert Scale Single Score'!$D$2:$D$8, 0))</f>
        <v>3</v>
      </c>
      <c r="P149" s="45">
        <f>INDEX('Dev Likert Scale Single Score'!$E$2:$E$8, MATCH('Admin Single Score'!P151, 'Dev Likert Scale Single Score'!$D$2:$D$8, 0))</f>
        <v>0</v>
      </c>
      <c r="Q149" s="45">
        <f>INDEX('Dev Likert Scale Single Score'!$E$2:$E$8, MATCH('Admin Single Score'!Q151, 'Dev Likert Scale Single Score'!$D$2:$D$8, 0))</f>
        <v>0</v>
      </c>
      <c r="R149" s="45" t="e">
        <f>INDEX('Dev Likert Scale Single Score'!$E$2:$E$8, MATCH('Admin Single Score'!R151, 'Dev Likert Scale Single Score'!$D$2:$D$8, 0))</f>
        <v>#N/A</v>
      </c>
      <c r="S149" s="45" t="e">
        <f>INDEX('Dev Likert Scale Single Score'!$E$2:$E$8, MATCH('Admin Single Score'!S151, 'Dev Likert Scale Single Score'!$D$2:$D$8, 0))</f>
        <v>#N/A</v>
      </c>
      <c r="T149" s="45" t="e">
        <f>INDEX('Dev Likert Scale Single Score'!$E$2:$E$8, MATCH('Admin Single Score'!T151, 'Dev Likert Scale Single Score'!$D$2:$D$8, 0))</f>
        <v>#N/A</v>
      </c>
      <c r="U149" s="45" t="e">
        <f>INDEX('Dev Likert Scale Single Score'!$E$2:$E$8, MATCH('Admin Single Score'!U151, 'Dev Likert Scale Single Score'!$D$2:$D$8, 0))</f>
        <v>#N/A</v>
      </c>
      <c r="V149" s="45" t="e">
        <f>INDEX('Dev Likert Scale Single Score'!$E$2:$E$8, MATCH('Admin Single Score'!V151, 'Dev Likert Scale Single Score'!$D$2:$D$8, 0))</f>
        <v>#N/A</v>
      </c>
      <c r="W149" s="45" t="e">
        <f>INDEX('Dev Likert Scale Single Score'!$E$2:$E$8, MATCH('Admin Single Score'!W151, 'Dev Likert Scale Single Score'!$D$2:$D$8, 0))</f>
        <v>#N/A</v>
      </c>
      <c r="X149" s="45" t="e">
        <f>INDEX('Dev Likert Scale Single Score'!$E$2:$E$8, MATCH('Admin Single Score'!X151, 'Dev Likert Scale Single Score'!$D$2:$D$8, 0))</f>
        <v>#N/A</v>
      </c>
      <c r="Y149" s="45" t="e">
        <f>INDEX('Dev Likert Scale Single Score'!$E$2:$E$8, MATCH('Admin Single Score'!Y151, 'Dev Likert Scale Single Score'!$D$2:$D$8, 0))</f>
        <v>#N/A</v>
      </c>
      <c r="Z149" s="45" t="e">
        <f>INDEX('Dev Likert Scale Single Score'!$E$2:$E$8, MATCH('Admin Single Score'!Z151, 'Dev Likert Scale Single Score'!$D$2:$D$8, 0))</f>
        <v>#N/A</v>
      </c>
      <c r="AA149" s="45" t="e">
        <f>INDEX('Dev Likert Scale Single Score'!$E$2:$E$8, MATCH('Admin Single Score'!AA151, 'Dev Likert Scale Single Score'!$D$2:$D$8, 0))</f>
        <v>#N/A</v>
      </c>
      <c r="AB149" s="45" t="e">
        <f>INDEX('Dev Likert Scale Single Score'!$E$2:$E$8, MATCH('Admin Single Score'!AB151, 'Dev Likert Scale Single Score'!$D$2:$D$8, 0))</f>
        <v>#N/A</v>
      </c>
      <c r="AC149" s="45" t="e">
        <f>INDEX('Dev Likert Scale Single Score'!$E$2:$E$8, MATCH('Admin Single Score'!AC151, 'Dev Likert Scale Single Score'!$D$2:$D$8, 0))</f>
        <v>#N/A</v>
      </c>
      <c r="AD149" s="45" t="e">
        <f>INDEX('Dev Likert Scale Single Score'!$E$2:$E$8, MATCH('Admin Single Score'!AD151, 'Dev Likert Scale Single Score'!$D$2:$D$8, 0))</f>
        <v>#N/A</v>
      </c>
      <c r="AE149" s="45" t="e">
        <f>INDEX('Dev Likert Scale Single Score'!$E$2:$E$8, MATCH('Admin Single Score'!AE151, 'Dev Likert Scale Single Score'!$D$2:$D$8, 0))</f>
        <v>#N/A</v>
      </c>
      <c r="AF149" s="45" t="e">
        <f>INDEX('Dev Likert Scale Single Score'!$E$2:$E$8, MATCH('Admin Single Score'!AF151, 'Dev Likert Scale Single Score'!$D$2:$D$8, 0))</f>
        <v>#N/A</v>
      </c>
      <c r="AG149" s="45" t="e">
        <f>INDEX('Dev Likert Scale Single Score'!$E$2:$E$8, MATCH('Admin Single Score'!AG151, 'Dev Likert Scale Single Score'!$D$2:$D$8, 0))</f>
        <v>#N/A</v>
      </c>
      <c r="AH149" s="45" t="e">
        <f>INDEX('Dev Likert Scale Single Score'!$E$2:$E$8, MATCH('Admin Single Score'!AH151, 'Dev Likert Scale Single Score'!$D$2:$D$8, 0))</f>
        <v>#N/A</v>
      </c>
      <c r="AI149" s="45" t="e">
        <f>INDEX('Dev Likert Scale Single Score'!$E$2:$E$8, MATCH('Admin Single Score'!AI151, 'Dev Likert Scale Single Score'!$D$2:$D$8, 0))</f>
        <v>#N/A</v>
      </c>
      <c r="AJ149" s="45" t="e">
        <f>INDEX('Dev Likert Scale Single Score'!$E$2:$E$8, MATCH('Admin Single Score'!AJ151, 'Dev Likert Scale Single Score'!$D$2:$D$8, 0))</f>
        <v>#N/A</v>
      </c>
      <c r="AK149" s="45" t="e">
        <f>INDEX('Dev Likert Scale Single Score'!$E$2:$E$8, MATCH('Admin Single Score'!AK151, 'Dev Likert Scale Single Score'!$D$2:$D$8, 0))</f>
        <v>#N/A</v>
      </c>
      <c r="AL149" s="45" t="e">
        <f>INDEX('Dev Likert Scale Single Score'!$E$2:$E$8, MATCH('Admin Single Score'!AL151, 'Dev Likert Scale Single Score'!$D$2:$D$8, 0))</f>
        <v>#N/A</v>
      </c>
      <c r="AM149" s="45" t="e">
        <f>INDEX('Dev Likert Scale Single Score'!$E$2:$E$8, MATCH('Admin Single Score'!AM151, 'Dev Likert Scale Single Score'!$D$2:$D$8, 0))</f>
        <v>#N/A</v>
      </c>
      <c r="AN149" s="45" t="e">
        <f>INDEX('Dev Likert Scale Single Score'!$E$2:$E$8, MATCH('Admin Single Score'!AN151, 'Dev Likert Scale Single Score'!$D$2:$D$8, 0))</f>
        <v>#N/A</v>
      </c>
      <c r="AO149" s="45" t="e">
        <f>INDEX('Dev Likert Scale Single Score'!$E$2:$E$8, MATCH('Admin Single Score'!AO151, 'Dev Likert Scale Single Score'!$D$2:$D$8, 0))</f>
        <v>#N/A</v>
      </c>
      <c r="AP149" s="45" t="e">
        <f>INDEX('Dev Likert Scale Single Score'!$E$2:$E$8, MATCH('Admin Single Score'!AP151, 'Dev Likert Scale Single Score'!$D$2:$D$8, 0))</f>
        <v>#N/A</v>
      </c>
      <c r="AQ149" s="45" t="e">
        <f>INDEX('Dev Likert Scale Single Score'!$E$2:$E$8, MATCH('Admin Single Score'!AQ151, 'Dev Likert Scale Single Score'!$D$2:$D$8, 0))</f>
        <v>#N/A</v>
      </c>
    </row>
    <row r="150" spans="1:43" ht="61.5" thickTop="1" thickBot="1" x14ac:dyDescent="0.3">
      <c r="A150" s="92" t="str">
        <f>'Admin Single Score'!A152</f>
        <v>Question_30</v>
      </c>
      <c r="B150" s="13" t="str">
        <f>'Admin Single Score'!B152</f>
        <v>How do these methods compare to the methods used in the MPA in terms of impact on bycatch?</v>
      </c>
      <c r="C150" s="59" t="str">
        <f ca="1">'Admin Single Score'!C152</f>
        <v>This is unknown and/or uncertain (Q30).</v>
      </c>
      <c r="D150" s="45" t="str">
        <f>INDEX('Dev Likert Scale Single Score'!$E$2:$E$8, MATCH('Admin Single Score'!D152, 'Dev Likert Scale Single Score'!$D$2:$D$8, 0))</f>
        <v>u</v>
      </c>
      <c r="E150" s="45" t="str">
        <f>INDEX('Dev Likert Scale Single Score'!$E$2:$E$8, MATCH('Admin Single Score'!E152, 'Dev Likert Scale Single Score'!$D$2:$D$8, 0))</f>
        <v>u</v>
      </c>
      <c r="F150" s="45">
        <f>INDEX('Dev Likert Scale Single Score'!$E$2:$E$8, MATCH('Admin Single Score'!F152, 'Dev Likert Scale Single Score'!$D$2:$D$8, 0))</f>
        <v>0</v>
      </c>
      <c r="G150" s="45">
        <f>INDEX('Dev Likert Scale Single Score'!$E$2:$E$8, MATCH('Admin Single Score'!G152, 'Dev Likert Scale Single Score'!$D$2:$D$8, 0))</f>
        <v>0</v>
      </c>
      <c r="H150" s="45">
        <f>INDEX('Dev Likert Scale Single Score'!$E$2:$E$8, MATCH('Admin Single Score'!H152, 'Dev Likert Scale Single Score'!$D$2:$D$8, 0))</f>
        <v>0</v>
      </c>
      <c r="I150" s="45" t="str">
        <f>INDEX('Dev Likert Scale Single Score'!$E$2:$E$8, MATCH('Admin Single Score'!I152, 'Dev Likert Scale Single Score'!$D$2:$D$8, 0))</f>
        <v>u</v>
      </c>
      <c r="J150" s="45" t="str">
        <f>INDEX('Dev Likert Scale Single Score'!$E$2:$E$8, MATCH('Admin Single Score'!J152, 'Dev Likert Scale Single Score'!$D$2:$D$8, 0))</f>
        <v>u</v>
      </c>
      <c r="K150" s="45" t="str">
        <f>INDEX('Dev Likert Scale Single Score'!$E$2:$E$8, MATCH('Admin Single Score'!K152, 'Dev Likert Scale Single Score'!$D$2:$D$8, 0))</f>
        <v>u</v>
      </c>
      <c r="L150" s="45">
        <f>INDEX('Dev Likert Scale Single Score'!$E$2:$E$8, MATCH('Admin Single Score'!L152, 'Dev Likert Scale Single Score'!$D$2:$D$8, 0))</f>
        <v>0</v>
      </c>
      <c r="M150" s="45">
        <f>INDEX('Dev Likert Scale Single Score'!$E$2:$E$8, MATCH('Admin Single Score'!M152, 'Dev Likert Scale Single Score'!$D$2:$D$8, 0))</f>
        <v>0</v>
      </c>
      <c r="N150" s="45" t="str">
        <f>INDEX('Dev Likert Scale Single Score'!$E$2:$E$8, MATCH('Admin Single Score'!N152, 'Dev Likert Scale Single Score'!$D$2:$D$8, 0))</f>
        <v>u</v>
      </c>
      <c r="O150" s="45" t="str">
        <f>INDEX('Dev Likert Scale Single Score'!$E$2:$E$8, MATCH('Admin Single Score'!O152, 'Dev Likert Scale Single Score'!$D$2:$D$8, 0))</f>
        <v>u</v>
      </c>
      <c r="P150" s="45">
        <f>INDEX('Dev Likert Scale Single Score'!$E$2:$E$8, MATCH('Admin Single Score'!P152, 'Dev Likert Scale Single Score'!$D$2:$D$8, 0))</f>
        <v>0</v>
      </c>
      <c r="Q150" s="45">
        <f>INDEX('Dev Likert Scale Single Score'!$E$2:$E$8, MATCH('Admin Single Score'!Q152, 'Dev Likert Scale Single Score'!$D$2:$D$8, 0))</f>
        <v>0</v>
      </c>
      <c r="R150" s="45" t="e">
        <f>INDEX('Dev Likert Scale Single Score'!$E$2:$E$8, MATCH('Admin Single Score'!R152, 'Dev Likert Scale Single Score'!$D$2:$D$8, 0))</f>
        <v>#N/A</v>
      </c>
      <c r="S150" s="45" t="e">
        <f>INDEX('Dev Likert Scale Single Score'!$E$2:$E$8, MATCH('Admin Single Score'!S152, 'Dev Likert Scale Single Score'!$D$2:$D$8, 0))</f>
        <v>#N/A</v>
      </c>
      <c r="T150" s="45" t="e">
        <f>INDEX('Dev Likert Scale Single Score'!$E$2:$E$8, MATCH('Admin Single Score'!T152, 'Dev Likert Scale Single Score'!$D$2:$D$8, 0))</f>
        <v>#N/A</v>
      </c>
      <c r="U150" s="45" t="e">
        <f>INDEX('Dev Likert Scale Single Score'!$E$2:$E$8, MATCH('Admin Single Score'!U152, 'Dev Likert Scale Single Score'!$D$2:$D$8, 0))</f>
        <v>#N/A</v>
      </c>
      <c r="V150" s="45" t="e">
        <f>INDEX('Dev Likert Scale Single Score'!$E$2:$E$8, MATCH('Admin Single Score'!V152, 'Dev Likert Scale Single Score'!$D$2:$D$8, 0))</f>
        <v>#N/A</v>
      </c>
      <c r="W150" s="45" t="e">
        <f>INDEX('Dev Likert Scale Single Score'!$E$2:$E$8, MATCH('Admin Single Score'!W152, 'Dev Likert Scale Single Score'!$D$2:$D$8, 0))</f>
        <v>#N/A</v>
      </c>
      <c r="X150" s="45" t="e">
        <f>INDEX('Dev Likert Scale Single Score'!$E$2:$E$8, MATCH('Admin Single Score'!X152, 'Dev Likert Scale Single Score'!$D$2:$D$8, 0))</f>
        <v>#N/A</v>
      </c>
      <c r="Y150" s="45" t="e">
        <f>INDEX('Dev Likert Scale Single Score'!$E$2:$E$8, MATCH('Admin Single Score'!Y152, 'Dev Likert Scale Single Score'!$D$2:$D$8, 0))</f>
        <v>#N/A</v>
      </c>
      <c r="Z150" s="45" t="e">
        <f>INDEX('Dev Likert Scale Single Score'!$E$2:$E$8, MATCH('Admin Single Score'!Z152, 'Dev Likert Scale Single Score'!$D$2:$D$8, 0))</f>
        <v>#N/A</v>
      </c>
      <c r="AA150" s="45" t="e">
        <f>INDEX('Dev Likert Scale Single Score'!$E$2:$E$8, MATCH('Admin Single Score'!AA152, 'Dev Likert Scale Single Score'!$D$2:$D$8, 0))</f>
        <v>#N/A</v>
      </c>
      <c r="AB150" s="45" t="e">
        <f>INDEX('Dev Likert Scale Single Score'!$E$2:$E$8, MATCH('Admin Single Score'!AB152, 'Dev Likert Scale Single Score'!$D$2:$D$8, 0))</f>
        <v>#N/A</v>
      </c>
      <c r="AC150" s="45" t="e">
        <f>INDEX('Dev Likert Scale Single Score'!$E$2:$E$8, MATCH('Admin Single Score'!AC152, 'Dev Likert Scale Single Score'!$D$2:$D$8, 0))</f>
        <v>#N/A</v>
      </c>
      <c r="AD150" s="45" t="e">
        <f>INDEX('Dev Likert Scale Single Score'!$E$2:$E$8, MATCH('Admin Single Score'!AD152, 'Dev Likert Scale Single Score'!$D$2:$D$8, 0))</f>
        <v>#N/A</v>
      </c>
      <c r="AE150" s="45" t="e">
        <f>INDEX('Dev Likert Scale Single Score'!$E$2:$E$8, MATCH('Admin Single Score'!AE152, 'Dev Likert Scale Single Score'!$D$2:$D$8, 0))</f>
        <v>#N/A</v>
      </c>
      <c r="AF150" s="45" t="e">
        <f>INDEX('Dev Likert Scale Single Score'!$E$2:$E$8, MATCH('Admin Single Score'!AF152, 'Dev Likert Scale Single Score'!$D$2:$D$8, 0))</f>
        <v>#N/A</v>
      </c>
      <c r="AG150" s="45" t="e">
        <f>INDEX('Dev Likert Scale Single Score'!$E$2:$E$8, MATCH('Admin Single Score'!AG152, 'Dev Likert Scale Single Score'!$D$2:$D$8, 0))</f>
        <v>#N/A</v>
      </c>
      <c r="AH150" s="45" t="e">
        <f>INDEX('Dev Likert Scale Single Score'!$E$2:$E$8, MATCH('Admin Single Score'!AH152, 'Dev Likert Scale Single Score'!$D$2:$D$8, 0))</f>
        <v>#N/A</v>
      </c>
      <c r="AI150" s="45" t="e">
        <f>INDEX('Dev Likert Scale Single Score'!$E$2:$E$8, MATCH('Admin Single Score'!AI152, 'Dev Likert Scale Single Score'!$D$2:$D$8, 0))</f>
        <v>#N/A</v>
      </c>
      <c r="AJ150" s="45" t="e">
        <f>INDEX('Dev Likert Scale Single Score'!$E$2:$E$8, MATCH('Admin Single Score'!AJ152, 'Dev Likert Scale Single Score'!$D$2:$D$8, 0))</f>
        <v>#N/A</v>
      </c>
      <c r="AK150" s="45" t="e">
        <f>INDEX('Dev Likert Scale Single Score'!$E$2:$E$8, MATCH('Admin Single Score'!AK152, 'Dev Likert Scale Single Score'!$D$2:$D$8, 0))</f>
        <v>#N/A</v>
      </c>
      <c r="AL150" s="45" t="e">
        <f>INDEX('Dev Likert Scale Single Score'!$E$2:$E$8, MATCH('Admin Single Score'!AL152, 'Dev Likert Scale Single Score'!$D$2:$D$8, 0))</f>
        <v>#N/A</v>
      </c>
      <c r="AM150" s="45" t="e">
        <f>INDEX('Dev Likert Scale Single Score'!$E$2:$E$8, MATCH('Admin Single Score'!AM152, 'Dev Likert Scale Single Score'!$D$2:$D$8, 0))</f>
        <v>#N/A</v>
      </c>
      <c r="AN150" s="45" t="e">
        <f>INDEX('Dev Likert Scale Single Score'!$E$2:$E$8, MATCH('Admin Single Score'!AN152, 'Dev Likert Scale Single Score'!$D$2:$D$8, 0))</f>
        <v>#N/A</v>
      </c>
      <c r="AO150" s="45" t="e">
        <f>INDEX('Dev Likert Scale Single Score'!$E$2:$E$8, MATCH('Admin Single Score'!AO152, 'Dev Likert Scale Single Score'!$D$2:$D$8, 0))</f>
        <v>#N/A</v>
      </c>
      <c r="AP150" s="45" t="e">
        <f>INDEX('Dev Likert Scale Single Score'!$E$2:$E$8, MATCH('Admin Single Score'!AP152, 'Dev Likert Scale Single Score'!$D$2:$D$8, 0))</f>
        <v>#N/A</v>
      </c>
      <c r="AQ150" s="45" t="e">
        <f>INDEX('Dev Likert Scale Single Score'!$E$2:$E$8, MATCH('Admin Single Score'!AQ152, 'Dev Likert Scale Single Score'!$D$2:$D$8, 0))</f>
        <v>#N/A</v>
      </c>
    </row>
    <row r="151" spans="1:43" ht="61.5" thickTop="1" thickBot="1" x14ac:dyDescent="0.3">
      <c r="A151" s="92" t="str">
        <f>'Admin Single Score'!A153</f>
        <v>Question_30</v>
      </c>
      <c r="B151" s="13" t="str">
        <f>'Admin Single Score'!B153</f>
        <v>How do these methods compare to the methods used in the MPA in terms of impact on bycatch?</v>
      </c>
      <c r="C151" s="59">
        <f ca="1">'Admin Single Score'!C153</f>
        <v>0</v>
      </c>
      <c r="D151" s="45" t="e">
        <f>INDEX('Dev Likert Scale Single Score'!$E$2:$E$8, MATCH('Admin Single Score'!D153, 'Dev Likert Scale Single Score'!$D$2:$D$8, 0))</f>
        <v>#N/A</v>
      </c>
      <c r="E151" s="45" t="e">
        <f>INDEX('Dev Likert Scale Single Score'!$E$2:$E$8, MATCH('Admin Single Score'!E153, 'Dev Likert Scale Single Score'!$D$2:$D$8, 0))</f>
        <v>#N/A</v>
      </c>
      <c r="F151" s="45" t="e">
        <f>INDEX('Dev Likert Scale Single Score'!$E$2:$E$8, MATCH('Admin Single Score'!F153, 'Dev Likert Scale Single Score'!$D$2:$D$8, 0))</f>
        <v>#N/A</v>
      </c>
      <c r="G151" s="45" t="e">
        <f>INDEX('Dev Likert Scale Single Score'!$E$2:$E$8, MATCH('Admin Single Score'!G153, 'Dev Likert Scale Single Score'!$D$2:$D$8, 0))</f>
        <v>#N/A</v>
      </c>
      <c r="H151" s="45" t="e">
        <f>INDEX('Dev Likert Scale Single Score'!$E$2:$E$8, MATCH('Admin Single Score'!H153, 'Dev Likert Scale Single Score'!$D$2:$D$8, 0))</f>
        <v>#N/A</v>
      </c>
      <c r="I151" s="45" t="e">
        <f>INDEX('Dev Likert Scale Single Score'!$E$2:$E$8, MATCH('Admin Single Score'!I153, 'Dev Likert Scale Single Score'!$D$2:$D$8, 0))</f>
        <v>#N/A</v>
      </c>
      <c r="J151" s="45" t="e">
        <f>INDEX('Dev Likert Scale Single Score'!$E$2:$E$8, MATCH('Admin Single Score'!J153, 'Dev Likert Scale Single Score'!$D$2:$D$8, 0))</f>
        <v>#N/A</v>
      </c>
      <c r="K151" s="45" t="e">
        <f>INDEX('Dev Likert Scale Single Score'!$E$2:$E$8, MATCH('Admin Single Score'!K153, 'Dev Likert Scale Single Score'!$D$2:$D$8, 0))</f>
        <v>#N/A</v>
      </c>
      <c r="L151" s="45" t="e">
        <f>INDEX('Dev Likert Scale Single Score'!$E$2:$E$8, MATCH('Admin Single Score'!L153, 'Dev Likert Scale Single Score'!$D$2:$D$8, 0))</f>
        <v>#N/A</v>
      </c>
      <c r="M151" s="45" t="e">
        <f>INDEX('Dev Likert Scale Single Score'!$E$2:$E$8, MATCH('Admin Single Score'!M153, 'Dev Likert Scale Single Score'!$D$2:$D$8, 0))</f>
        <v>#N/A</v>
      </c>
      <c r="N151" s="45" t="e">
        <f>INDEX('Dev Likert Scale Single Score'!$E$2:$E$8, MATCH('Admin Single Score'!N153, 'Dev Likert Scale Single Score'!$D$2:$D$8, 0))</f>
        <v>#N/A</v>
      </c>
      <c r="O151" s="45" t="e">
        <f>INDEX('Dev Likert Scale Single Score'!$E$2:$E$8, MATCH('Admin Single Score'!O153, 'Dev Likert Scale Single Score'!$D$2:$D$8, 0))</f>
        <v>#N/A</v>
      </c>
      <c r="P151" s="45" t="e">
        <f>INDEX('Dev Likert Scale Single Score'!$E$2:$E$8, MATCH('Admin Single Score'!P153, 'Dev Likert Scale Single Score'!$D$2:$D$8, 0))</f>
        <v>#N/A</v>
      </c>
      <c r="Q151" s="45" t="e">
        <f>INDEX('Dev Likert Scale Single Score'!$E$2:$E$8, MATCH('Admin Single Score'!Q153, 'Dev Likert Scale Single Score'!$D$2:$D$8, 0))</f>
        <v>#N/A</v>
      </c>
      <c r="R151" s="45" t="e">
        <f>INDEX('Dev Likert Scale Single Score'!$E$2:$E$8, MATCH('Admin Single Score'!R153, 'Dev Likert Scale Single Score'!$D$2:$D$8, 0))</f>
        <v>#N/A</v>
      </c>
      <c r="S151" s="45" t="e">
        <f>INDEX('Dev Likert Scale Single Score'!$E$2:$E$8, MATCH('Admin Single Score'!S153, 'Dev Likert Scale Single Score'!$D$2:$D$8, 0))</f>
        <v>#N/A</v>
      </c>
      <c r="T151" s="45" t="e">
        <f>INDEX('Dev Likert Scale Single Score'!$E$2:$E$8, MATCH('Admin Single Score'!T153, 'Dev Likert Scale Single Score'!$D$2:$D$8, 0))</f>
        <v>#N/A</v>
      </c>
      <c r="U151" s="45" t="e">
        <f>INDEX('Dev Likert Scale Single Score'!$E$2:$E$8, MATCH('Admin Single Score'!U153, 'Dev Likert Scale Single Score'!$D$2:$D$8, 0))</f>
        <v>#N/A</v>
      </c>
      <c r="V151" s="45" t="e">
        <f>INDEX('Dev Likert Scale Single Score'!$E$2:$E$8, MATCH('Admin Single Score'!V153, 'Dev Likert Scale Single Score'!$D$2:$D$8, 0))</f>
        <v>#N/A</v>
      </c>
      <c r="W151" s="45" t="e">
        <f>INDEX('Dev Likert Scale Single Score'!$E$2:$E$8, MATCH('Admin Single Score'!W153, 'Dev Likert Scale Single Score'!$D$2:$D$8, 0))</f>
        <v>#N/A</v>
      </c>
      <c r="X151" s="45" t="e">
        <f>INDEX('Dev Likert Scale Single Score'!$E$2:$E$8, MATCH('Admin Single Score'!X153, 'Dev Likert Scale Single Score'!$D$2:$D$8, 0))</f>
        <v>#N/A</v>
      </c>
      <c r="Y151" s="45" t="e">
        <f>INDEX('Dev Likert Scale Single Score'!$E$2:$E$8, MATCH('Admin Single Score'!Y153, 'Dev Likert Scale Single Score'!$D$2:$D$8, 0))</f>
        <v>#N/A</v>
      </c>
      <c r="Z151" s="45" t="e">
        <f>INDEX('Dev Likert Scale Single Score'!$E$2:$E$8, MATCH('Admin Single Score'!Z153, 'Dev Likert Scale Single Score'!$D$2:$D$8, 0))</f>
        <v>#N/A</v>
      </c>
      <c r="AA151" s="45" t="e">
        <f>INDEX('Dev Likert Scale Single Score'!$E$2:$E$8, MATCH('Admin Single Score'!AA153, 'Dev Likert Scale Single Score'!$D$2:$D$8, 0))</f>
        <v>#N/A</v>
      </c>
      <c r="AB151" s="45" t="e">
        <f>INDEX('Dev Likert Scale Single Score'!$E$2:$E$8, MATCH('Admin Single Score'!AB153, 'Dev Likert Scale Single Score'!$D$2:$D$8, 0))</f>
        <v>#N/A</v>
      </c>
      <c r="AC151" s="45" t="e">
        <f>INDEX('Dev Likert Scale Single Score'!$E$2:$E$8, MATCH('Admin Single Score'!AC153, 'Dev Likert Scale Single Score'!$D$2:$D$8, 0))</f>
        <v>#N/A</v>
      </c>
      <c r="AD151" s="45" t="e">
        <f>INDEX('Dev Likert Scale Single Score'!$E$2:$E$8, MATCH('Admin Single Score'!AD153, 'Dev Likert Scale Single Score'!$D$2:$D$8, 0))</f>
        <v>#N/A</v>
      </c>
      <c r="AE151" s="45" t="e">
        <f>INDEX('Dev Likert Scale Single Score'!$E$2:$E$8, MATCH('Admin Single Score'!AE153, 'Dev Likert Scale Single Score'!$D$2:$D$8, 0))</f>
        <v>#N/A</v>
      </c>
      <c r="AF151" s="45" t="e">
        <f>INDEX('Dev Likert Scale Single Score'!$E$2:$E$8, MATCH('Admin Single Score'!AF153, 'Dev Likert Scale Single Score'!$D$2:$D$8, 0))</f>
        <v>#N/A</v>
      </c>
      <c r="AG151" s="45" t="e">
        <f>INDEX('Dev Likert Scale Single Score'!$E$2:$E$8, MATCH('Admin Single Score'!AG153, 'Dev Likert Scale Single Score'!$D$2:$D$8, 0))</f>
        <v>#N/A</v>
      </c>
      <c r="AH151" s="45" t="e">
        <f>INDEX('Dev Likert Scale Single Score'!$E$2:$E$8, MATCH('Admin Single Score'!AH153, 'Dev Likert Scale Single Score'!$D$2:$D$8, 0))</f>
        <v>#N/A</v>
      </c>
      <c r="AI151" s="45" t="e">
        <f>INDEX('Dev Likert Scale Single Score'!$E$2:$E$8, MATCH('Admin Single Score'!AI153, 'Dev Likert Scale Single Score'!$D$2:$D$8, 0))</f>
        <v>#N/A</v>
      </c>
      <c r="AJ151" s="45" t="e">
        <f>INDEX('Dev Likert Scale Single Score'!$E$2:$E$8, MATCH('Admin Single Score'!AJ153, 'Dev Likert Scale Single Score'!$D$2:$D$8, 0))</f>
        <v>#N/A</v>
      </c>
      <c r="AK151" s="45" t="e">
        <f>INDEX('Dev Likert Scale Single Score'!$E$2:$E$8, MATCH('Admin Single Score'!AK153, 'Dev Likert Scale Single Score'!$D$2:$D$8, 0))</f>
        <v>#N/A</v>
      </c>
      <c r="AL151" s="45" t="e">
        <f>INDEX('Dev Likert Scale Single Score'!$E$2:$E$8, MATCH('Admin Single Score'!AL153, 'Dev Likert Scale Single Score'!$D$2:$D$8, 0))</f>
        <v>#N/A</v>
      </c>
      <c r="AM151" s="45" t="e">
        <f>INDEX('Dev Likert Scale Single Score'!$E$2:$E$8, MATCH('Admin Single Score'!AM153, 'Dev Likert Scale Single Score'!$D$2:$D$8, 0))</f>
        <v>#N/A</v>
      </c>
      <c r="AN151" s="45" t="e">
        <f>INDEX('Dev Likert Scale Single Score'!$E$2:$E$8, MATCH('Admin Single Score'!AN153, 'Dev Likert Scale Single Score'!$D$2:$D$8, 0))</f>
        <v>#N/A</v>
      </c>
      <c r="AO151" s="45" t="e">
        <f>INDEX('Dev Likert Scale Single Score'!$E$2:$E$8, MATCH('Admin Single Score'!AO153, 'Dev Likert Scale Single Score'!$D$2:$D$8, 0))</f>
        <v>#N/A</v>
      </c>
      <c r="AP151" s="45" t="e">
        <f>INDEX('Dev Likert Scale Single Score'!$E$2:$E$8, MATCH('Admin Single Score'!AP153, 'Dev Likert Scale Single Score'!$D$2:$D$8, 0))</f>
        <v>#N/A</v>
      </c>
      <c r="AQ151" s="45" t="e">
        <f>INDEX('Dev Likert Scale Single Score'!$E$2:$E$8, MATCH('Admin Single Score'!AQ153, 'Dev Likert Scale Single Score'!$D$2:$D$8, 0))</f>
        <v>#N/A</v>
      </c>
    </row>
    <row r="152" spans="1:43" ht="61.5" thickTop="1" thickBot="1" x14ac:dyDescent="0.3">
      <c r="A152" s="92" t="str">
        <f>'Admin Single Score'!A154</f>
        <v>Question_31</v>
      </c>
      <c r="B152" s="13" t="str">
        <f>'Admin Single Score'!B154</f>
        <v>How do these methods compare to the methods used in the MPA in terms of impact on the food-web?</v>
      </c>
      <c r="C152" s="59" t="str">
        <f ca="1">'Admin Single Score'!C154</f>
        <v>These methods have less impact in terms of impact on the food-web.</v>
      </c>
      <c r="D152" s="45">
        <f>INDEX('Dev Likert Scale Single Score'!$E$2:$E$8, MATCH('Admin Single Score'!D154, 'Dev Likert Scale Single Score'!$D$2:$D$8, 0))</f>
        <v>1</v>
      </c>
      <c r="E152" s="45">
        <f>INDEX('Dev Likert Scale Single Score'!$E$2:$E$8, MATCH('Admin Single Score'!E154, 'Dev Likert Scale Single Score'!$D$2:$D$8, 0))</f>
        <v>1</v>
      </c>
      <c r="F152" s="45">
        <f>INDEX('Dev Likert Scale Single Score'!$E$2:$E$8, MATCH('Admin Single Score'!F154, 'Dev Likert Scale Single Score'!$D$2:$D$8, 0))</f>
        <v>0</v>
      </c>
      <c r="G152" s="45">
        <f>INDEX('Dev Likert Scale Single Score'!$E$2:$E$8, MATCH('Admin Single Score'!G154, 'Dev Likert Scale Single Score'!$D$2:$D$8, 0))</f>
        <v>0</v>
      </c>
      <c r="H152" s="45">
        <f>INDEX('Dev Likert Scale Single Score'!$E$2:$E$8, MATCH('Admin Single Score'!H154, 'Dev Likert Scale Single Score'!$D$2:$D$8, 0))</f>
        <v>0</v>
      </c>
      <c r="I152" s="45">
        <f>INDEX('Dev Likert Scale Single Score'!$E$2:$E$8, MATCH('Admin Single Score'!I154, 'Dev Likert Scale Single Score'!$D$2:$D$8, 0))</f>
        <v>0</v>
      </c>
      <c r="J152" s="45">
        <f>INDEX('Dev Likert Scale Single Score'!$E$2:$E$8, MATCH('Admin Single Score'!J154, 'Dev Likert Scale Single Score'!$D$2:$D$8, 0))</f>
        <v>0</v>
      </c>
      <c r="K152" s="45">
        <f>INDEX('Dev Likert Scale Single Score'!$E$2:$E$8, MATCH('Admin Single Score'!K154, 'Dev Likert Scale Single Score'!$D$2:$D$8, 0))</f>
        <v>0</v>
      </c>
      <c r="L152" s="45">
        <f>INDEX('Dev Likert Scale Single Score'!$E$2:$E$8, MATCH('Admin Single Score'!L154, 'Dev Likert Scale Single Score'!$D$2:$D$8, 0))</f>
        <v>0</v>
      </c>
      <c r="M152" s="45">
        <f>INDEX('Dev Likert Scale Single Score'!$E$2:$E$8, MATCH('Admin Single Score'!M154, 'Dev Likert Scale Single Score'!$D$2:$D$8, 0))</f>
        <v>0</v>
      </c>
      <c r="N152" s="45">
        <f>INDEX('Dev Likert Scale Single Score'!$E$2:$E$8, MATCH('Admin Single Score'!N154, 'Dev Likert Scale Single Score'!$D$2:$D$8, 0))</f>
        <v>0</v>
      </c>
      <c r="O152" s="45">
        <f>INDEX('Dev Likert Scale Single Score'!$E$2:$E$8, MATCH('Admin Single Score'!O154, 'Dev Likert Scale Single Score'!$D$2:$D$8, 0))</f>
        <v>0</v>
      </c>
      <c r="P152" s="45">
        <f>INDEX('Dev Likert Scale Single Score'!$E$2:$E$8, MATCH('Admin Single Score'!P154, 'Dev Likert Scale Single Score'!$D$2:$D$8, 0))</f>
        <v>0</v>
      </c>
      <c r="Q152" s="45">
        <f>INDEX('Dev Likert Scale Single Score'!$E$2:$E$8, MATCH('Admin Single Score'!Q154, 'Dev Likert Scale Single Score'!$D$2:$D$8, 0))</f>
        <v>0</v>
      </c>
      <c r="R152" s="45" t="e">
        <f>INDEX('Dev Likert Scale Single Score'!$E$2:$E$8, MATCH('Admin Single Score'!R154, 'Dev Likert Scale Single Score'!$D$2:$D$8, 0))</f>
        <v>#N/A</v>
      </c>
      <c r="S152" s="45" t="e">
        <f>INDEX('Dev Likert Scale Single Score'!$E$2:$E$8, MATCH('Admin Single Score'!S154, 'Dev Likert Scale Single Score'!$D$2:$D$8, 0))</f>
        <v>#N/A</v>
      </c>
      <c r="T152" s="45" t="e">
        <f>INDEX('Dev Likert Scale Single Score'!$E$2:$E$8, MATCH('Admin Single Score'!T154, 'Dev Likert Scale Single Score'!$D$2:$D$8, 0))</f>
        <v>#N/A</v>
      </c>
      <c r="U152" s="45" t="e">
        <f>INDEX('Dev Likert Scale Single Score'!$E$2:$E$8, MATCH('Admin Single Score'!U154, 'Dev Likert Scale Single Score'!$D$2:$D$8, 0))</f>
        <v>#N/A</v>
      </c>
      <c r="V152" s="45" t="e">
        <f>INDEX('Dev Likert Scale Single Score'!$E$2:$E$8, MATCH('Admin Single Score'!V154, 'Dev Likert Scale Single Score'!$D$2:$D$8, 0))</f>
        <v>#N/A</v>
      </c>
      <c r="W152" s="45" t="e">
        <f>INDEX('Dev Likert Scale Single Score'!$E$2:$E$8, MATCH('Admin Single Score'!W154, 'Dev Likert Scale Single Score'!$D$2:$D$8, 0))</f>
        <v>#N/A</v>
      </c>
      <c r="X152" s="45" t="e">
        <f>INDEX('Dev Likert Scale Single Score'!$E$2:$E$8, MATCH('Admin Single Score'!X154, 'Dev Likert Scale Single Score'!$D$2:$D$8, 0))</f>
        <v>#N/A</v>
      </c>
      <c r="Y152" s="45" t="e">
        <f>INDEX('Dev Likert Scale Single Score'!$E$2:$E$8, MATCH('Admin Single Score'!Y154, 'Dev Likert Scale Single Score'!$D$2:$D$8, 0))</f>
        <v>#N/A</v>
      </c>
      <c r="Z152" s="45" t="e">
        <f>INDEX('Dev Likert Scale Single Score'!$E$2:$E$8, MATCH('Admin Single Score'!Z154, 'Dev Likert Scale Single Score'!$D$2:$D$8, 0))</f>
        <v>#N/A</v>
      </c>
      <c r="AA152" s="45" t="e">
        <f>INDEX('Dev Likert Scale Single Score'!$E$2:$E$8, MATCH('Admin Single Score'!AA154, 'Dev Likert Scale Single Score'!$D$2:$D$8, 0))</f>
        <v>#N/A</v>
      </c>
      <c r="AB152" s="45" t="e">
        <f>INDEX('Dev Likert Scale Single Score'!$E$2:$E$8, MATCH('Admin Single Score'!AB154, 'Dev Likert Scale Single Score'!$D$2:$D$8, 0))</f>
        <v>#N/A</v>
      </c>
      <c r="AC152" s="45" t="e">
        <f>INDEX('Dev Likert Scale Single Score'!$E$2:$E$8, MATCH('Admin Single Score'!AC154, 'Dev Likert Scale Single Score'!$D$2:$D$8, 0))</f>
        <v>#N/A</v>
      </c>
      <c r="AD152" s="45" t="e">
        <f>INDEX('Dev Likert Scale Single Score'!$E$2:$E$8, MATCH('Admin Single Score'!AD154, 'Dev Likert Scale Single Score'!$D$2:$D$8, 0))</f>
        <v>#N/A</v>
      </c>
      <c r="AE152" s="45" t="e">
        <f>INDEX('Dev Likert Scale Single Score'!$E$2:$E$8, MATCH('Admin Single Score'!AE154, 'Dev Likert Scale Single Score'!$D$2:$D$8, 0))</f>
        <v>#N/A</v>
      </c>
      <c r="AF152" s="45" t="e">
        <f>INDEX('Dev Likert Scale Single Score'!$E$2:$E$8, MATCH('Admin Single Score'!AF154, 'Dev Likert Scale Single Score'!$D$2:$D$8, 0))</f>
        <v>#N/A</v>
      </c>
      <c r="AG152" s="45" t="e">
        <f>INDEX('Dev Likert Scale Single Score'!$E$2:$E$8, MATCH('Admin Single Score'!AG154, 'Dev Likert Scale Single Score'!$D$2:$D$8, 0))</f>
        <v>#N/A</v>
      </c>
      <c r="AH152" s="45" t="e">
        <f>INDEX('Dev Likert Scale Single Score'!$E$2:$E$8, MATCH('Admin Single Score'!AH154, 'Dev Likert Scale Single Score'!$D$2:$D$8, 0))</f>
        <v>#N/A</v>
      </c>
      <c r="AI152" s="45" t="e">
        <f>INDEX('Dev Likert Scale Single Score'!$E$2:$E$8, MATCH('Admin Single Score'!AI154, 'Dev Likert Scale Single Score'!$D$2:$D$8, 0))</f>
        <v>#N/A</v>
      </c>
      <c r="AJ152" s="45" t="e">
        <f>INDEX('Dev Likert Scale Single Score'!$E$2:$E$8, MATCH('Admin Single Score'!AJ154, 'Dev Likert Scale Single Score'!$D$2:$D$8, 0))</f>
        <v>#N/A</v>
      </c>
      <c r="AK152" s="45" t="e">
        <f>INDEX('Dev Likert Scale Single Score'!$E$2:$E$8, MATCH('Admin Single Score'!AK154, 'Dev Likert Scale Single Score'!$D$2:$D$8, 0))</f>
        <v>#N/A</v>
      </c>
      <c r="AL152" s="45" t="e">
        <f>INDEX('Dev Likert Scale Single Score'!$E$2:$E$8, MATCH('Admin Single Score'!AL154, 'Dev Likert Scale Single Score'!$D$2:$D$8, 0))</f>
        <v>#N/A</v>
      </c>
      <c r="AM152" s="45" t="e">
        <f>INDEX('Dev Likert Scale Single Score'!$E$2:$E$8, MATCH('Admin Single Score'!AM154, 'Dev Likert Scale Single Score'!$D$2:$D$8, 0))</f>
        <v>#N/A</v>
      </c>
      <c r="AN152" s="45" t="e">
        <f>INDEX('Dev Likert Scale Single Score'!$E$2:$E$8, MATCH('Admin Single Score'!AN154, 'Dev Likert Scale Single Score'!$D$2:$D$8, 0))</f>
        <v>#N/A</v>
      </c>
      <c r="AO152" s="45" t="e">
        <f>INDEX('Dev Likert Scale Single Score'!$E$2:$E$8, MATCH('Admin Single Score'!AO154, 'Dev Likert Scale Single Score'!$D$2:$D$8, 0))</f>
        <v>#N/A</v>
      </c>
      <c r="AP152" s="45" t="e">
        <f>INDEX('Dev Likert Scale Single Score'!$E$2:$E$8, MATCH('Admin Single Score'!AP154, 'Dev Likert Scale Single Score'!$D$2:$D$8, 0))</f>
        <v>#N/A</v>
      </c>
      <c r="AQ152" s="45" t="e">
        <f>INDEX('Dev Likert Scale Single Score'!$E$2:$E$8, MATCH('Admin Single Score'!AQ154, 'Dev Likert Scale Single Score'!$D$2:$D$8, 0))</f>
        <v>#N/A</v>
      </c>
    </row>
    <row r="153" spans="1:43" ht="61.5" thickTop="1" thickBot="1" x14ac:dyDescent="0.3">
      <c r="A153" s="92" t="str">
        <f>'Admin Single Score'!A155</f>
        <v>Question_31</v>
      </c>
      <c r="B153" s="13" t="str">
        <f>'Admin Single Score'!B155</f>
        <v>How do these methods compare to the methods used in the MPA in terms of impact on the food-web?</v>
      </c>
      <c r="C153" s="59" t="str">
        <f ca="1">'Admin Single Score'!C155</f>
        <v>These methods have a similar impact (or the same methods are used) in terms of impact on the food-web.</v>
      </c>
      <c r="D153" s="45">
        <f>INDEX('Dev Likert Scale Single Score'!$E$2:$E$8, MATCH('Admin Single Score'!D155, 'Dev Likert Scale Single Score'!$D$2:$D$8, 0))</f>
        <v>2</v>
      </c>
      <c r="E153" s="45">
        <f>INDEX('Dev Likert Scale Single Score'!$E$2:$E$8, MATCH('Admin Single Score'!E155, 'Dev Likert Scale Single Score'!$D$2:$D$8, 0))</f>
        <v>2</v>
      </c>
      <c r="F153" s="45">
        <f>INDEX('Dev Likert Scale Single Score'!$E$2:$E$8, MATCH('Admin Single Score'!F155, 'Dev Likert Scale Single Score'!$D$2:$D$8, 0))</f>
        <v>0</v>
      </c>
      <c r="G153" s="45">
        <f>INDEX('Dev Likert Scale Single Score'!$E$2:$E$8, MATCH('Admin Single Score'!G155, 'Dev Likert Scale Single Score'!$D$2:$D$8, 0))</f>
        <v>0</v>
      </c>
      <c r="H153" s="45">
        <f>INDEX('Dev Likert Scale Single Score'!$E$2:$E$8, MATCH('Admin Single Score'!H155, 'Dev Likert Scale Single Score'!$D$2:$D$8, 0))</f>
        <v>0</v>
      </c>
      <c r="I153" s="45">
        <f>INDEX('Dev Likert Scale Single Score'!$E$2:$E$8, MATCH('Admin Single Score'!I155, 'Dev Likert Scale Single Score'!$D$2:$D$8, 0))</f>
        <v>0</v>
      </c>
      <c r="J153" s="45">
        <f>INDEX('Dev Likert Scale Single Score'!$E$2:$E$8, MATCH('Admin Single Score'!J155, 'Dev Likert Scale Single Score'!$D$2:$D$8, 0))</f>
        <v>0</v>
      </c>
      <c r="K153" s="45">
        <f>INDEX('Dev Likert Scale Single Score'!$E$2:$E$8, MATCH('Admin Single Score'!K155, 'Dev Likert Scale Single Score'!$D$2:$D$8, 0))</f>
        <v>0</v>
      </c>
      <c r="L153" s="45">
        <f>INDEX('Dev Likert Scale Single Score'!$E$2:$E$8, MATCH('Admin Single Score'!L155, 'Dev Likert Scale Single Score'!$D$2:$D$8, 0))</f>
        <v>0</v>
      </c>
      <c r="M153" s="45">
        <f>INDEX('Dev Likert Scale Single Score'!$E$2:$E$8, MATCH('Admin Single Score'!M155, 'Dev Likert Scale Single Score'!$D$2:$D$8, 0))</f>
        <v>0</v>
      </c>
      <c r="N153" s="45">
        <f>INDEX('Dev Likert Scale Single Score'!$E$2:$E$8, MATCH('Admin Single Score'!N155, 'Dev Likert Scale Single Score'!$D$2:$D$8, 0))</f>
        <v>0</v>
      </c>
      <c r="O153" s="45">
        <f>INDEX('Dev Likert Scale Single Score'!$E$2:$E$8, MATCH('Admin Single Score'!O155, 'Dev Likert Scale Single Score'!$D$2:$D$8, 0))</f>
        <v>0</v>
      </c>
      <c r="P153" s="45">
        <f>INDEX('Dev Likert Scale Single Score'!$E$2:$E$8, MATCH('Admin Single Score'!P155, 'Dev Likert Scale Single Score'!$D$2:$D$8, 0))</f>
        <v>0</v>
      </c>
      <c r="Q153" s="45">
        <f>INDEX('Dev Likert Scale Single Score'!$E$2:$E$8, MATCH('Admin Single Score'!Q155, 'Dev Likert Scale Single Score'!$D$2:$D$8, 0))</f>
        <v>0</v>
      </c>
      <c r="R153" s="45" t="e">
        <f>INDEX('Dev Likert Scale Single Score'!$E$2:$E$8, MATCH('Admin Single Score'!R155, 'Dev Likert Scale Single Score'!$D$2:$D$8, 0))</f>
        <v>#N/A</v>
      </c>
      <c r="S153" s="45" t="e">
        <f>INDEX('Dev Likert Scale Single Score'!$E$2:$E$8, MATCH('Admin Single Score'!S155, 'Dev Likert Scale Single Score'!$D$2:$D$8, 0))</f>
        <v>#N/A</v>
      </c>
      <c r="T153" s="45" t="e">
        <f>INDEX('Dev Likert Scale Single Score'!$E$2:$E$8, MATCH('Admin Single Score'!T155, 'Dev Likert Scale Single Score'!$D$2:$D$8, 0))</f>
        <v>#N/A</v>
      </c>
      <c r="U153" s="45" t="e">
        <f>INDEX('Dev Likert Scale Single Score'!$E$2:$E$8, MATCH('Admin Single Score'!U155, 'Dev Likert Scale Single Score'!$D$2:$D$8, 0))</f>
        <v>#N/A</v>
      </c>
      <c r="V153" s="45" t="e">
        <f>INDEX('Dev Likert Scale Single Score'!$E$2:$E$8, MATCH('Admin Single Score'!V155, 'Dev Likert Scale Single Score'!$D$2:$D$8, 0))</f>
        <v>#N/A</v>
      </c>
      <c r="W153" s="45" t="e">
        <f>INDEX('Dev Likert Scale Single Score'!$E$2:$E$8, MATCH('Admin Single Score'!W155, 'Dev Likert Scale Single Score'!$D$2:$D$8, 0))</f>
        <v>#N/A</v>
      </c>
      <c r="X153" s="45" t="e">
        <f>INDEX('Dev Likert Scale Single Score'!$E$2:$E$8, MATCH('Admin Single Score'!X155, 'Dev Likert Scale Single Score'!$D$2:$D$8, 0))</f>
        <v>#N/A</v>
      </c>
      <c r="Y153" s="45" t="e">
        <f>INDEX('Dev Likert Scale Single Score'!$E$2:$E$8, MATCH('Admin Single Score'!Y155, 'Dev Likert Scale Single Score'!$D$2:$D$8, 0))</f>
        <v>#N/A</v>
      </c>
      <c r="Z153" s="45" t="e">
        <f>INDEX('Dev Likert Scale Single Score'!$E$2:$E$8, MATCH('Admin Single Score'!Z155, 'Dev Likert Scale Single Score'!$D$2:$D$8, 0))</f>
        <v>#N/A</v>
      </c>
      <c r="AA153" s="45" t="e">
        <f>INDEX('Dev Likert Scale Single Score'!$E$2:$E$8, MATCH('Admin Single Score'!AA155, 'Dev Likert Scale Single Score'!$D$2:$D$8, 0))</f>
        <v>#N/A</v>
      </c>
      <c r="AB153" s="45" t="e">
        <f>INDEX('Dev Likert Scale Single Score'!$E$2:$E$8, MATCH('Admin Single Score'!AB155, 'Dev Likert Scale Single Score'!$D$2:$D$8, 0))</f>
        <v>#N/A</v>
      </c>
      <c r="AC153" s="45" t="e">
        <f>INDEX('Dev Likert Scale Single Score'!$E$2:$E$8, MATCH('Admin Single Score'!AC155, 'Dev Likert Scale Single Score'!$D$2:$D$8, 0))</f>
        <v>#N/A</v>
      </c>
      <c r="AD153" s="45" t="e">
        <f>INDEX('Dev Likert Scale Single Score'!$E$2:$E$8, MATCH('Admin Single Score'!AD155, 'Dev Likert Scale Single Score'!$D$2:$D$8, 0))</f>
        <v>#N/A</v>
      </c>
      <c r="AE153" s="45" t="e">
        <f>INDEX('Dev Likert Scale Single Score'!$E$2:$E$8, MATCH('Admin Single Score'!AE155, 'Dev Likert Scale Single Score'!$D$2:$D$8, 0))</f>
        <v>#N/A</v>
      </c>
      <c r="AF153" s="45" t="e">
        <f>INDEX('Dev Likert Scale Single Score'!$E$2:$E$8, MATCH('Admin Single Score'!AF155, 'Dev Likert Scale Single Score'!$D$2:$D$8, 0))</f>
        <v>#N/A</v>
      </c>
      <c r="AG153" s="45" t="e">
        <f>INDEX('Dev Likert Scale Single Score'!$E$2:$E$8, MATCH('Admin Single Score'!AG155, 'Dev Likert Scale Single Score'!$D$2:$D$8, 0))</f>
        <v>#N/A</v>
      </c>
      <c r="AH153" s="45" t="e">
        <f>INDEX('Dev Likert Scale Single Score'!$E$2:$E$8, MATCH('Admin Single Score'!AH155, 'Dev Likert Scale Single Score'!$D$2:$D$8, 0))</f>
        <v>#N/A</v>
      </c>
      <c r="AI153" s="45" t="e">
        <f>INDEX('Dev Likert Scale Single Score'!$E$2:$E$8, MATCH('Admin Single Score'!AI155, 'Dev Likert Scale Single Score'!$D$2:$D$8, 0))</f>
        <v>#N/A</v>
      </c>
      <c r="AJ153" s="45" t="e">
        <f>INDEX('Dev Likert Scale Single Score'!$E$2:$E$8, MATCH('Admin Single Score'!AJ155, 'Dev Likert Scale Single Score'!$D$2:$D$8, 0))</f>
        <v>#N/A</v>
      </c>
      <c r="AK153" s="45" t="e">
        <f>INDEX('Dev Likert Scale Single Score'!$E$2:$E$8, MATCH('Admin Single Score'!AK155, 'Dev Likert Scale Single Score'!$D$2:$D$8, 0))</f>
        <v>#N/A</v>
      </c>
      <c r="AL153" s="45" t="e">
        <f>INDEX('Dev Likert Scale Single Score'!$E$2:$E$8, MATCH('Admin Single Score'!AL155, 'Dev Likert Scale Single Score'!$D$2:$D$8, 0))</f>
        <v>#N/A</v>
      </c>
      <c r="AM153" s="45" t="e">
        <f>INDEX('Dev Likert Scale Single Score'!$E$2:$E$8, MATCH('Admin Single Score'!AM155, 'Dev Likert Scale Single Score'!$D$2:$D$8, 0))</f>
        <v>#N/A</v>
      </c>
      <c r="AN153" s="45" t="e">
        <f>INDEX('Dev Likert Scale Single Score'!$E$2:$E$8, MATCH('Admin Single Score'!AN155, 'Dev Likert Scale Single Score'!$D$2:$D$8, 0))</f>
        <v>#N/A</v>
      </c>
      <c r="AO153" s="45" t="e">
        <f>INDEX('Dev Likert Scale Single Score'!$E$2:$E$8, MATCH('Admin Single Score'!AO155, 'Dev Likert Scale Single Score'!$D$2:$D$8, 0))</f>
        <v>#N/A</v>
      </c>
      <c r="AP153" s="45" t="e">
        <f>INDEX('Dev Likert Scale Single Score'!$E$2:$E$8, MATCH('Admin Single Score'!AP155, 'Dev Likert Scale Single Score'!$D$2:$D$8, 0))</f>
        <v>#N/A</v>
      </c>
      <c r="AQ153" s="45" t="e">
        <f>INDEX('Dev Likert Scale Single Score'!$E$2:$E$8, MATCH('Admin Single Score'!AQ155, 'Dev Likert Scale Single Score'!$D$2:$D$8, 0))</f>
        <v>#N/A</v>
      </c>
    </row>
    <row r="154" spans="1:43" ht="61.5" thickTop="1" thickBot="1" x14ac:dyDescent="0.3">
      <c r="A154" s="92" t="str">
        <f>'Admin Single Score'!A156</f>
        <v>Question_31</v>
      </c>
      <c r="B154" s="13" t="str">
        <f>'Admin Single Score'!B156</f>
        <v>How do these methods compare to the methods used in the MPA in terms of impact on the food-web?</v>
      </c>
      <c r="C154" s="59" t="str">
        <f ca="1">'Admin Single Score'!C156</f>
        <v>These methods have more impact in terms of impact on the food-web.</v>
      </c>
      <c r="D154" s="45">
        <f>INDEX('Dev Likert Scale Single Score'!$E$2:$E$8, MATCH('Admin Single Score'!D156, 'Dev Likert Scale Single Score'!$D$2:$D$8, 0))</f>
        <v>4</v>
      </c>
      <c r="E154" s="45">
        <f>INDEX('Dev Likert Scale Single Score'!$E$2:$E$8, MATCH('Admin Single Score'!E156, 'Dev Likert Scale Single Score'!$D$2:$D$8, 0))</f>
        <v>4</v>
      </c>
      <c r="F154" s="45">
        <f>INDEX('Dev Likert Scale Single Score'!$E$2:$E$8, MATCH('Admin Single Score'!F156, 'Dev Likert Scale Single Score'!$D$2:$D$8, 0))</f>
        <v>0</v>
      </c>
      <c r="G154" s="45">
        <f>INDEX('Dev Likert Scale Single Score'!$E$2:$E$8, MATCH('Admin Single Score'!G156, 'Dev Likert Scale Single Score'!$D$2:$D$8, 0))</f>
        <v>0</v>
      </c>
      <c r="H154" s="45">
        <f>INDEX('Dev Likert Scale Single Score'!$E$2:$E$8, MATCH('Admin Single Score'!H156, 'Dev Likert Scale Single Score'!$D$2:$D$8, 0))</f>
        <v>0</v>
      </c>
      <c r="I154" s="45">
        <f>INDEX('Dev Likert Scale Single Score'!$E$2:$E$8, MATCH('Admin Single Score'!I156, 'Dev Likert Scale Single Score'!$D$2:$D$8, 0))</f>
        <v>0</v>
      </c>
      <c r="J154" s="45">
        <f>INDEX('Dev Likert Scale Single Score'!$E$2:$E$8, MATCH('Admin Single Score'!J156, 'Dev Likert Scale Single Score'!$D$2:$D$8, 0))</f>
        <v>0</v>
      </c>
      <c r="K154" s="45">
        <f>INDEX('Dev Likert Scale Single Score'!$E$2:$E$8, MATCH('Admin Single Score'!K156, 'Dev Likert Scale Single Score'!$D$2:$D$8, 0))</f>
        <v>0</v>
      </c>
      <c r="L154" s="45">
        <f>INDEX('Dev Likert Scale Single Score'!$E$2:$E$8, MATCH('Admin Single Score'!L156, 'Dev Likert Scale Single Score'!$D$2:$D$8, 0))</f>
        <v>0</v>
      </c>
      <c r="M154" s="45">
        <f>INDEX('Dev Likert Scale Single Score'!$E$2:$E$8, MATCH('Admin Single Score'!M156, 'Dev Likert Scale Single Score'!$D$2:$D$8, 0))</f>
        <v>0</v>
      </c>
      <c r="N154" s="45">
        <f>INDEX('Dev Likert Scale Single Score'!$E$2:$E$8, MATCH('Admin Single Score'!N156, 'Dev Likert Scale Single Score'!$D$2:$D$8, 0))</f>
        <v>0</v>
      </c>
      <c r="O154" s="45">
        <f>INDEX('Dev Likert Scale Single Score'!$E$2:$E$8, MATCH('Admin Single Score'!O156, 'Dev Likert Scale Single Score'!$D$2:$D$8, 0))</f>
        <v>0</v>
      </c>
      <c r="P154" s="45">
        <f>INDEX('Dev Likert Scale Single Score'!$E$2:$E$8, MATCH('Admin Single Score'!P156, 'Dev Likert Scale Single Score'!$D$2:$D$8, 0))</f>
        <v>0</v>
      </c>
      <c r="Q154" s="45">
        <f>INDEX('Dev Likert Scale Single Score'!$E$2:$E$8, MATCH('Admin Single Score'!Q156, 'Dev Likert Scale Single Score'!$D$2:$D$8, 0))</f>
        <v>0</v>
      </c>
      <c r="R154" s="45" t="e">
        <f>INDEX('Dev Likert Scale Single Score'!$E$2:$E$8, MATCH('Admin Single Score'!R156, 'Dev Likert Scale Single Score'!$D$2:$D$8, 0))</f>
        <v>#N/A</v>
      </c>
      <c r="S154" s="45" t="e">
        <f>INDEX('Dev Likert Scale Single Score'!$E$2:$E$8, MATCH('Admin Single Score'!S156, 'Dev Likert Scale Single Score'!$D$2:$D$8, 0))</f>
        <v>#N/A</v>
      </c>
      <c r="T154" s="45" t="e">
        <f>INDEX('Dev Likert Scale Single Score'!$E$2:$E$8, MATCH('Admin Single Score'!T156, 'Dev Likert Scale Single Score'!$D$2:$D$8, 0))</f>
        <v>#N/A</v>
      </c>
      <c r="U154" s="45" t="e">
        <f>INDEX('Dev Likert Scale Single Score'!$E$2:$E$8, MATCH('Admin Single Score'!U156, 'Dev Likert Scale Single Score'!$D$2:$D$8, 0))</f>
        <v>#N/A</v>
      </c>
      <c r="V154" s="45" t="e">
        <f>INDEX('Dev Likert Scale Single Score'!$E$2:$E$8, MATCH('Admin Single Score'!V156, 'Dev Likert Scale Single Score'!$D$2:$D$8, 0))</f>
        <v>#N/A</v>
      </c>
      <c r="W154" s="45" t="e">
        <f>INDEX('Dev Likert Scale Single Score'!$E$2:$E$8, MATCH('Admin Single Score'!W156, 'Dev Likert Scale Single Score'!$D$2:$D$8, 0))</f>
        <v>#N/A</v>
      </c>
      <c r="X154" s="45" t="e">
        <f>INDEX('Dev Likert Scale Single Score'!$E$2:$E$8, MATCH('Admin Single Score'!X156, 'Dev Likert Scale Single Score'!$D$2:$D$8, 0))</f>
        <v>#N/A</v>
      </c>
      <c r="Y154" s="45" t="e">
        <f>INDEX('Dev Likert Scale Single Score'!$E$2:$E$8, MATCH('Admin Single Score'!Y156, 'Dev Likert Scale Single Score'!$D$2:$D$8, 0))</f>
        <v>#N/A</v>
      </c>
      <c r="Z154" s="45" t="e">
        <f>INDEX('Dev Likert Scale Single Score'!$E$2:$E$8, MATCH('Admin Single Score'!Z156, 'Dev Likert Scale Single Score'!$D$2:$D$8, 0))</f>
        <v>#N/A</v>
      </c>
      <c r="AA154" s="45" t="e">
        <f>INDEX('Dev Likert Scale Single Score'!$E$2:$E$8, MATCH('Admin Single Score'!AA156, 'Dev Likert Scale Single Score'!$D$2:$D$8, 0))</f>
        <v>#N/A</v>
      </c>
      <c r="AB154" s="45" t="e">
        <f>INDEX('Dev Likert Scale Single Score'!$E$2:$E$8, MATCH('Admin Single Score'!AB156, 'Dev Likert Scale Single Score'!$D$2:$D$8, 0))</f>
        <v>#N/A</v>
      </c>
      <c r="AC154" s="45" t="e">
        <f>INDEX('Dev Likert Scale Single Score'!$E$2:$E$8, MATCH('Admin Single Score'!AC156, 'Dev Likert Scale Single Score'!$D$2:$D$8, 0))</f>
        <v>#N/A</v>
      </c>
      <c r="AD154" s="45" t="e">
        <f>INDEX('Dev Likert Scale Single Score'!$E$2:$E$8, MATCH('Admin Single Score'!AD156, 'Dev Likert Scale Single Score'!$D$2:$D$8, 0))</f>
        <v>#N/A</v>
      </c>
      <c r="AE154" s="45" t="e">
        <f>INDEX('Dev Likert Scale Single Score'!$E$2:$E$8, MATCH('Admin Single Score'!AE156, 'Dev Likert Scale Single Score'!$D$2:$D$8, 0))</f>
        <v>#N/A</v>
      </c>
      <c r="AF154" s="45" t="e">
        <f>INDEX('Dev Likert Scale Single Score'!$E$2:$E$8, MATCH('Admin Single Score'!AF156, 'Dev Likert Scale Single Score'!$D$2:$D$8, 0))</f>
        <v>#N/A</v>
      </c>
      <c r="AG154" s="45" t="e">
        <f>INDEX('Dev Likert Scale Single Score'!$E$2:$E$8, MATCH('Admin Single Score'!AG156, 'Dev Likert Scale Single Score'!$D$2:$D$8, 0))</f>
        <v>#N/A</v>
      </c>
      <c r="AH154" s="45" t="e">
        <f>INDEX('Dev Likert Scale Single Score'!$E$2:$E$8, MATCH('Admin Single Score'!AH156, 'Dev Likert Scale Single Score'!$D$2:$D$8, 0))</f>
        <v>#N/A</v>
      </c>
      <c r="AI154" s="45" t="e">
        <f>INDEX('Dev Likert Scale Single Score'!$E$2:$E$8, MATCH('Admin Single Score'!AI156, 'Dev Likert Scale Single Score'!$D$2:$D$8, 0))</f>
        <v>#N/A</v>
      </c>
      <c r="AJ154" s="45" t="e">
        <f>INDEX('Dev Likert Scale Single Score'!$E$2:$E$8, MATCH('Admin Single Score'!AJ156, 'Dev Likert Scale Single Score'!$D$2:$D$8, 0))</f>
        <v>#N/A</v>
      </c>
      <c r="AK154" s="45" t="e">
        <f>INDEX('Dev Likert Scale Single Score'!$E$2:$E$8, MATCH('Admin Single Score'!AK156, 'Dev Likert Scale Single Score'!$D$2:$D$8, 0))</f>
        <v>#N/A</v>
      </c>
      <c r="AL154" s="45" t="e">
        <f>INDEX('Dev Likert Scale Single Score'!$E$2:$E$8, MATCH('Admin Single Score'!AL156, 'Dev Likert Scale Single Score'!$D$2:$D$8, 0))</f>
        <v>#N/A</v>
      </c>
      <c r="AM154" s="45" t="e">
        <f>INDEX('Dev Likert Scale Single Score'!$E$2:$E$8, MATCH('Admin Single Score'!AM156, 'Dev Likert Scale Single Score'!$D$2:$D$8, 0))</f>
        <v>#N/A</v>
      </c>
      <c r="AN154" s="45" t="e">
        <f>INDEX('Dev Likert Scale Single Score'!$E$2:$E$8, MATCH('Admin Single Score'!AN156, 'Dev Likert Scale Single Score'!$D$2:$D$8, 0))</f>
        <v>#N/A</v>
      </c>
      <c r="AO154" s="45" t="e">
        <f>INDEX('Dev Likert Scale Single Score'!$E$2:$E$8, MATCH('Admin Single Score'!AO156, 'Dev Likert Scale Single Score'!$D$2:$D$8, 0))</f>
        <v>#N/A</v>
      </c>
      <c r="AP154" s="45" t="e">
        <f>INDEX('Dev Likert Scale Single Score'!$E$2:$E$8, MATCH('Admin Single Score'!AP156, 'Dev Likert Scale Single Score'!$D$2:$D$8, 0))</f>
        <v>#N/A</v>
      </c>
      <c r="AQ154" s="45" t="e">
        <f>INDEX('Dev Likert Scale Single Score'!$E$2:$E$8, MATCH('Admin Single Score'!AQ156, 'Dev Likert Scale Single Score'!$D$2:$D$8, 0))</f>
        <v>#N/A</v>
      </c>
    </row>
    <row r="155" spans="1:43" ht="61.5" thickTop="1" thickBot="1" x14ac:dyDescent="0.3">
      <c r="A155" s="92" t="str">
        <f>'Admin Single Score'!A157</f>
        <v>Question_31</v>
      </c>
      <c r="B155" s="13" t="str">
        <f>'Admin Single Score'!B157</f>
        <v>How do these methods compare to the methods used in the MPA in terms of impact on the food-web?</v>
      </c>
      <c r="C155" s="59" t="str">
        <f ca="1">'Admin Single Score'!C157</f>
        <v>This is unknown and/or uncertain (Q31).</v>
      </c>
      <c r="D155" s="45" t="str">
        <f>INDEX('Dev Likert Scale Single Score'!$E$2:$E$8, MATCH('Admin Single Score'!D157, 'Dev Likert Scale Single Score'!$D$2:$D$8, 0))</f>
        <v>u</v>
      </c>
      <c r="E155" s="45" t="str">
        <f>INDEX('Dev Likert Scale Single Score'!$E$2:$E$8, MATCH('Admin Single Score'!E157, 'Dev Likert Scale Single Score'!$D$2:$D$8, 0))</f>
        <v>u</v>
      </c>
      <c r="F155" s="45">
        <f>INDEX('Dev Likert Scale Single Score'!$E$2:$E$8, MATCH('Admin Single Score'!F157, 'Dev Likert Scale Single Score'!$D$2:$D$8, 0))</f>
        <v>0</v>
      </c>
      <c r="G155" s="45">
        <f>INDEX('Dev Likert Scale Single Score'!$E$2:$E$8, MATCH('Admin Single Score'!G157, 'Dev Likert Scale Single Score'!$D$2:$D$8, 0))</f>
        <v>0</v>
      </c>
      <c r="H155" s="45">
        <f>INDEX('Dev Likert Scale Single Score'!$E$2:$E$8, MATCH('Admin Single Score'!H157, 'Dev Likert Scale Single Score'!$D$2:$D$8, 0))</f>
        <v>0</v>
      </c>
      <c r="I155" s="45">
        <f>INDEX('Dev Likert Scale Single Score'!$E$2:$E$8, MATCH('Admin Single Score'!I157, 'Dev Likert Scale Single Score'!$D$2:$D$8, 0))</f>
        <v>0</v>
      </c>
      <c r="J155" s="45">
        <f>INDEX('Dev Likert Scale Single Score'!$E$2:$E$8, MATCH('Admin Single Score'!J157, 'Dev Likert Scale Single Score'!$D$2:$D$8, 0))</f>
        <v>0</v>
      </c>
      <c r="K155" s="45">
        <f>INDEX('Dev Likert Scale Single Score'!$E$2:$E$8, MATCH('Admin Single Score'!K157, 'Dev Likert Scale Single Score'!$D$2:$D$8, 0))</f>
        <v>0</v>
      </c>
      <c r="L155" s="45">
        <f>INDEX('Dev Likert Scale Single Score'!$E$2:$E$8, MATCH('Admin Single Score'!L157, 'Dev Likert Scale Single Score'!$D$2:$D$8, 0))</f>
        <v>0</v>
      </c>
      <c r="M155" s="45">
        <f>INDEX('Dev Likert Scale Single Score'!$E$2:$E$8, MATCH('Admin Single Score'!M157, 'Dev Likert Scale Single Score'!$D$2:$D$8, 0))</f>
        <v>0</v>
      </c>
      <c r="N155" s="45">
        <f>INDEX('Dev Likert Scale Single Score'!$E$2:$E$8, MATCH('Admin Single Score'!N157, 'Dev Likert Scale Single Score'!$D$2:$D$8, 0))</f>
        <v>0</v>
      </c>
      <c r="O155" s="45">
        <f>INDEX('Dev Likert Scale Single Score'!$E$2:$E$8, MATCH('Admin Single Score'!O157, 'Dev Likert Scale Single Score'!$D$2:$D$8, 0))</f>
        <v>0</v>
      </c>
      <c r="P155" s="45">
        <f>INDEX('Dev Likert Scale Single Score'!$E$2:$E$8, MATCH('Admin Single Score'!P157, 'Dev Likert Scale Single Score'!$D$2:$D$8, 0))</f>
        <v>0</v>
      </c>
      <c r="Q155" s="45">
        <f>INDEX('Dev Likert Scale Single Score'!$E$2:$E$8, MATCH('Admin Single Score'!Q157, 'Dev Likert Scale Single Score'!$D$2:$D$8, 0))</f>
        <v>0</v>
      </c>
      <c r="R155" s="45" t="e">
        <f>INDEX('Dev Likert Scale Single Score'!$E$2:$E$8, MATCH('Admin Single Score'!R157, 'Dev Likert Scale Single Score'!$D$2:$D$8, 0))</f>
        <v>#N/A</v>
      </c>
      <c r="S155" s="45" t="e">
        <f>INDEX('Dev Likert Scale Single Score'!$E$2:$E$8, MATCH('Admin Single Score'!S157, 'Dev Likert Scale Single Score'!$D$2:$D$8, 0))</f>
        <v>#N/A</v>
      </c>
      <c r="T155" s="45" t="e">
        <f>INDEX('Dev Likert Scale Single Score'!$E$2:$E$8, MATCH('Admin Single Score'!T157, 'Dev Likert Scale Single Score'!$D$2:$D$8, 0))</f>
        <v>#N/A</v>
      </c>
      <c r="U155" s="45" t="e">
        <f>INDEX('Dev Likert Scale Single Score'!$E$2:$E$8, MATCH('Admin Single Score'!U157, 'Dev Likert Scale Single Score'!$D$2:$D$8, 0))</f>
        <v>#N/A</v>
      </c>
      <c r="V155" s="45" t="e">
        <f>INDEX('Dev Likert Scale Single Score'!$E$2:$E$8, MATCH('Admin Single Score'!V157, 'Dev Likert Scale Single Score'!$D$2:$D$8, 0))</f>
        <v>#N/A</v>
      </c>
      <c r="W155" s="45" t="e">
        <f>INDEX('Dev Likert Scale Single Score'!$E$2:$E$8, MATCH('Admin Single Score'!W157, 'Dev Likert Scale Single Score'!$D$2:$D$8, 0))</f>
        <v>#N/A</v>
      </c>
      <c r="X155" s="45" t="e">
        <f>INDEX('Dev Likert Scale Single Score'!$E$2:$E$8, MATCH('Admin Single Score'!X157, 'Dev Likert Scale Single Score'!$D$2:$D$8, 0))</f>
        <v>#N/A</v>
      </c>
      <c r="Y155" s="45" t="e">
        <f>INDEX('Dev Likert Scale Single Score'!$E$2:$E$8, MATCH('Admin Single Score'!Y157, 'Dev Likert Scale Single Score'!$D$2:$D$8, 0))</f>
        <v>#N/A</v>
      </c>
      <c r="Z155" s="45" t="e">
        <f>INDEX('Dev Likert Scale Single Score'!$E$2:$E$8, MATCH('Admin Single Score'!Z157, 'Dev Likert Scale Single Score'!$D$2:$D$8, 0))</f>
        <v>#N/A</v>
      </c>
      <c r="AA155" s="45" t="e">
        <f>INDEX('Dev Likert Scale Single Score'!$E$2:$E$8, MATCH('Admin Single Score'!AA157, 'Dev Likert Scale Single Score'!$D$2:$D$8, 0))</f>
        <v>#N/A</v>
      </c>
      <c r="AB155" s="45" t="e">
        <f>INDEX('Dev Likert Scale Single Score'!$E$2:$E$8, MATCH('Admin Single Score'!AB157, 'Dev Likert Scale Single Score'!$D$2:$D$8, 0))</f>
        <v>#N/A</v>
      </c>
      <c r="AC155" s="45" t="e">
        <f>INDEX('Dev Likert Scale Single Score'!$E$2:$E$8, MATCH('Admin Single Score'!AC157, 'Dev Likert Scale Single Score'!$D$2:$D$8, 0))</f>
        <v>#N/A</v>
      </c>
      <c r="AD155" s="45" t="e">
        <f>INDEX('Dev Likert Scale Single Score'!$E$2:$E$8, MATCH('Admin Single Score'!AD157, 'Dev Likert Scale Single Score'!$D$2:$D$8, 0))</f>
        <v>#N/A</v>
      </c>
      <c r="AE155" s="45" t="e">
        <f>INDEX('Dev Likert Scale Single Score'!$E$2:$E$8, MATCH('Admin Single Score'!AE157, 'Dev Likert Scale Single Score'!$D$2:$D$8, 0))</f>
        <v>#N/A</v>
      </c>
      <c r="AF155" s="45" t="e">
        <f>INDEX('Dev Likert Scale Single Score'!$E$2:$E$8, MATCH('Admin Single Score'!AF157, 'Dev Likert Scale Single Score'!$D$2:$D$8, 0))</f>
        <v>#N/A</v>
      </c>
      <c r="AG155" s="45" t="e">
        <f>INDEX('Dev Likert Scale Single Score'!$E$2:$E$8, MATCH('Admin Single Score'!AG157, 'Dev Likert Scale Single Score'!$D$2:$D$8, 0))</f>
        <v>#N/A</v>
      </c>
      <c r="AH155" s="45" t="e">
        <f>INDEX('Dev Likert Scale Single Score'!$E$2:$E$8, MATCH('Admin Single Score'!AH157, 'Dev Likert Scale Single Score'!$D$2:$D$8, 0))</f>
        <v>#N/A</v>
      </c>
      <c r="AI155" s="45" t="e">
        <f>INDEX('Dev Likert Scale Single Score'!$E$2:$E$8, MATCH('Admin Single Score'!AI157, 'Dev Likert Scale Single Score'!$D$2:$D$8, 0))</f>
        <v>#N/A</v>
      </c>
      <c r="AJ155" s="45" t="e">
        <f>INDEX('Dev Likert Scale Single Score'!$E$2:$E$8, MATCH('Admin Single Score'!AJ157, 'Dev Likert Scale Single Score'!$D$2:$D$8, 0))</f>
        <v>#N/A</v>
      </c>
      <c r="AK155" s="45" t="e">
        <f>INDEX('Dev Likert Scale Single Score'!$E$2:$E$8, MATCH('Admin Single Score'!AK157, 'Dev Likert Scale Single Score'!$D$2:$D$8, 0))</f>
        <v>#N/A</v>
      </c>
      <c r="AL155" s="45" t="e">
        <f>INDEX('Dev Likert Scale Single Score'!$E$2:$E$8, MATCH('Admin Single Score'!AL157, 'Dev Likert Scale Single Score'!$D$2:$D$8, 0))</f>
        <v>#N/A</v>
      </c>
      <c r="AM155" s="45" t="e">
        <f>INDEX('Dev Likert Scale Single Score'!$E$2:$E$8, MATCH('Admin Single Score'!AM157, 'Dev Likert Scale Single Score'!$D$2:$D$8, 0))</f>
        <v>#N/A</v>
      </c>
      <c r="AN155" s="45" t="e">
        <f>INDEX('Dev Likert Scale Single Score'!$E$2:$E$8, MATCH('Admin Single Score'!AN157, 'Dev Likert Scale Single Score'!$D$2:$D$8, 0))</f>
        <v>#N/A</v>
      </c>
      <c r="AO155" s="45" t="e">
        <f>INDEX('Dev Likert Scale Single Score'!$E$2:$E$8, MATCH('Admin Single Score'!AO157, 'Dev Likert Scale Single Score'!$D$2:$D$8, 0))</f>
        <v>#N/A</v>
      </c>
      <c r="AP155" s="45" t="e">
        <f>INDEX('Dev Likert Scale Single Score'!$E$2:$E$8, MATCH('Admin Single Score'!AP157, 'Dev Likert Scale Single Score'!$D$2:$D$8, 0))</f>
        <v>#N/A</v>
      </c>
      <c r="AQ155" s="45" t="e">
        <f>INDEX('Dev Likert Scale Single Score'!$E$2:$E$8, MATCH('Admin Single Score'!AQ157, 'Dev Likert Scale Single Score'!$D$2:$D$8, 0))</f>
        <v>#N/A</v>
      </c>
    </row>
    <row r="156" spans="1:43" ht="61.5" thickTop="1" thickBot="1" x14ac:dyDescent="0.3">
      <c r="A156" s="92" t="str">
        <f>'Admin Single Score'!A158</f>
        <v>Question_31</v>
      </c>
      <c r="B156" s="13" t="str">
        <f>'Admin Single Score'!B158</f>
        <v>How do these methods compare to the methods used in the MPA in terms of impact on the food-web?</v>
      </c>
      <c r="C156" s="59">
        <f ca="1">'Admin Single Score'!C158</f>
        <v>0</v>
      </c>
      <c r="D156" s="45" t="e">
        <f>INDEX('Dev Likert Scale Single Score'!$E$2:$E$8, MATCH('Admin Single Score'!D158, 'Dev Likert Scale Single Score'!$D$2:$D$8, 0))</f>
        <v>#N/A</v>
      </c>
      <c r="E156" s="45" t="e">
        <f>INDEX('Dev Likert Scale Single Score'!$E$2:$E$8, MATCH('Admin Single Score'!E158, 'Dev Likert Scale Single Score'!$D$2:$D$8, 0))</f>
        <v>#N/A</v>
      </c>
      <c r="F156" s="45" t="e">
        <f>INDEX('Dev Likert Scale Single Score'!$E$2:$E$8, MATCH('Admin Single Score'!F158, 'Dev Likert Scale Single Score'!$D$2:$D$8, 0))</f>
        <v>#N/A</v>
      </c>
      <c r="G156" s="45" t="e">
        <f>INDEX('Dev Likert Scale Single Score'!$E$2:$E$8, MATCH('Admin Single Score'!G158, 'Dev Likert Scale Single Score'!$D$2:$D$8, 0))</f>
        <v>#N/A</v>
      </c>
      <c r="H156" s="45" t="e">
        <f>INDEX('Dev Likert Scale Single Score'!$E$2:$E$8, MATCH('Admin Single Score'!H158, 'Dev Likert Scale Single Score'!$D$2:$D$8, 0))</f>
        <v>#N/A</v>
      </c>
      <c r="I156" s="45" t="e">
        <f>INDEX('Dev Likert Scale Single Score'!$E$2:$E$8, MATCH('Admin Single Score'!I158, 'Dev Likert Scale Single Score'!$D$2:$D$8, 0))</f>
        <v>#N/A</v>
      </c>
      <c r="J156" s="45" t="e">
        <f>INDEX('Dev Likert Scale Single Score'!$E$2:$E$8, MATCH('Admin Single Score'!J158, 'Dev Likert Scale Single Score'!$D$2:$D$8, 0))</f>
        <v>#N/A</v>
      </c>
      <c r="K156" s="45" t="e">
        <f>INDEX('Dev Likert Scale Single Score'!$E$2:$E$8, MATCH('Admin Single Score'!K158, 'Dev Likert Scale Single Score'!$D$2:$D$8, 0))</f>
        <v>#N/A</v>
      </c>
      <c r="L156" s="45" t="e">
        <f>INDEX('Dev Likert Scale Single Score'!$E$2:$E$8, MATCH('Admin Single Score'!L158, 'Dev Likert Scale Single Score'!$D$2:$D$8, 0))</f>
        <v>#N/A</v>
      </c>
      <c r="M156" s="45" t="e">
        <f>INDEX('Dev Likert Scale Single Score'!$E$2:$E$8, MATCH('Admin Single Score'!M158, 'Dev Likert Scale Single Score'!$D$2:$D$8, 0))</f>
        <v>#N/A</v>
      </c>
      <c r="N156" s="45" t="e">
        <f>INDEX('Dev Likert Scale Single Score'!$E$2:$E$8, MATCH('Admin Single Score'!N158, 'Dev Likert Scale Single Score'!$D$2:$D$8, 0))</f>
        <v>#N/A</v>
      </c>
      <c r="O156" s="45" t="e">
        <f>INDEX('Dev Likert Scale Single Score'!$E$2:$E$8, MATCH('Admin Single Score'!O158, 'Dev Likert Scale Single Score'!$D$2:$D$8, 0))</f>
        <v>#N/A</v>
      </c>
      <c r="P156" s="45" t="e">
        <f>INDEX('Dev Likert Scale Single Score'!$E$2:$E$8, MATCH('Admin Single Score'!P158, 'Dev Likert Scale Single Score'!$D$2:$D$8, 0))</f>
        <v>#N/A</v>
      </c>
      <c r="Q156" s="45" t="e">
        <f>INDEX('Dev Likert Scale Single Score'!$E$2:$E$8, MATCH('Admin Single Score'!Q158, 'Dev Likert Scale Single Score'!$D$2:$D$8, 0))</f>
        <v>#N/A</v>
      </c>
      <c r="R156" s="45" t="e">
        <f>INDEX('Dev Likert Scale Single Score'!$E$2:$E$8, MATCH('Admin Single Score'!R158, 'Dev Likert Scale Single Score'!$D$2:$D$8, 0))</f>
        <v>#N/A</v>
      </c>
      <c r="S156" s="45" t="e">
        <f>INDEX('Dev Likert Scale Single Score'!$E$2:$E$8, MATCH('Admin Single Score'!S158, 'Dev Likert Scale Single Score'!$D$2:$D$8, 0))</f>
        <v>#N/A</v>
      </c>
      <c r="T156" s="45" t="e">
        <f>INDEX('Dev Likert Scale Single Score'!$E$2:$E$8, MATCH('Admin Single Score'!T158, 'Dev Likert Scale Single Score'!$D$2:$D$8, 0))</f>
        <v>#N/A</v>
      </c>
      <c r="U156" s="45" t="e">
        <f>INDEX('Dev Likert Scale Single Score'!$E$2:$E$8, MATCH('Admin Single Score'!U158, 'Dev Likert Scale Single Score'!$D$2:$D$8, 0))</f>
        <v>#N/A</v>
      </c>
      <c r="V156" s="45" t="e">
        <f>INDEX('Dev Likert Scale Single Score'!$E$2:$E$8, MATCH('Admin Single Score'!V158, 'Dev Likert Scale Single Score'!$D$2:$D$8, 0))</f>
        <v>#N/A</v>
      </c>
      <c r="W156" s="45" t="e">
        <f>INDEX('Dev Likert Scale Single Score'!$E$2:$E$8, MATCH('Admin Single Score'!W158, 'Dev Likert Scale Single Score'!$D$2:$D$8, 0))</f>
        <v>#N/A</v>
      </c>
      <c r="X156" s="45" t="e">
        <f>INDEX('Dev Likert Scale Single Score'!$E$2:$E$8, MATCH('Admin Single Score'!X158, 'Dev Likert Scale Single Score'!$D$2:$D$8, 0))</f>
        <v>#N/A</v>
      </c>
      <c r="Y156" s="45" t="e">
        <f>INDEX('Dev Likert Scale Single Score'!$E$2:$E$8, MATCH('Admin Single Score'!Y158, 'Dev Likert Scale Single Score'!$D$2:$D$8, 0))</f>
        <v>#N/A</v>
      </c>
      <c r="Z156" s="45" t="e">
        <f>INDEX('Dev Likert Scale Single Score'!$E$2:$E$8, MATCH('Admin Single Score'!Z158, 'Dev Likert Scale Single Score'!$D$2:$D$8, 0))</f>
        <v>#N/A</v>
      </c>
      <c r="AA156" s="45" t="e">
        <f>INDEX('Dev Likert Scale Single Score'!$E$2:$E$8, MATCH('Admin Single Score'!AA158, 'Dev Likert Scale Single Score'!$D$2:$D$8, 0))</f>
        <v>#N/A</v>
      </c>
      <c r="AB156" s="45" t="e">
        <f>INDEX('Dev Likert Scale Single Score'!$E$2:$E$8, MATCH('Admin Single Score'!AB158, 'Dev Likert Scale Single Score'!$D$2:$D$8, 0))</f>
        <v>#N/A</v>
      </c>
      <c r="AC156" s="45" t="e">
        <f>INDEX('Dev Likert Scale Single Score'!$E$2:$E$8, MATCH('Admin Single Score'!AC158, 'Dev Likert Scale Single Score'!$D$2:$D$8, 0))</f>
        <v>#N/A</v>
      </c>
      <c r="AD156" s="45" t="e">
        <f>INDEX('Dev Likert Scale Single Score'!$E$2:$E$8, MATCH('Admin Single Score'!AD158, 'Dev Likert Scale Single Score'!$D$2:$D$8, 0))</f>
        <v>#N/A</v>
      </c>
      <c r="AE156" s="45" t="e">
        <f>INDEX('Dev Likert Scale Single Score'!$E$2:$E$8, MATCH('Admin Single Score'!AE158, 'Dev Likert Scale Single Score'!$D$2:$D$8, 0))</f>
        <v>#N/A</v>
      </c>
      <c r="AF156" s="45" t="e">
        <f>INDEX('Dev Likert Scale Single Score'!$E$2:$E$8, MATCH('Admin Single Score'!AF158, 'Dev Likert Scale Single Score'!$D$2:$D$8, 0))</f>
        <v>#N/A</v>
      </c>
      <c r="AG156" s="45" t="e">
        <f>INDEX('Dev Likert Scale Single Score'!$E$2:$E$8, MATCH('Admin Single Score'!AG158, 'Dev Likert Scale Single Score'!$D$2:$D$8, 0))</f>
        <v>#N/A</v>
      </c>
      <c r="AH156" s="45" t="e">
        <f>INDEX('Dev Likert Scale Single Score'!$E$2:$E$8, MATCH('Admin Single Score'!AH158, 'Dev Likert Scale Single Score'!$D$2:$D$8, 0))</f>
        <v>#N/A</v>
      </c>
      <c r="AI156" s="45" t="e">
        <f>INDEX('Dev Likert Scale Single Score'!$E$2:$E$8, MATCH('Admin Single Score'!AI158, 'Dev Likert Scale Single Score'!$D$2:$D$8, 0))</f>
        <v>#N/A</v>
      </c>
      <c r="AJ156" s="45" t="e">
        <f>INDEX('Dev Likert Scale Single Score'!$E$2:$E$8, MATCH('Admin Single Score'!AJ158, 'Dev Likert Scale Single Score'!$D$2:$D$8, 0))</f>
        <v>#N/A</v>
      </c>
      <c r="AK156" s="45" t="e">
        <f>INDEX('Dev Likert Scale Single Score'!$E$2:$E$8, MATCH('Admin Single Score'!AK158, 'Dev Likert Scale Single Score'!$D$2:$D$8, 0))</f>
        <v>#N/A</v>
      </c>
      <c r="AL156" s="45" t="e">
        <f>INDEX('Dev Likert Scale Single Score'!$E$2:$E$8, MATCH('Admin Single Score'!AL158, 'Dev Likert Scale Single Score'!$D$2:$D$8, 0))</f>
        <v>#N/A</v>
      </c>
      <c r="AM156" s="45" t="e">
        <f>INDEX('Dev Likert Scale Single Score'!$E$2:$E$8, MATCH('Admin Single Score'!AM158, 'Dev Likert Scale Single Score'!$D$2:$D$8, 0))</f>
        <v>#N/A</v>
      </c>
      <c r="AN156" s="45" t="e">
        <f>INDEX('Dev Likert Scale Single Score'!$E$2:$E$8, MATCH('Admin Single Score'!AN158, 'Dev Likert Scale Single Score'!$D$2:$D$8, 0))</f>
        <v>#N/A</v>
      </c>
      <c r="AO156" s="45" t="e">
        <f>INDEX('Dev Likert Scale Single Score'!$E$2:$E$8, MATCH('Admin Single Score'!AO158, 'Dev Likert Scale Single Score'!$D$2:$D$8, 0))</f>
        <v>#N/A</v>
      </c>
      <c r="AP156" s="45" t="e">
        <f>INDEX('Dev Likert Scale Single Score'!$E$2:$E$8, MATCH('Admin Single Score'!AP158, 'Dev Likert Scale Single Score'!$D$2:$D$8, 0))</f>
        <v>#N/A</v>
      </c>
      <c r="AQ156" s="45" t="e">
        <f>INDEX('Dev Likert Scale Single Score'!$E$2:$E$8, MATCH('Admin Single Score'!AQ158, 'Dev Likert Scale Single Score'!$D$2:$D$8, 0))</f>
        <v>#N/A</v>
      </c>
    </row>
    <row r="157" spans="1:43" ht="46.5" thickTop="1" thickBot="1" x14ac:dyDescent="0.3">
      <c r="A157" s="92" t="str">
        <f>'Admin Single Score'!A159</f>
        <v>Question_32</v>
      </c>
      <c r="B157" s="92" t="str">
        <f>'Admin Single Score'!B159</f>
        <v>If innovation is required, to what extent is the community capable of innovation (financial and willingness)?</v>
      </c>
      <c r="C157" s="59" t="str">
        <f ca="1">'Admin Single Score'!C159</f>
        <v>The community is very capable (financially) and willing to innovate</v>
      </c>
      <c r="D157" s="45">
        <f>INDEX('Dev Likert Scale Single Score'!$E$2:$E$8, MATCH('Admin Single Score'!D159, 'Dev Likert Scale Single Score'!$D$2:$D$8, 0))</f>
        <v>1</v>
      </c>
      <c r="E157" s="45">
        <f>INDEX('Dev Likert Scale Single Score'!$E$2:$E$8, MATCH('Admin Single Score'!E159, 'Dev Likert Scale Single Score'!$D$2:$D$8, 0))</f>
        <v>1</v>
      </c>
      <c r="F157" s="45">
        <f>INDEX('Dev Likert Scale Single Score'!$E$2:$E$8, MATCH('Admin Single Score'!F159, 'Dev Likert Scale Single Score'!$D$2:$D$8, 0))</f>
        <v>1</v>
      </c>
      <c r="G157" s="45">
        <f>INDEX('Dev Likert Scale Single Score'!$E$2:$E$8, MATCH('Admin Single Score'!G159, 'Dev Likert Scale Single Score'!$D$2:$D$8, 0))</f>
        <v>0</v>
      </c>
      <c r="H157" s="45">
        <f>INDEX('Dev Likert Scale Single Score'!$E$2:$E$8, MATCH('Admin Single Score'!H159, 'Dev Likert Scale Single Score'!$D$2:$D$8, 0))</f>
        <v>0</v>
      </c>
      <c r="I157" s="45">
        <f>INDEX('Dev Likert Scale Single Score'!$E$2:$E$8, MATCH('Admin Single Score'!I159, 'Dev Likert Scale Single Score'!$D$2:$D$8, 0))</f>
        <v>2</v>
      </c>
      <c r="J157" s="45">
        <f>INDEX('Dev Likert Scale Single Score'!$E$2:$E$8, MATCH('Admin Single Score'!J159, 'Dev Likert Scale Single Score'!$D$2:$D$8, 0))</f>
        <v>2</v>
      </c>
      <c r="K157" s="45">
        <f>INDEX('Dev Likert Scale Single Score'!$E$2:$E$8, MATCH('Admin Single Score'!K159, 'Dev Likert Scale Single Score'!$D$2:$D$8, 0))</f>
        <v>0</v>
      </c>
      <c r="L157" s="45">
        <f>INDEX('Dev Likert Scale Single Score'!$E$2:$E$8, MATCH('Admin Single Score'!L159, 'Dev Likert Scale Single Score'!$D$2:$D$8, 0))</f>
        <v>2</v>
      </c>
      <c r="M157" s="45">
        <f>INDEX('Dev Likert Scale Single Score'!$E$2:$E$8, MATCH('Admin Single Score'!M159, 'Dev Likert Scale Single Score'!$D$2:$D$8, 0))</f>
        <v>2</v>
      </c>
      <c r="N157" s="45">
        <f>INDEX('Dev Likert Scale Single Score'!$E$2:$E$8, MATCH('Admin Single Score'!N159, 'Dev Likert Scale Single Score'!$D$2:$D$8, 0))</f>
        <v>0</v>
      </c>
      <c r="O157" s="45">
        <f>INDEX('Dev Likert Scale Single Score'!$E$2:$E$8, MATCH('Admin Single Score'!O159, 'Dev Likert Scale Single Score'!$D$2:$D$8, 0))</f>
        <v>0</v>
      </c>
      <c r="P157" s="45">
        <f>INDEX('Dev Likert Scale Single Score'!$E$2:$E$8, MATCH('Admin Single Score'!P159, 'Dev Likert Scale Single Score'!$D$2:$D$8, 0))</f>
        <v>2</v>
      </c>
      <c r="Q157" s="45">
        <f>INDEX('Dev Likert Scale Single Score'!$E$2:$E$8, MATCH('Admin Single Score'!Q159, 'Dev Likert Scale Single Score'!$D$2:$D$8, 0))</f>
        <v>2</v>
      </c>
      <c r="R157" s="45" t="e">
        <f>INDEX('Dev Likert Scale Single Score'!$E$2:$E$8, MATCH('Admin Single Score'!R159, 'Dev Likert Scale Single Score'!$D$2:$D$8, 0))</f>
        <v>#N/A</v>
      </c>
      <c r="S157" s="45" t="e">
        <f>INDEX('Dev Likert Scale Single Score'!$E$2:$E$8, MATCH('Admin Single Score'!S159, 'Dev Likert Scale Single Score'!$D$2:$D$8, 0))</f>
        <v>#N/A</v>
      </c>
      <c r="T157" s="45" t="e">
        <f>INDEX('Dev Likert Scale Single Score'!$E$2:$E$8, MATCH('Admin Single Score'!T159, 'Dev Likert Scale Single Score'!$D$2:$D$8, 0))</f>
        <v>#N/A</v>
      </c>
      <c r="U157" s="45" t="e">
        <f>INDEX('Dev Likert Scale Single Score'!$E$2:$E$8, MATCH('Admin Single Score'!U159, 'Dev Likert Scale Single Score'!$D$2:$D$8, 0))</f>
        <v>#N/A</v>
      </c>
      <c r="V157" s="45" t="e">
        <f>INDEX('Dev Likert Scale Single Score'!$E$2:$E$8, MATCH('Admin Single Score'!V159, 'Dev Likert Scale Single Score'!$D$2:$D$8, 0))</f>
        <v>#N/A</v>
      </c>
      <c r="W157" s="45" t="e">
        <f>INDEX('Dev Likert Scale Single Score'!$E$2:$E$8, MATCH('Admin Single Score'!W159, 'Dev Likert Scale Single Score'!$D$2:$D$8, 0))</f>
        <v>#N/A</v>
      </c>
      <c r="X157" s="45" t="e">
        <f>INDEX('Dev Likert Scale Single Score'!$E$2:$E$8, MATCH('Admin Single Score'!X159, 'Dev Likert Scale Single Score'!$D$2:$D$8, 0))</f>
        <v>#N/A</v>
      </c>
      <c r="Y157" s="45" t="e">
        <f>INDEX('Dev Likert Scale Single Score'!$E$2:$E$8, MATCH('Admin Single Score'!Y159, 'Dev Likert Scale Single Score'!$D$2:$D$8, 0))</f>
        <v>#N/A</v>
      </c>
      <c r="Z157" s="45" t="e">
        <f>INDEX('Dev Likert Scale Single Score'!$E$2:$E$8, MATCH('Admin Single Score'!Z159, 'Dev Likert Scale Single Score'!$D$2:$D$8, 0))</f>
        <v>#N/A</v>
      </c>
      <c r="AA157" s="45" t="e">
        <f>INDEX('Dev Likert Scale Single Score'!$E$2:$E$8, MATCH('Admin Single Score'!AA159, 'Dev Likert Scale Single Score'!$D$2:$D$8, 0))</f>
        <v>#N/A</v>
      </c>
      <c r="AB157" s="45" t="e">
        <f>INDEX('Dev Likert Scale Single Score'!$E$2:$E$8, MATCH('Admin Single Score'!AB159, 'Dev Likert Scale Single Score'!$D$2:$D$8, 0))</f>
        <v>#N/A</v>
      </c>
      <c r="AC157" s="45" t="e">
        <f>INDEX('Dev Likert Scale Single Score'!$E$2:$E$8, MATCH('Admin Single Score'!AC159, 'Dev Likert Scale Single Score'!$D$2:$D$8, 0))</f>
        <v>#N/A</v>
      </c>
      <c r="AD157" s="45" t="e">
        <f>INDEX('Dev Likert Scale Single Score'!$E$2:$E$8, MATCH('Admin Single Score'!AD159, 'Dev Likert Scale Single Score'!$D$2:$D$8, 0))</f>
        <v>#N/A</v>
      </c>
      <c r="AE157" s="45" t="e">
        <f>INDEX('Dev Likert Scale Single Score'!$E$2:$E$8, MATCH('Admin Single Score'!AE159, 'Dev Likert Scale Single Score'!$D$2:$D$8, 0))</f>
        <v>#N/A</v>
      </c>
      <c r="AF157" s="45" t="e">
        <f>INDEX('Dev Likert Scale Single Score'!$E$2:$E$8, MATCH('Admin Single Score'!AF159, 'Dev Likert Scale Single Score'!$D$2:$D$8, 0))</f>
        <v>#N/A</v>
      </c>
      <c r="AG157" s="45" t="e">
        <f>INDEX('Dev Likert Scale Single Score'!$E$2:$E$8, MATCH('Admin Single Score'!AG159, 'Dev Likert Scale Single Score'!$D$2:$D$8, 0))</f>
        <v>#N/A</v>
      </c>
      <c r="AH157" s="45" t="e">
        <f>INDEX('Dev Likert Scale Single Score'!$E$2:$E$8, MATCH('Admin Single Score'!AH159, 'Dev Likert Scale Single Score'!$D$2:$D$8, 0))</f>
        <v>#N/A</v>
      </c>
      <c r="AI157" s="45" t="e">
        <f>INDEX('Dev Likert Scale Single Score'!$E$2:$E$8, MATCH('Admin Single Score'!AI159, 'Dev Likert Scale Single Score'!$D$2:$D$8, 0))</f>
        <v>#N/A</v>
      </c>
      <c r="AJ157" s="45" t="e">
        <f>INDEX('Dev Likert Scale Single Score'!$E$2:$E$8, MATCH('Admin Single Score'!AJ159, 'Dev Likert Scale Single Score'!$D$2:$D$8, 0))</f>
        <v>#N/A</v>
      </c>
      <c r="AK157" s="45" t="e">
        <f>INDEX('Dev Likert Scale Single Score'!$E$2:$E$8, MATCH('Admin Single Score'!AK159, 'Dev Likert Scale Single Score'!$D$2:$D$8, 0))</f>
        <v>#N/A</v>
      </c>
      <c r="AL157" s="45" t="e">
        <f>INDEX('Dev Likert Scale Single Score'!$E$2:$E$8, MATCH('Admin Single Score'!AL159, 'Dev Likert Scale Single Score'!$D$2:$D$8, 0))</f>
        <v>#N/A</v>
      </c>
      <c r="AM157" s="45" t="e">
        <f>INDEX('Dev Likert Scale Single Score'!$E$2:$E$8, MATCH('Admin Single Score'!AM159, 'Dev Likert Scale Single Score'!$D$2:$D$8, 0))</f>
        <v>#N/A</v>
      </c>
      <c r="AN157" s="45" t="e">
        <f>INDEX('Dev Likert Scale Single Score'!$E$2:$E$8, MATCH('Admin Single Score'!AN159, 'Dev Likert Scale Single Score'!$D$2:$D$8, 0))</f>
        <v>#N/A</v>
      </c>
      <c r="AO157" s="45" t="e">
        <f>INDEX('Dev Likert Scale Single Score'!$E$2:$E$8, MATCH('Admin Single Score'!AO159, 'Dev Likert Scale Single Score'!$D$2:$D$8, 0))</f>
        <v>#N/A</v>
      </c>
      <c r="AP157" s="45" t="e">
        <f>INDEX('Dev Likert Scale Single Score'!$E$2:$E$8, MATCH('Admin Single Score'!AP159, 'Dev Likert Scale Single Score'!$D$2:$D$8, 0))</f>
        <v>#N/A</v>
      </c>
      <c r="AQ157" s="45" t="e">
        <f>INDEX('Dev Likert Scale Single Score'!$E$2:$E$8, MATCH('Admin Single Score'!AQ159, 'Dev Likert Scale Single Score'!$D$2:$D$8, 0))</f>
        <v>#N/A</v>
      </c>
    </row>
    <row r="158" spans="1:43" ht="46.5" thickTop="1" thickBot="1" x14ac:dyDescent="0.3">
      <c r="A158" s="92" t="str">
        <f>'Admin Single Score'!A160</f>
        <v>Question_32</v>
      </c>
      <c r="B158" s="92" t="str">
        <f>'Admin Single Score'!B160</f>
        <v>If innovation is required, to what extent is the community capable of innovation (financial and willingness)?</v>
      </c>
      <c r="C158" s="59" t="str">
        <f ca="1">'Admin Single Score'!C160</f>
        <v>The community will only be able and willing to innovate to some extent.</v>
      </c>
      <c r="D158" s="45">
        <f>INDEX('Dev Likert Scale Single Score'!$E$2:$E$8, MATCH('Admin Single Score'!D160, 'Dev Likert Scale Single Score'!$D$2:$D$8, 0))</f>
        <v>2</v>
      </c>
      <c r="E158" s="45">
        <f>INDEX('Dev Likert Scale Single Score'!$E$2:$E$8, MATCH('Admin Single Score'!E160, 'Dev Likert Scale Single Score'!$D$2:$D$8, 0))</f>
        <v>2</v>
      </c>
      <c r="F158" s="45">
        <f>INDEX('Dev Likert Scale Single Score'!$E$2:$E$8, MATCH('Admin Single Score'!F160, 'Dev Likert Scale Single Score'!$D$2:$D$8, 0))</f>
        <v>2</v>
      </c>
      <c r="G158" s="45">
        <f>INDEX('Dev Likert Scale Single Score'!$E$2:$E$8, MATCH('Admin Single Score'!G160, 'Dev Likert Scale Single Score'!$D$2:$D$8, 0))</f>
        <v>0</v>
      </c>
      <c r="H158" s="45">
        <f>INDEX('Dev Likert Scale Single Score'!$E$2:$E$8, MATCH('Admin Single Score'!H160, 'Dev Likert Scale Single Score'!$D$2:$D$8, 0))</f>
        <v>0</v>
      </c>
      <c r="I158" s="45">
        <f>INDEX('Dev Likert Scale Single Score'!$E$2:$E$8, MATCH('Admin Single Score'!I160, 'Dev Likert Scale Single Score'!$D$2:$D$8, 0))</f>
        <v>3</v>
      </c>
      <c r="J158" s="45">
        <f>INDEX('Dev Likert Scale Single Score'!$E$2:$E$8, MATCH('Admin Single Score'!J160, 'Dev Likert Scale Single Score'!$D$2:$D$8, 0))</f>
        <v>3</v>
      </c>
      <c r="K158" s="45">
        <f>INDEX('Dev Likert Scale Single Score'!$E$2:$E$8, MATCH('Admin Single Score'!K160, 'Dev Likert Scale Single Score'!$D$2:$D$8, 0))</f>
        <v>0</v>
      </c>
      <c r="L158" s="45">
        <f>INDEX('Dev Likert Scale Single Score'!$E$2:$E$8, MATCH('Admin Single Score'!L160, 'Dev Likert Scale Single Score'!$D$2:$D$8, 0))</f>
        <v>4</v>
      </c>
      <c r="M158" s="45">
        <f>INDEX('Dev Likert Scale Single Score'!$E$2:$E$8, MATCH('Admin Single Score'!M160, 'Dev Likert Scale Single Score'!$D$2:$D$8, 0))</f>
        <v>3</v>
      </c>
      <c r="N158" s="45">
        <f>INDEX('Dev Likert Scale Single Score'!$E$2:$E$8, MATCH('Admin Single Score'!N160, 'Dev Likert Scale Single Score'!$D$2:$D$8, 0))</f>
        <v>0</v>
      </c>
      <c r="O158" s="45">
        <f>INDEX('Dev Likert Scale Single Score'!$E$2:$E$8, MATCH('Admin Single Score'!O160, 'Dev Likert Scale Single Score'!$D$2:$D$8, 0))</f>
        <v>0</v>
      </c>
      <c r="P158" s="45">
        <f>INDEX('Dev Likert Scale Single Score'!$E$2:$E$8, MATCH('Admin Single Score'!P160, 'Dev Likert Scale Single Score'!$D$2:$D$8, 0))</f>
        <v>3</v>
      </c>
      <c r="Q158" s="45">
        <f>INDEX('Dev Likert Scale Single Score'!$E$2:$E$8, MATCH('Admin Single Score'!Q160, 'Dev Likert Scale Single Score'!$D$2:$D$8, 0))</f>
        <v>3</v>
      </c>
      <c r="R158" s="45" t="e">
        <f>INDEX('Dev Likert Scale Single Score'!$E$2:$E$8, MATCH('Admin Single Score'!R160, 'Dev Likert Scale Single Score'!$D$2:$D$8, 0))</f>
        <v>#N/A</v>
      </c>
      <c r="S158" s="45" t="e">
        <f>INDEX('Dev Likert Scale Single Score'!$E$2:$E$8, MATCH('Admin Single Score'!S160, 'Dev Likert Scale Single Score'!$D$2:$D$8, 0))</f>
        <v>#N/A</v>
      </c>
      <c r="T158" s="45" t="e">
        <f>INDEX('Dev Likert Scale Single Score'!$E$2:$E$8, MATCH('Admin Single Score'!T160, 'Dev Likert Scale Single Score'!$D$2:$D$8, 0))</f>
        <v>#N/A</v>
      </c>
      <c r="U158" s="45" t="e">
        <f>INDEX('Dev Likert Scale Single Score'!$E$2:$E$8, MATCH('Admin Single Score'!U160, 'Dev Likert Scale Single Score'!$D$2:$D$8, 0))</f>
        <v>#N/A</v>
      </c>
      <c r="V158" s="45" t="e">
        <f>INDEX('Dev Likert Scale Single Score'!$E$2:$E$8, MATCH('Admin Single Score'!V160, 'Dev Likert Scale Single Score'!$D$2:$D$8, 0))</f>
        <v>#N/A</v>
      </c>
      <c r="W158" s="45" t="e">
        <f>INDEX('Dev Likert Scale Single Score'!$E$2:$E$8, MATCH('Admin Single Score'!W160, 'Dev Likert Scale Single Score'!$D$2:$D$8, 0))</f>
        <v>#N/A</v>
      </c>
      <c r="X158" s="45" t="e">
        <f>INDEX('Dev Likert Scale Single Score'!$E$2:$E$8, MATCH('Admin Single Score'!X160, 'Dev Likert Scale Single Score'!$D$2:$D$8, 0))</f>
        <v>#N/A</v>
      </c>
      <c r="Y158" s="45" t="e">
        <f>INDEX('Dev Likert Scale Single Score'!$E$2:$E$8, MATCH('Admin Single Score'!Y160, 'Dev Likert Scale Single Score'!$D$2:$D$8, 0))</f>
        <v>#N/A</v>
      </c>
      <c r="Z158" s="45" t="e">
        <f>INDEX('Dev Likert Scale Single Score'!$E$2:$E$8, MATCH('Admin Single Score'!Z160, 'Dev Likert Scale Single Score'!$D$2:$D$8, 0))</f>
        <v>#N/A</v>
      </c>
      <c r="AA158" s="45" t="e">
        <f>INDEX('Dev Likert Scale Single Score'!$E$2:$E$8, MATCH('Admin Single Score'!AA160, 'Dev Likert Scale Single Score'!$D$2:$D$8, 0))</f>
        <v>#N/A</v>
      </c>
      <c r="AB158" s="45" t="e">
        <f>INDEX('Dev Likert Scale Single Score'!$E$2:$E$8, MATCH('Admin Single Score'!AB160, 'Dev Likert Scale Single Score'!$D$2:$D$8, 0))</f>
        <v>#N/A</v>
      </c>
      <c r="AC158" s="45" t="e">
        <f>INDEX('Dev Likert Scale Single Score'!$E$2:$E$8, MATCH('Admin Single Score'!AC160, 'Dev Likert Scale Single Score'!$D$2:$D$8, 0))</f>
        <v>#N/A</v>
      </c>
      <c r="AD158" s="45" t="e">
        <f>INDEX('Dev Likert Scale Single Score'!$E$2:$E$8, MATCH('Admin Single Score'!AD160, 'Dev Likert Scale Single Score'!$D$2:$D$8, 0))</f>
        <v>#N/A</v>
      </c>
      <c r="AE158" s="45" t="e">
        <f>INDEX('Dev Likert Scale Single Score'!$E$2:$E$8, MATCH('Admin Single Score'!AE160, 'Dev Likert Scale Single Score'!$D$2:$D$8, 0))</f>
        <v>#N/A</v>
      </c>
      <c r="AF158" s="45" t="e">
        <f>INDEX('Dev Likert Scale Single Score'!$E$2:$E$8, MATCH('Admin Single Score'!AF160, 'Dev Likert Scale Single Score'!$D$2:$D$8, 0))</f>
        <v>#N/A</v>
      </c>
      <c r="AG158" s="45" t="e">
        <f>INDEX('Dev Likert Scale Single Score'!$E$2:$E$8, MATCH('Admin Single Score'!AG160, 'Dev Likert Scale Single Score'!$D$2:$D$8, 0))</f>
        <v>#N/A</v>
      </c>
      <c r="AH158" s="45" t="e">
        <f>INDEX('Dev Likert Scale Single Score'!$E$2:$E$8, MATCH('Admin Single Score'!AH160, 'Dev Likert Scale Single Score'!$D$2:$D$8, 0))</f>
        <v>#N/A</v>
      </c>
      <c r="AI158" s="45" t="e">
        <f>INDEX('Dev Likert Scale Single Score'!$E$2:$E$8, MATCH('Admin Single Score'!AI160, 'Dev Likert Scale Single Score'!$D$2:$D$8, 0))</f>
        <v>#N/A</v>
      </c>
      <c r="AJ158" s="45" t="e">
        <f>INDEX('Dev Likert Scale Single Score'!$E$2:$E$8, MATCH('Admin Single Score'!AJ160, 'Dev Likert Scale Single Score'!$D$2:$D$8, 0))</f>
        <v>#N/A</v>
      </c>
      <c r="AK158" s="45" t="e">
        <f>INDEX('Dev Likert Scale Single Score'!$E$2:$E$8, MATCH('Admin Single Score'!AK160, 'Dev Likert Scale Single Score'!$D$2:$D$8, 0))</f>
        <v>#N/A</v>
      </c>
      <c r="AL158" s="45" t="e">
        <f>INDEX('Dev Likert Scale Single Score'!$E$2:$E$8, MATCH('Admin Single Score'!AL160, 'Dev Likert Scale Single Score'!$D$2:$D$8, 0))</f>
        <v>#N/A</v>
      </c>
      <c r="AM158" s="45" t="e">
        <f>INDEX('Dev Likert Scale Single Score'!$E$2:$E$8, MATCH('Admin Single Score'!AM160, 'Dev Likert Scale Single Score'!$D$2:$D$8, 0))</f>
        <v>#N/A</v>
      </c>
      <c r="AN158" s="45" t="e">
        <f>INDEX('Dev Likert Scale Single Score'!$E$2:$E$8, MATCH('Admin Single Score'!AN160, 'Dev Likert Scale Single Score'!$D$2:$D$8, 0))</f>
        <v>#N/A</v>
      </c>
      <c r="AO158" s="45" t="e">
        <f>INDEX('Dev Likert Scale Single Score'!$E$2:$E$8, MATCH('Admin Single Score'!AO160, 'Dev Likert Scale Single Score'!$D$2:$D$8, 0))</f>
        <v>#N/A</v>
      </c>
      <c r="AP158" s="45" t="e">
        <f>INDEX('Dev Likert Scale Single Score'!$E$2:$E$8, MATCH('Admin Single Score'!AP160, 'Dev Likert Scale Single Score'!$D$2:$D$8, 0))</f>
        <v>#N/A</v>
      </c>
      <c r="AQ158" s="45" t="e">
        <f>INDEX('Dev Likert Scale Single Score'!$E$2:$E$8, MATCH('Admin Single Score'!AQ160, 'Dev Likert Scale Single Score'!$D$2:$D$8, 0))</f>
        <v>#N/A</v>
      </c>
    </row>
    <row r="159" spans="1:43" ht="31.5" thickTop="1" thickBot="1" x14ac:dyDescent="0.3">
      <c r="A159" s="92" t="str">
        <f>'Admin Single Score'!A161</f>
        <v>Question_32</v>
      </c>
      <c r="B159" s="92" t="str">
        <f>'Admin Single Score'!B161</f>
        <v>If innovation is required, to what extent is the community capable of innovation (financial and willingness)?</v>
      </c>
      <c r="C159" s="59" t="str">
        <f ca="1">'Admin Single Score'!C161</f>
        <v>The community will not be able to innovate.</v>
      </c>
      <c r="D159" s="45">
        <f>INDEX('Dev Likert Scale Single Score'!$E$2:$E$8, MATCH('Admin Single Score'!D161, 'Dev Likert Scale Single Score'!$D$2:$D$8, 0))</f>
        <v>3</v>
      </c>
      <c r="E159" s="45">
        <f>INDEX('Dev Likert Scale Single Score'!$E$2:$E$8, MATCH('Admin Single Score'!E161, 'Dev Likert Scale Single Score'!$D$2:$D$8, 0))</f>
        <v>3</v>
      </c>
      <c r="F159" s="45">
        <f>INDEX('Dev Likert Scale Single Score'!$E$2:$E$8, MATCH('Admin Single Score'!F161, 'Dev Likert Scale Single Score'!$D$2:$D$8, 0))</f>
        <v>3</v>
      </c>
      <c r="G159" s="45">
        <f>INDEX('Dev Likert Scale Single Score'!$E$2:$E$8, MATCH('Admin Single Score'!G161, 'Dev Likert Scale Single Score'!$D$2:$D$8, 0))</f>
        <v>0</v>
      </c>
      <c r="H159" s="45">
        <f>INDEX('Dev Likert Scale Single Score'!$E$2:$E$8, MATCH('Admin Single Score'!H161, 'Dev Likert Scale Single Score'!$D$2:$D$8, 0))</f>
        <v>0</v>
      </c>
      <c r="I159" s="45">
        <f>INDEX('Dev Likert Scale Single Score'!$E$2:$E$8, MATCH('Admin Single Score'!I161, 'Dev Likert Scale Single Score'!$D$2:$D$8, 0))</f>
        <v>4</v>
      </c>
      <c r="J159" s="45">
        <f>INDEX('Dev Likert Scale Single Score'!$E$2:$E$8, MATCH('Admin Single Score'!J161, 'Dev Likert Scale Single Score'!$D$2:$D$8, 0))</f>
        <v>4</v>
      </c>
      <c r="K159" s="45">
        <f>INDEX('Dev Likert Scale Single Score'!$E$2:$E$8, MATCH('Admin Single Score'!K161, 'Dev Likert Scale Single Score'!$D$2:$D$8, 0))</f>
        <v>0</v>
      </c>
      <c r="L159" s="45">
        <f>INDEX('Dev Likert Scale Single Score'!$E$2:$E$8, MATCH('Admin Single Score'!L161, 'Dev Likert Scale Single Score'!$D$2:$D$8, 0))</f>
        <v>5</v>
      </c>
      <c r="M159" s="45">
        <f>INDEX('Dev Likert Scale Single Score'!$E$2:$E$8, MATCH('Admin Single Score'!M161, 'Dev Likert Scale Single Score'!$D$2:$D$8, 0))</f>
        <v>4</v>
      </c>
      <c r="N159" s="45">
        <f>INDEX('Dev Likert Scale Single Score'!$E$2:$E$8, MATCH('Admin Single Score'!N161, 'Dev Likert Scale Single Score'!$D$2:$D$8, 0))</f>
        <v>0</v>
      </c>
      <c r="O159" s="45">
        <f>INDEX('Dev Likert Scale Single Score'!$E$2:$E$8, MATCH('Admin Single Score'!O161, 'Dev Likert Scale Single Score'!$D$2:$D$8, 0))</f>
        <v>0</v>
      </c>
      <c r="P159" s="45">
        <f>INDEX('Dev Likert Scale Single Score'!$E$2:$E$8, MATCH('Admin Single Score'!P161, 'Dev Likert Scale Single Score'!$D$2:$D$8, 0))</f>
        <v>4</v>
      </c>
      <c r="Q159" s="45">
        <f>INDEX('Dev Likert Scale Single Score'!$E$2:$E$8, MATCH('Admin Single Score'!Q161, 'Dev Likert Scale Single Score'!$D$2:$D$8, 0))</f>
        <v>4</v>
      </c>
      <c r="R159" s="45" t="e">
        <f>INDEX('Dev Likert Scale Single Score'!$E$2:$E$8, MATCH('Admin Single Score'!R161, 'Dev Likert Scale Single Score'!$D$2:$D$8, 0))</f>
        <v>#N/A</v>
      </c>
      <c r="S159" s="45" t="e">
        <f>INDEX('Dev Likert Scale Single Score'!$E$2:$E$8, MATCH('Admin Single Score'!S161, 'Dev Likert Scale Single Score'!$D$2:$D$8, 0))</f>
        <v>#N/A</v>
      </c>
      <c r="T159" s="45" t="e">
        <f>INDEX('Dev Likert Scale Single Score'!$E$2:$E$8, MATCH('Admin Single Score'!T161, 'Dev Likert Scale Single Score'!$D$2:$D$8, 0))</f>
        <v>#N/A</v>
      </c>
      <c r="U159" s="45" t="e">
        <f>INDEX('Dev Likert Scale Single Score'!$E$2:$E$8, MATCH('Admin Single Score'!U161, 'Dev Likert Scale Single Score'!$D$2:$D$8, 0))</f>
        <v>#N/A</v>
      </c>
      <c r="V159" s="45" t="e">
        <f>INDEX('Dev Likert Scale Single Score'!$E$2:$E$8, MATCH('Admin Single Score'!V161, 'Dev Likert Scale Single Score'!$D$2:$D$8, 0))</f>
        <v>#N/A</v>
      </c>
      <c r="W159" s="45" t="e">
        <f>INDEX('Dev Likert Scale Single Score'!$E$2:$E$8, MATCH('Admin Single Score'!W161, 'Dev Likert Scale Single Score'!$D$2:$D$8, 0))</f>
        <v>#N/A</v>
      </c>
      <c r="X159" s="45" t="e">
        <f>INDEX('Dev Likert Scale Single Score'!$E$2:$E$8, MATCH('Admin Single Score'!X161, 'Dev Likert Scale Single Score'!$D$2:$D$8, 0))</f>
        <v>#N/A</v>
      </c>
      <c r="Y159" s="45" t="e">
        <f>INDEX('Dev Likert Scale Single Score'!$E$2:$E$8, MATCH('Admin Single Score'!Y161, 'Dev Likert Scale Single Score'!$D$2:$D$8, 0))</f>
        <v>#N/A</v>
      </c>
      <c r="Z159" s="45" t="e">
        <f>INDEX('Dev Likert Scale Single Score'!$E$2:$E$8, MATCH('Admin Single Score'!Z161, 'Dev Likert Scale Single Score'!$D$2:$D$8, 0))</f>
        <v>#N/A</v>
      </c>
      <c r="AA159" s="45" t="e">
        <f>INDEX('Dev Likert Scale Single Score'!$E$2:$E$8, MATCH('Admin Single Score'!AA161, 'Dev Likert Scale Single Score'!$D$2:$D$8, 0))</f>
        <v>#N/A</v>
      </c>
      <c r="AB159" s="45" t="e">
        <f>INDEX('Dev Likert Scale Single Score'!$E$2:$E$8, MATCH('Admin Single Score'!AB161, 'Dev Likert Scale Single Score'!$D$2:$D$8, 0))</f>
        <v>#N/A</v>
      </c>
      <c r="AC159" s="45" t="e">
        <f>INDEX('Dev Likert Scale Single Score'!$E$2:$E$8, MATCH('Admin Single Score'!AC161, 'Dev Likert Scale Single Score'!$D$2:$D$8, 0))</f>
        <v>#N/A</v>
      </c>
      <c r="AD159" s="45" t="e">
        <f>INDEX('Dev Likert Scale Single Score'!$E$2:$E$8, MATCH('Admin Single Score'!AD161, 'Dev Likert Scale Single Score'!$D$2:$D$8, 0))</f>
        <v>#N/A</v>
      </c>
      <c r="AE159" s="45" t="e">
        <f>INDEX('Dev Likert Scale Single Score'!$E$2:$E$8, MATCH('Admin Single Score'!AE161, 'Dev Likert Scale Single Score'!$D$2:$D$8, 0))</f>
        <v>#N/A</v>
      </c>
      <c r="AF159" s="45" t="e">
        <f>INDEX('Dev Likert Scale Single Score'!$E$2:$E$8, MATCH('Admin Single Score'!AF161, 'Dev Likert Scale Single Score'!$D$2:$D$8, 0))</f>
        <v>#N/A</v>
      </c>
      <c r="AG159" s="45" t="e">
        <f>INDEX('Dev Likert Scale Single Score'!$E$2:$E$8, MATCH('Admin Single Score'!AG161, 'Dev Likert Scale Single Score'!$D$2:$D$8, 0))</f>
        <v>#N/A</v>
      </c>
      <c r="AH159" s="45" t="e">
        <f>INDEX('Dev Likert Scale Single Score'!$E$2:$E$8, MATCH('Admin Single Score'!AH161, 'Dev Likert Scale Single Score'!$D$2:$D$8, 0))</f>
        <v>#N/A</v>
      </c>
      <c r="AI159" s="45" t="e">
        <f>INDEX('Dev Likert Scale Single Score'!$E$2:$E$8, MATCH('Admin Single Score'!AI161, 'Dev Likert Scale Single Score'!$D$2:$D$8, 0))</f>
        <v>#N/A</v>
      </c>
      <c r="AJ159" s="45" t="e">
        <f>INDEX('Dev Likert Scale Single Score'!$E$2:$E$8, MATCH('Admin Single Score'!AJ161, 'Dev Likert Scale Single Score'!$D$2:$D$8, 0))</f>
        <v>#N/A</v>
      </c>
      <c r="AK159" s="45" t="e">
        <f>INDEX('Dev Likert Scale Single Score'!$E$2:$E$8, MATCH('Admin Single Score'!AK161, 'Dev Likert Scale Single Score'!$D$2:$D$8, 0))</f>
        <v>#N/A</v>
      </c>
      <c r="AL159" s="45" t="e">
        <f>INDEX('Dev Likert Scale Single Score'!$E$2:$E$8, MATCH('Admin Single Score'!AL161, 'Dev Likert Scale Single Score'!$D$2:$D$8, 0))</f>
        <v>#N/A</v>
      </c>
      <c r="AM159" s="45" t="e">
        <f>INDEX('Dev Likert Scale Single Score'!$E$2:$E$8, MATCH('Admin Single Score'!AM161, 'Dev Likert Scale Single Score'!$D$2:$D$8, 0))</f>
        <v>#N/A</v>
      </c>
      <c r="AN159" s="45" t="e">
        <f>INDEX('Dev Likert Scale Single Score'!$E$2:$E$8, MATCH('Admin Single Score'!AN161, 'Dev Likert Scale Single Score'!$D$2:$D$8, 0))</f>
        <v>#N/A</v>
      </c>
      <c r="AO159" s="45" t="e">
        <f>INDEX('Dev Likert Scale Single Score'!$E$2:$E$8, MATCH('Admin Single Score'!AO161, 'Dev Likert Scale Single Score'!$D$2:$D$8, 0))</f>
        <v>#N/A</v>
      </c>
      <c r="AP159" s="45" t="e">
        <f>INDEX('Dev Likert Scale Single Score'!$E$2:$E$8, MATCH('Admin Single Score'!AP161, 'Dev Likert Scale Single Score'!$D$2:$D$8, 0))</f>
        <v>#N/A</v>
      </c>
      <c r="AQ159" s="45" t="e">
        <f>INDEX('Dev Likert Scale Single Score'!$E$2:$E$8, MATCH('Admin Single Score'!AQ161, 'Dev Likert Scale Single Score'!$D$2:$D$8, 0))</f>
        <v>#N/A</v>
      </c>
    </row>
    <row r="160" spans="1:43" ht="31.5" thickTop="1" thickBot="1" x14ac:dyDescent="0.3">
      <c r="A160" s="92" t="str">
        <f>'Admin Single Score'!A162</f>
        <v>Question_32</v>
      </c>
      <c r="B160" s="92" t="str">
        <f>'Admin Single Score'!B162</f>
        <v>If innovation is required, to what extent is the community capable of innovation (financial and willingness)?</v>
      </c>
      <c r="C160" s="59" t="str">
        <f ca="1">'Admin Single Score'!C162</f>
        <v>This is unknown and/or uncertain (Q32).</v>
      </c>
      <c r="D160" s="45" t="str">
        <f>INDEX('Dev Likert Scale Single Score'!$E$2:$E$8, MATCH('Admin Single Score'!D162, 'Dev Likert Scale Single Score'!$D$2:$D$8, 0))</f>
        <v>u</v>
      </c>
      <c r="E160" s="45" t="str">
        <f>INDEX('Dev Likert Scale Single Score'!$E$2:$E$8, MATCH('Admin Single Score'!E162, 'Dev Likert Scale Single Score'!$D$2:$D$8, 0))</f>
        <v>u</v>
      </c>
      <c r="F160" s="45" t="str">
        <f>INDEX('Dev Likert Scale Single Score'!$E$2:$E$8, MATCH('Admin Single Score'!F162, 'Dev Likert Scale Single Score'!$D$2:$D$8, 0))</f>
        <v>u</v>
      </c>
      <c r="G160" s="45">
        <f>INDEX('Dev Likert Scale Single Score'!$E$2:$E$8, MATCH('Admin Single Score'!G162, 'Dev Likert Scale Single Score'!$D$2:$D$8, 0))</f>
        <v>0</v>
      </c>
      <c r="H160" s="45">
        <f>INDEX('Dev Likert Scale Single Score'!$E$2:$E$8, MATCH('Admin Single Score'!H162, 'Dev Likert Scale Single Score'!$D$2:$D$8, 0))</f>
        <v>0</v>
      </c>
      <c r="I160" s="45" t="str">
        <f>INDEX('Dev Likert Scale Single Score'!$E$2:$E$8, MATCH('Admin Single Score'!I162, 'Dev Likert Scale Single Score'!$D$2:$D$8, 0))</f>
        <v>u</v>
      </c>
      <c r="J160" s="45" t="str">
        <f>INDEX('Dev Likert Scale Single Score'!$E$2:$E$8, MATCH('Admin Single Score'!J162, 'Dev Likert Scale Single Score'!$D$2:$D$8, 0))</f>
        <v>u</v>
      </c>
      <c r="K160" s="45" t="str">
        <f>INDEX('Dev Likert Scale Single Score'!$E$2:$E$8, MATCH('Admin Single Score'!K162, 'Dev Likert Scale Single Score'!$D$2:$D$8, 0))</f>
        <v>u</v>
      </c>
      <c r="L160" s="45" t="str">
        <f>INDEX('Dev Likert Scale Single Score'!$E$2:$E$8, MATCH('Admin Single Score'!L162, 'Dev Likert Scale Single Score'!$D$2:$D$8, 0))</f>
        <v>u</v>
      </c>
      <c r="M160" s="45" t="str">
        <f>INDEX('Dev Likert Scale Single Score'!$E$2:$E$8, MATCH('Admin Single Score'!M162, 'Dev Likert Scale Single Score'!$D$2:$D$8, 0))</f>
        <v>u</v>
      </c>
      <c r="N160" s="45">
        <f>INDEX('Dev Likert Scale Single Score'!$E$2:$E$8, MATCH('Admin Single Score'!N162, 'Dev Likert Scale Single Score'!$D$2:$D$8, 0))</f>
        <v>0</v>
      </c>
      <c r="O160" s="45">
        <f>INDEX('Dev Likert Scale Single Score'!$E$2:$E$8, MATCH('Admin Single Score'!O162, 'Dev Likert Scale Single Score'!$D$2:$D$8, 0))</f>
        <v>0</v>
      </c>
      <c r="P160" s="45" t="str">
        <f>INDEX('Dev Likert Scale Single Score'!$E$2:$E$8, MATCH('Admin Single Score'!P162, 'Dev Likert Scale Single Score'!$D$2:$D$8, 0))</f>
        <v>u</v>
      </c>
      <c r="Q160" s="45" t="str">
        <f>INDEX('Dev Likert Scale Single Score'!$E$2:$E$8, MATCH('Admin Single Score'!Q162, 'Dev Likert Scale Single Score'!$D$2:$D$8, 0))</f>
        <v>u</v>
      </c>
      <c r="R160" s="45" t="e">
        <f>INDEX('Dev Likert Scale Single Score'!$E$2:$E$8, MATCH('Admin Single Score'!R162, 'Dev Likert Scale Single Score'!$D$2:$D$8, 0))</f>
        <v>#N/A</v>
      </c>
      <c r="S160" s="45" t="e">
        <f>INDEX('Dev Likert Scale Single Score'!$E$2:$E$8, MATCH('Admin Single Score'!S162, 'Dev Likert Scale Single Score'!$D$2:$D$8, 0))</f>
        <v>#N/A</v>
      </c>
      <c r="T160" s="45" t="e">
        <f>INDEX('Dev Likert Scale Single Score'!$E$2:$E$8, MATCH('Admin Single Score'!T162, 'Dev Likert Scale Single Score'!$D$2:$D$8, 0))</f>
        <v>#N/A</v>
      </c>
      <c r="U160" s="45" t="e">
        <f>INDEX('Dev Likert Scale Single Score'!$E$2:$E$8, MATCH('Admin Single Score'!U162, 'Dev Likert Scale Single Score'!$D$2:$D$8, 0))</f>
        <v>#N/A</v>
      </c>
      <c r="V160" s="45" t="e">
        <f>INDEX('Dev Likert Scale Single Score'!$E$2:$E$8, MATCH('Admin Single Score'!V162, 'Dev Likert Scale Single Score'!$D$2:$D$8, 0))</f>
        <v>#N/A</v>
      </c>
      <c r="W160" s="45" t="e">
        <f>INDEX('Dev Likert Scale Single Score'!$E$2:$E$8, MATCH('Admin Single Score'!W162, 'Dev Likert Scale Single Score'!$D$2:$D$8, 0))</f>
        <v>#N/A</v>
      </c>
      <c r="X160" s="45" t="e">
        <f>INDEX('Dev Likert Scale Single Score'!$E$2:$E$8, MATCH('Admin Single Score'!X162, 'Dev Likert Scale Single Score'!$D$2:$D$8, 0))</f>
        <v>#N/A</v>
      </c>
      <c r="Y160" s="45" t="e">
        <f>INDEX('Dev Likert Scale Single Score'!$E$2:$E$8, MATCH('Admin Single Score'!Y162, 'Dev Likert Scale Single Score'!$D$2:$D$8, 0))</f>
        <v>#N/A</v>
      </c>
      <c r="Z160" s="45" t="e">
        <f>INDEX('Dev Likert Scale Single Score'!$E$2:$E$8, MATCH('Admin Single Score'!Z162, 'Dev Likert Scale Single Score'!$D$2:$D$8, 0))</f>
        <v>#N/A</v>
      </c>
      <c r="AA160" s="45" t="e">
        <f>INDEX('Dev Likert Scale Single Score'!$E$2:$E$8, MATCH('Admin Single Score'!AA162, 'Dev Likert Scale Single Score'!$D$2:$D$8, 0))</f>
        <v>#N/A</v>
      </c>
      <c r="AB160" s="45" t="e">
        <f>INDEX('Dev Likert Scale Single Score'!$E$2:$E$8, MATCH('Admin Single Score'!AB162, 'Dev Likert Scale Single Score'!$D$2:$D$8, 0))</f>
        <v>#N/A</v>
      </c>
      <c r="AC160" s="45" t="e">
        <f>INDEX('Dev Likert Scale Single Score'!$E$2:$E$8, MATCH('Admin Single Score'!AC162, 'Dev Likert Scale Single Score'!$D$2:$D$8, 0))</f>
        <v>#N/A</v>
      </c>
      <c r="AD160" s="45" t="e">
        <f>INDEX('Dev Likert Scale Single Score'!$E$2:$E$8, MATCH('Admin Single Score'!AD162, 'Dev Likert Scale Single Score'!$D$2:$D$8, 0))</f>
        <v>#N/A</v>
      </c>
      <c r="AE160" s="45" t="e">
        <f>INDEX('Dev Likert Scale Single Score'!$E$2:$E$8, MATCH('Admin Single Score'!AE162, 'Dev Likert Scale Single Score'!$D$2:$D$8, 0))</f>
        <v>#N/A</v>
      </c>
      <c r="AF160" s="45" t="e">
        <f>INDEX('Dev Likert Scale Single Score'!$E$2:$E$8, MATCH('Admin Single Score'!AF162, 'Dev Likert Scale Single Score'!$D$2:$D$8, 0))</f>
        <v>#N/A</v>
      </c>
      <c r="AG160" s="45" t="e">
        <f>INDEX('Dev Likert Scale Single Score'!$E$2:$E$8, MATCH('Admin Single Score'!AG162, 'Dev Likert Scale Single Score'!$D$2:$D$8, 0))</f>
        <v>#N/A</v>
      </c>
      <c r="AH160" s="45" t="e">
        <f>INDEX('Dev Likert Scale Single Score'!$E$2:$E$8, MATCH('Admin Single Score'!AH162, 'Dev Likert Scale Single Score'!$D$2:$D$8, 0))</f>
        <v>#N/A</v>
      </c>
      <c r="AI160" s="45" t="e">
        <f>INDEX('Dev Likert Scale Single Score'!$E$2:$E$8, MATCH('Admin Single Score'!AI162, 'Dev Likert Scale Single Score'!$D$2:$D$8, 0))</f>
        <v>#N/A</v>
      </c>
      <c r="AJ160" s="45" t="e">
        <f>INDEX('Dev Likert Scale Single Score'!$E$2:$E$8, MATCH('Admin Single Score'!AJ162, 'Dev Likert Scale Single Score'!$D$2:$D$8, 0))</f>
        <v>#N/A</v>
      </c>
      <c r="AK160" s="45" t="e">
        <f>INDEX('Dev Likert Scale Single Score'!$E$2:$E$8, MATCH('Admin Single Score'!AK162, 'Dev Likert Scale Single Score'!$D$2:$D$8, 0))</f>
        <v>#N/A</v>
      </c>
      <c r="AL160" s="45" t="e">
        <f>INDEX('Dev Likert Scale Single Score'!$E$2:$E$8, MATCH('Admin Single Score'!AL162, 'Dev Likert Scale Single Score'!$D$2:$D$8, 0))</f>
        <v>#N/A</v>
      </c>
      <c r="AM160" s="45" t="e">
        <f>INDEX('Dev Likert Scale Single Score'!$E$2:$E$8, MATCH('Admin Single Score'!AM162, 'Dev Likert Scale Single Score'!$D$2:$D$8, 0))</f>
        <v>#N/A</v>
      </c>
      <c r="AN160" s="45" t="e">
        <f>INDEX('Dev Likert Scale Single Score'!$E$2:$E$8, MATCH('Admin Single Score'!AN162, 'Dev Likert Scale Single Score'!$D$2:$D$8, 0))</f>
        <v>#N/A</v>
      </c>
      <c r="AO160" s="45" t="e">
        <f>INDEX('Dev Likert Scale Single Score'!$E$2:$E$8, MATCH('Admin Single Score'!AO162, 'Dev Likert Scale Single Score'!$D$2:$D$8, 0))</f>
        <v>#N/A</v>
      </c>
      <c r="AP160" s="45" t="e">
        <f>INDEX('Dev Likert Scale Single Score'!$E$2:$E$8, MATCH('Admin Single Score'!AP162, 'Dev Likert Scale Single Score'!$D$2:$D$8, 0))</f>
        <v>#N/A</v>
      </c>
      <c r="AQ160" s="45" t="e">
        <f>INDEX('Dev Likert Scale Single Score'!$E$2:$E$8, MATCH('Admin Single Score'!AQ162, 'Dev Likert Scale Single Score'!$D$2:$D$8, 0))</f>
        <v>#N/A</v>
      </c>
    </row>
    <row r="161" spans="1:43" ht="16.5" thickTop="1" thickBot="1" x14ac:dyDescent="0.3">
      <c r="A161" s="92" t="str">
        <f>'Admin Single Score'!A163</f>
        <v>Question_32</v>
      </c>
      <c r="B161" s="92" t="str">
        <f>'Admin Single Score'!B163</f>
        <v>If innovation is required, to what extent is the community capable of innovation (financial and willingness)?</v>
      </c>
      <c r="C161" s="59">
        <f ca="1">'Admin Single Score'!C163</f>
        <v>0</v>
      </c>
      <c r="D161" s="45" t="e">
        <f>INDEX('Dev Likert Scale Single Score'!$E$2:$E$8, MATCH('Admin Single Score'!D163, 'Dev Likert Scale Single Score'!$D$2:$D$8, 0))</f>
        <v>#N/A</v>
      </c>
      <c r="E161" s="45" t="e">
        <f>INDEX('Dev Likert Scale Single Score'!$E$2:$E$8, MATCH('Admin Single Score'!E163, 'Dev Likert Scale Single Score'!$D$2:$D$8, 0))</f>
        <v>#N/A</v>
      </c>
      <c r="F161" s="45" t="e">
        <f>INDEX('Dev Likert Scale Single Score'!$E$2:$E$8, MATCH('Admin Single Score'!F163, 'Dev Likert Scale Single Score'!$D$2:$D$8, 0))</f>
        <v>#N/A</v>
      </c>
      <c r="G161" s="45" t="e">
        <f>INDEX('Dev Likert Scale Single Score'!$E$2:$E$8, MATCH('Admin Single Score'!G163, 'Dev Likert Scale Single Score'!$D$2:$D$8, 0))</f>
        <v>#N/A</v>
      </c>
      <c r="H161" s="45" t="e">
        <f>INDEX('Dev Likert Scale Single Score'!$E$2:$E$8, MATCH('Admin Single Score'!H163, 'Dev Likert Scale Single Score'!$D$2:$D$8, 0))</f>
        <v>#N/A</v>
      </c>
      <c r="I161" s="45" t="e">
        <f>INDEX('Dev Likert Scale Single Score'!$E$2:$E$8, MATCH('Admin Single Score'!I163, 'Dev Likert Scale Single Score'!$D$2:$D$8, 0))</f>
        <v>#N/A</v>
      </c>
      <c r="J161" s="45" t="e">
        <f>INDEX('Dev Likert Scale Single Score'!$E$2:$E$8, MATCH('Admin Single Score'!J163, 'Dev Likert Scale Single Score'!$D$2:$D$8, 0))</f>
        <v>#N/A</v>
      </c>
      <c r="K161" s="45" t="e">
        <f>INDEX('Dev Likert Scale Single Score'!$E$2:$E$8, MATCH('Admin Single Score'!K163, 'Dev Likert Scale Single Score'!$D$2:$D$8, 0))</f>
        <v>#N/A</v>
      </c>
      <c r="L161" s="45" t="e">
        <f>INDEX('Dev Likert Scale Single Score'!$E$2:$E$8, MATCH('Admin Single Score'!L163, 'Dev Likert Scale Single Score'!$D$2:$D$8, 0))</f>
        <v>#N/A</v>
      </c>
      <c r="M161" s="45" t="e">
        <f>INDEX('Dev Likert Scale Single Score'!$E$2:$E$8, MATCH('Admin Single Score'!M163, 'Dev Likert Scale Single Score'!$D$2:$D$8, 0))</f>
        <v>#N/A</v>
      </c>
      <c r="N161" s="45" t="e">
        <f>INDEX('Dev Likert Scale Single Score'!$E$2:$E$8, MATCH('Admin Single Score'!N163, 'Dev Likert Scale Single Score'!$D$2:$D$8, 0))</f>
        <v>#N/A</v>
      </c>
      <c r="O161" s="45" t="e">
        <f>INDEX('Dev Likert Scale Single Score'!$E$2:$E$8, MATCH('Admin Single Score'!O163, 'Dev Likert Scale Single Score'!$D$2:$D$8, 0))</f>
        <v>#N/A</v>
      </c>
      <c r="P161" s="45" t="e">
        <f>INDEX('Dev Likert Scale Single Score'!$E$2:$E$8, MATCH('Admin Single Score'!P163, 'Dev Likert Scale Single Score'!$D$2:$D$8, 0))</f>
        <v>#N/A</v>
      </c>
      <c r="Q161" s="45" t="e">
        <f>INDEX('Dev Likert Scale Single Score'!$E$2:$E$8, MATCH('Admin Single Score'!Q163, 'Dev Likert Scale Single Score'!$D$2:$D$8, 0))</f>
        <v>#N/A</v>
      </c>
      <c r="R161" s="45" t="e">
        <f>INDEX('Dev Likert Scale Single Score'!$E$2:$E$8, MATCH('Admin Single Score'!R163, 'Dev Likert Scale Single Score'!$D$2:$D$8, 0))</f>
        <v>#N/A</v>
      </c>
      <c r="S161" s="45" t="e">
        <f>INDEX('Dev Likert Scale Single Score'!$E$2:$E$8, MATCH('Admin Single Score'!S163, 'Dev Likert Scale Single Score'!$D$2:$D$8, 0))</f>
        <v>#N/A</v>
      </c>
      <c r="T161" s="45" t="e">
        <f>INDEX('Dev Likert Scale Single Score'!$E$2:$E$8, MATCH('Admin Single Score'!T163, 'Dev Likert Scale Single Score'!$D$2:$D$8, 0))</f>
        <v>#N/A</v>
      </c>
      <c r="U161" s="45" t="e">
        <f>INDEX('Dev Likert Scale Single Score'!$E$2:$E$8, MATCH('Admin Single Score'!U163, 'Dev Likert Scale Single Score'!$D$2:$D$8, 0))</f>
        <v>#N/A</v>
      </c>
      <c r="V161" s="45" t="e">
        <f>INDEX('Dev Likert Scale Single Score'!$E$2:$E$8, MATCH('Admin Single Score'!V163, 'Dev Likert Scale Single Score'!$D$2:$D$8, 0))</f>
        <v>#N/A</v>
      </c>
      <c r="W161" s="45" t="e">
        <f>INDEX('Dev Likert Scale Single Score'!$E$2:$E$8, MATCH('Admin Single Score'!W163, 'Dev Likert Scale Single Score'!$D$2:$D$8, 0))</f>
        <v>#N/A</v>
      </c>
      <c r="X161" s="45" t="e">
        <f>INDEX('Dev Likert Scale Single Score'!$E$2:$E$8, MATCH('Admin Single Score'!X163, 'Dev Likert Scale Single Score'!$D$2:$D$8, 0))</f>
        <v>#N/A</v>
      </c>
      <c r="Y161" s="45" t="e">
        <f>INDEX('Dev Likert Scale Single Score'!$E$2:$E$8, MATCH('Admin Single Score'!Y163, 'Dev Likert Scale Single Score'!$D$2:$D$8, 0))</f>
        <v>#N/A</v>
      </c>
      <c r="Z161" s="45" t="e">
        <f>INDEX('Dev Likert Scale Single Score'!$E$2:$E$8, MATCH('Admin Single Score'!Z163, 'Dev Likert Scale Single Score'!$D$2:$D$8, 0))</f>
        <v>#N/A</v>
      </c>
      <c r="AA161" s="45" t="e">
        <f>INDEX('Dev Likert Scale Single Score'!$E$2:$E$8, MATCH('Admin Single Score'!AA163, 'Dev Likert Scale Single Score'!$D$2:$D$8, 0))</f>
        <v>#N/A</v>
      </c>
      <c r="AB161" s="45" t="e">
        <f>INDEX('Dev Likert Scale Single Score'!$E$2:$E$8, MATCH('Admin Single Score'!AB163, 'Dev Likert Scale Single Score'!$D$2:$D$8, 0))</f>
        <v>#N/A</v>
      </c>
      <c r="AC161" s="45" t="e">
        <f>INDEX('Dev Likert Scale Single Score'!$E$2:$E$8, MATCH('Admin Single Score'!AC163, 'Dev Likert Scale Single Score'!$D$2:$D$8, 0))</f>
        <v>#N/A</v>
      </c>
      <c r="AD161" s="45" t="e">
        <f>INDEX('Dev Likert Scale Single Score'!$E$2:$E$8, MATCH('Admin Single Score'!AD163, 'Dev Likert Scale Single Score'!$D$2:$D$8, 0))</f>
        <v>#N/A</v>
      </c>
      <c r="AE161" s="45" t="e">
        <f>INDEX('Dev Likert Scale Single Score'!$E$2:$E$8, MATCH('Admin Single Score'!AE163, 'Dev Likert Scale Single Score'!$D$2:$D$8, 0))</f>
        <v>#N/A</v>
      </c>
      <c r="AF161" s="45" t="e">
        <f>INDEX('Dev Likert Scale Single Score'!$E$2:$E$8, MATCH('Admin Single Score'!AF163, 'Dev Likert Scale Single Score'!$D$2:$D$8, 0))</f>
        <v>#N/A</v>
      </c>
      <c r="AG161" s="45" t="e">
        <f>INDEX('Dev Likert Scale Single Score'!$E$2:$E$8, MATCH('Admin Single Score'!AG163, 'Dev Likert Scale Single Score'!$D$2:$D$8, 0))</f>
        <v>#N/A</v>
      </c>
      <c r="AH161" s="45" t="e">
        <f>INDEX('Dev Likert Scale Single Score'!$E$2:$E$8, MATCH('Admin Single Score'!AH163, 'Dev Likert Scale Single Score'!$D$2:$D$8, 0))</f>
        <v>#N/A</v>
      </c>
      <c r="AI161" s="45" t="e">
        <f>INDEX('Dev Likert Scale Single Score'!$E$2:$E$8, MATCH('Admin Single Score'!AI163, 'Dev Likert Scale Single Score'!$D$2:$D$8, 0))</f>
        <v>#N/A</v>
      </c>
      <c r="AJ161" s="45" t="e">
        <f>INDEX('Dev Likert Scale Single Score'!$E$2:$E$8, MATCH('Admin Single Score'!AJ163, 'Dev Likert Scale Single Score'!$D$2:$D$8, 0))</f>
        <v>#N/A</v>
      </c>
      <c r="AK161" s="45" t="e">
        <f>INDEX('Dev Likert Scale Single Score'!$E$2:$E$8, MATCH('Admin Single Score'!AK163, 'Dev Likert Scale Single Score'!$D$2:$D$8, 0))</f>
        <v>#N/A</v>
      </c>
      <c r="AL161" s="45" t="e">
        <f>INDEX('Dev Likert Scale Single Score'!$E$2:$E$8, MATCH('Admin Single Score'!AL163, 'Dev Likert Scale Single Score'!$D$2:$D$8, 0))</f>
        <v>#N/A</v>
      </c>
      <c r="AM161" s="45" t="e">
        <f>INDEX('Dev Likert Scale Single Score'!$E$2:$E$8, MATCH('Admin Single Score'!AM163, 'Dev Likert Scale Single Score'!$D$2:$D$8, 0))</f>
        <v>#N/A</v>
      </c>
      <c r="AN161" s="45" t="e">
        <f>INDEX('Dev Likert Scale Single Score'!$E$2:$E$8, MATCH('Admin Single Score'!AN163, 'Dev Likert Scale Single Score'!$D$2:$D$8, 0))</f>
        <v>#N/A</v>
      </c>
      <c r="AO161" s="45" t="e">
        <f>INDEX('Dev Likert Scale Single Score'!$E$2:$E$8, MATCH('Admin Single Score'!AO163, 'Dev Likert Scale Single Score'!$D$2:$D$8, 0))</f>
        <v>#N/A</v>
      </c>
      <c r="AP161" s="45" t="e">
        <f>INDEX('Dev Likert Scale Single Score'!$E$2:$E$8, MATCH('Admin Single Score'!AP163, 'Dev Likert Scale Single Score'!$D$2:$D$8, 0))</f>
        <v>#N/A</v>
      </c>
      <c r="AQ161" s="45" t="e">
        <f>INDEX('Dev Likert Scale Single Score'!$E$2:$E$8, MATCH('Admin Single Score'!AQ163, 'Dev Likert Scale Single Score'!$D$2:$D$8, 0))</f>
        <v>#N/A</v>
      </c>
    </row>
    <row r="162" spans="1:43" ht="16.5" thickTop="1" thickBot="1" x14ac:dyDescent="0.3">
      <c r="A162" s="92" t="str">
        <f>'Admin Single Score'!A164</f>
        <v>Question_33</v>
      </c>
      <c r="B162" s="13" t="str">
        <f>'Admin Single Score'!B164</f>
        <v>Question 36</v>
      </c>
      <c r="C162" s="59">
        <f>'Admin Single Score'!C164</f>
        <v>0</v>
      </c>
      <c r="D162" s="45" t="e">
        <f>INDEX('Dev Likert Scale Single Score'!$E$2:$E$8, MATCH('Admin Single Score'!D164, 'Dev Likert Scale Single Score'!$D$2:$D$8, 0))</f>
        <v>#N/A</v>
      </c>
      <c r="E162" s="45" t="e">
        <f>INDEX('Dev Likert Scale Single Score'!$E$2:$E$8, MATCH('Admin Single Score'!E164, 'Dev Likert Scale Single Score'!$D$2:$D$8, 0))</f>
        <v>#N/A</v>
      </c>
      <c r="F162" s="45" t="e">
        <f>INDEX('Dev Likert Scale Single Score'!$E$2:$E$8, MATCH('Admin Single Score'!F164, 'Dev Likert Scale Single Score'!$D$2:$D$8, 0))</f>
        <v>#N/A</v>
      </c>
      <c r="G162" s="45" t="e">
        <f>INDEX('Dev Likert Scale Single Score'!$E$2:$E$8, MATCH('Admin Single Score'!G164, 'Dev Likert Scale Single Score'!$D$2:$D$8, 0))</f>
        <v>#N/A</v>
      </c>
      <c r="H162" s="45" t="e">
        <f>INDEX('Dev Likert Scale Single Score'!$E$2:$E$8, MATCH('Admin Single Score'!H164, 'Dev Likert Scale Single Score'!$D$2:$D$8, 0))</f>
        <v>#N/A</v>
      </c>
      <c r="I162" s="45" t="e">
        <f>INDEX('Dev Likert Scale Single Score'!$E$2:$E$8, MATCH('Admin Single Score'!I164, 'Dev Likert Scale Single Score'!$D$2:$D$8, 0))</f>
        <v>#N/A</v>
      </c>
      <c r="J162" s="45" t="e">
        <f>INDEX('Dev Likert Scale Single Score'!$E$2:$E$8, MATCH('Admin Single Score'!J164, 'Dev Likert Scale Single Score'!$D$2:$D$8, 0))</f>
        <v>#N/A</v>
      </c>
      <c r="K162" s="45" t="e">
        <f>INDEX('Dev Likert Scale Single Score'!$E$2:$E$8, MATCH('Admin Single Score'!K164, 'Dev Likert Scale Single Score'!$D$2:$D$8, 0))</f>
        <v>#N/A</v>
      </c>
      <c r="L162" s="45" t="e">
        <f>INDEX('Dev Likert Scale Single Score'!$E$2:$E$8, MATCH('Admin Single Score'!L164, 'Dev Likert Scale Single Score'!$D$2:$D$8, 0))</f>
        <v>#N/A</v>
      </c>
      <c r="M162" s="45" t="e">
        <f>INDEX('Dev Likert Scale Single Score'!$E$2:$E$8, MATCH('Admin Single Score'!M164, 'Dev Likert Scale Single Score'!$D$2:$D$8, 0))</f>
        <v>#N/A</v>
      </c>
      <c r="N162" s="45" t="e">
        <f>INDEX('Dev Likert Scale Single Score'!$E$2:$E$8, MATCH('Admin Single Score'!N164, 'Dev Likert Scale Single Score'!$D$2:$D$8, 0))</f>
        <v>#N/A</v>
      </c>
      <c r="O162" s="45" t="e">
        <f>INDEX('Dev Likert Scale Single Score'!$E$2:$E$8, MATCH('Admin Single Score'!O164, 'Dev Likert Scale Single Score'!$D$2:$D$8, 0))</f>
        <v>#N/A</v>
      </c>
      <c r="P162" s="45" t="e">
        <f>INDEX('Dev Likert Scale Single Score'!$E$2:$E$8, MATCH('Admin Single Score'!P164, 'Dev Likert Scale Single Score'!$D$2:$D$8, 0))</f>
        <v>#N/A</v>
      </c>
      <c r="Q162" s="45" t="e">
        <f>INDEX('Dev Likert Scale Single Score'!$E$2:$E$8, MATCH('Admin Single Score'!Q164, 'Dev Likert Scale Single Score'!$D$2:$D$8, 0))</f>
        <v>#N/A</v>
      </c>
      <c r="R162" s="45" t="e">
        <f>INDEX('Dev Likert Scale Single Score'!$E$2:$E$8, MATCH('Admin Single Score'!R164, 'Dev Likert Scale Single Score'!$D$2:$D$8, 0))</f>
        <v>#N/A</v>
      </c>
      <c r="S162" s="45" t="e">
        <f>INDEX('Dev Likert Scale Single Score'!$E$2:$E$8, MATCH('Admin Single Score'!S164, 'Dev Likert Scale Single Score'!$D$2:$D$8, 0))</f>
        <v>#N/A</v>
      </c>
      <c r="T162" s="45" t="e">
        <f>INDEX('Dev Likert Scale Single Score'!$E$2:$E$8, MATCH('Admin Single Score'!T164, 'Dev Likert Scale Single Score'!$D$2:$D$8, 0))</f>
        <v>#N/A</v>
      </c>
      <c r="U162" s="45" t="e">
        <f>INDEX('Dev Likert Scale Single Score'!$E$2:$E$8, MATCH('Admin Single Score'!U164, 'Dev Likert Scale Single Score'!$D$2:$D$8, 0))</f>
        <v>#N/A</v>
      </c>
      <c r="V162" s="45" t="e">
        <f>INDEX('Dev Likert Scale Single Score'!$E$2:$E$8, MATCH('Admin Single Score'!V164, 'Dev Likert Scale Single Score'!$D$2:$D$8, 0))</f>
        <v>#N/A</v>
      </c>
      <c r="W162" s="45" t="e">
        <f>INDEX('Dev Likert Scale Single Score'!$E$2:$E$8, MATCH('Admin Single Score'!W164, 'Dev Likert Scale Single Score'!$D$2:$D$8, 0))</f>
        <v>#N/A</v>
      </c>
      <c r="X162" s="45" t="e">
        <f>INDEX('Dev Likert Scale Single Score'!$E$2:$E$8, MATCH('Admin Single Score'!X164, 'Dev Likert Scale Single Score'!$D$2:$D$8, 0))</f>
        <v>#N/A</v>
      </c>
      <c r="Y162" s="45" t="e">
        <f>INDEX('Dev Likert Scale Single Score'!$E$2:$E$8, MATCH('Admin Single Score'!Y164, 'Dev Likert Scale Single Score'!$D$2:$D$8, 0))</f>
        <v>#N/A</v>
      </c>
      <c r="Z162" s="45" t="e">
        <f>INDEX('Dev Likert Scale Single Score'!$E$2:$E$8, MATCH('Admin Single Score'!Z164, 'Dev Likert Scale Single Score'!$D$2:$D$8, 0))</f>
        <v>#N/A</v>
      </c>
      <c r="AA162" s="45" t="e">
        <f>INDEX('Dev Likert Scale Single Score'!$E$2:$E$8, MATCH('Admin Single Score'!AA164, 'Dev Likert Scale Single Score'!$D$2:$D$8, 0))</f>
        <v>#N/A</v>
      </c>
      <c r="AB162" s="45" t="e">
        <f>INDEX('Dev Likert Scale Single Score'!$E$2:$E$8, MATCH('Admin Single Score'!AB164, 'Dev Likert Scale Single Score'!$D$2:$D$8, 0))</f>
        <v>#N/A</v>
      </c>
      <c r="AC162" s="45" t="e">
        <f>INDEX('Dev Likert Scale Single Score'!$E$2:$E$8, MATCH('Admin Single Score'!AC164, 'Dev Likert Scale Single Score'!$D$2:$D$8, 0))</f>
        <v>#N/A</v>
      </c>
      <c r="AD162" s="45" t="e">
        <f>INDEX('Dev Likert Scale Single Score'!$E$2:$E$8, MATCH('Admin Single Score'!AD164, 'Dev Likert Scale Single Score'!$D$2:$D$8, 0))</f>
        <v>#N/A</v>
      </c>
      <c r="AE162" s="45" t="e">
        <f>INDEX('Dev Likert Scale Single Score'!$E$2:$E$8, MATCH('Admin Single Score'!AE164, 'Dev Likert Scale Single Score'!$D$2:$D$8, 0))</f>
        <v>#N/A</v>
      </c>
      <c r="AF162" s="45" t="e">
        <f>INDEX('Dev Likert Scale Single Score'!$E$2:$E$8, MATCH('Admin Single Score'!AF164, 'Dev Likert Scale Single Score'!$D$2:$D$8, 0))</f>
        <v>#N/A</v>
      </c>
      <c r="AG162" s="45" t="e">
        <f>INDEX('Dev Likert Scale Single Score'!$E$2:$E$8, MATCH('Admin Single Score'!AG164, 'Dev Likert Scale Single Score'!$D$2:$D$8, 0))</f>
        <v>#N/A</v>
      </c>
      <c r="AH162" s="45" t="e">
        <f>INDEX('Dev Likert Scale Single Score'!$E$2:$E$8, MATCH('Admin Single Score'!AH164, 'Dev Likert Scale Single Score'!$D$2:$D$8, 0))</f>
        <v>#N/A</v>
      </c>
      <c r="AI162" s="45" t="e">
        <f>INDEX('Dev Likert Scale Single Score'!$E$2:$E$8, MATCH('Admin Single Score'!AI164, 'Dev Likert Scale Single Score'!$D$2:$D$8, 0))</f>
        <v>#N/A</v>
      </c>
      <c r="AJ162" s="45" t="e">
        <f>INDEX('Dev Likert Scale Single Score'!$E$2:$E$8, MATCH('Admin Single Score'!AJ164, 'Dev Likert Scale Single Score'!$D$2:$D$8, 0))</f>
        <v>#N/A</v>
      </c>
      <c r="AK162" s="45" t="e">
        <f>INDEX('Dev Likert Scale Single Score'!$E$2:$E$8, MATCH('Admin Single Score'!AK164, 'Dev Likert Scale Single Score'!$D$2:$D$8, 0))</f>
        <v>#N/A</v>
      </c>
      <c r="AL162" s="45" t="e">
        <f>INDEX('Dev Likert Scale Single Score'!$E$2:$E$8, MATCH('Admin Single Score'!AL164, 'Dev Likert Scale Single Score'!$D$2:$D$8, 0))</f>
        <v>#N/A</v>
      </c>
      <c r="AM162" s="45" t="e">
        <f>INDEX('Dev Likert Scale Single Score'!$E$2:$E$8, MATCH('Admin Single Score'!AM164, 'Dev Likert Scale Single Score'!$D$2:$D$8, 0))</f>
        <v>#N/A</v>
      </c>
      <c r="AN162" s="45" t="e">
        <f>INDEX('Dev Likert Scale Single Score'!$E$2:$E$8, MATCH('Admin Single Score'!AN164, 'Dev Likert Scale Single Score'!$D$2:$D$8, 0))</f>
        <v>#N/A</v>
      </c>
      <c r="AO162" s="45" t="e">
        <f>INDEX('Dev Likert Scale Single Score'!$E$2:$E$8, MATCH('Admin Single Score'!AO164, 'Dev Likert Scale Single Score'!$D$2:$D$8, 0))</f>
        <v>#N/A</v>
      </c>
      <c r="AP162" s="45" t="e">
        <f>INDEX('Dev Likert Scale Single Score'!$E$2:$E$8, MATCH('Admin Single Score'!AP164, 'Dev Likert Scale Single Score'!$D$2:$D$8, 0))</f>
        <v>#N/A</v>
      </c>
      <c r="AQ162" s="45" t="e">
        <f>INDEX('Dev Likert Scale Single Score'!$E$2:$E$8, MATCH('Admin Single Score'!AQ164, 'Dev Likert Scale Single Score'!$D$2:$D$8, 0))</f>
        <v>#N/A</v>
      </c>
    </row>
    <row r="163" spans="1:43" ht="16.5" thickTop="1" thickBot="1" x14ac:dyDescent="0.3">
      <c r="A163" s="92" t="str">
        <f>'Admin Single Score'!A165</f>
        <v>Question_33</v>
      </c>
      <c r="B163" s="13" t="str">
        <f>'Admin Single Score'!B165</f>
        <v>Question 36</v>
      </c>
      <c r="C163" s="59">
        <f>'Admin Single Score'!C165</f>
        <v>0</v>
      </c>
      <c r="D163" s="45" t="e">
        <f>INDEX('Dev Likert Scale Single Score'!$E$2:$E$8, MATCH('Admin Single Score'!D165, 'Dev Likert Scale Single Score'!$D$2:$D$8, 0))</f>
        <v>#N/A</v>
      </c>
      <c r="E163" s="45" t="e">
        <f>INDEX('Dev Likert Scale Single Score'!$E$2:$E$8, MATCH('Admin Single Score'!E165, 'Dev Likert Scale Single Score'!$D$2:$D$8, 0))</f>
        <v>#N/A</v>
      </c>
      <c r="F163" s="45" t="e">
        <f>INDEX('Dev Likert Scale Single Score'!$E$2:$E$8, MATCH('Admin Single Score'!F165, 'Dev Likert Scale Single Score'!$D$2:$D$8, 0))</f>
        <v>#N/A</v>
      </c>
      <c r="G163" s="45" t="e">
        <f>INDEX('Dev Likert Scale Single Score'!$E$2:$E$8, MATCH('Admin Single Score'!G165, 'Dev Likert Scale Single Score'!$D$2:$D$8, 0))</f>
        <v>#N/A</v>
      </c>
      <c r="H163" s="45" t="e">
        <f>INDEX('Dev Likert Scale Single Score'!$E$2:$E$8, MATCH('Admin Single Score'!H165, 'Dev Likert Scale Single Score'!$D$2:$D$8, 0))</f>
        <v>#N/A</v>
      </c>
      <c r="I163" s="45" t="e">
        <f>INDEX('Dev Likert Scale Single Score'!$E$2:$E$8, MATCH('Admin Single Score'!I165, 'Dev Likert Scale Single Score'!$D$2:$D$8, 0))</f>
        <v>#N/A</v>
      </c>
      <c r="J163" s="45" t="e">
        <f>INDEX('Dev Likert Scale Single Score'!$E$2:$E$8, MATCH('Admin Single Score'!J165, 'Dev Likert Scale Single Score'!$D$2:$D$8, 0))</f>
        <v>#N/A</v>
      </c>
      <c r="K163" s="45" t="e">
        <f>INDEX('Dev Likert Scale Single Score'!$E$2:$E$8, MATCH('Admin Single Score'!K165, 'Dev Likert Scale Single Score'!$D$2:$D$8, 0))</f>
        <v>#N/A</v>
      </c>
      <c r="L163" s="45" t="e">
        <f>INDEX('Dev Likert Scale Single Score'!$E$2:$E$8, MATCH('Admin Single Score'!L165, 'Dev Likert Scale Single Score'!$D$2:$D$8, 0))</f>
        <v>#N/A</v>
      </c>
      <c r="M163" s="45" t="e">
        <f>INDEX('Dev Likert Scale Single Score'!$E$2:$E$8, MATCH('Admin Single Score'!M165, 'Dev Likert Scale Single Score'!$D$2:$D$8, 0))</f>
        <v>#N/A</v>
      </c>
      <c r="N163" s="45" t="e">
        <f>INDEX('Dev Likert Scale Single Score'!$E$2:$E$8, MATCH('Admin Single Score'!N165, 'Dev Likert Scale Single Score'!$D$2:$D$8, 0))</f>
        <v>#N/A</v>
      </c>
      <c r="O163" s="45" t="e">
        <f>INDEX('Dev Likert Scale Single Score'!$E$2:$E$8, MATCH('Admin Single Score'!O165, 'Dev Likert Scale Single Score'!$D$2:$D$8, 0))</f>
        <v>#N/A</v>
      </c>
      <c r="P163" s="45" t="e">
        <f>INDEX('Dev Likert Scale Single Score'!$E$2:$E$8, MATCH('Admin Single Score'!P165, 'Dev Likert Scale Single Score'!$D$2:$D$8, 0))</f>
        <v>#N/A</v>
      </c>
      <c r="Q163" s="45" t="e">
        <f>INDEX('Dev Likert Scale Single Score'!$E$2:$E$8, MATCH('Admin Single Score'!Q165, 'Dev Likert Scale Single Score'!$D$2:$D$8, 0))</f>
        <v>#N/A</v>
      </c>
      <c r="R163" s="45" t="e">
        <f>INDEX('Dev Likert Scale Single Score'!$E$2:$E$8, MATCH('Admin Single Score'!R165, 'Dev Likert Scale Single Score'!$D$2:$D$8, 0))</f>
        <v>#N/A</v>
      </c>
      <c r="S163" s="45" t="e">
        <f>INDEX('Dev Likert Scale Single Score'!$E$2:$E$8, MATCH('Admin Single Score'!S165, 'Dev Likert Scale Single Score'!$D$2:$D$8, 0))</f>
        <v>#N/A</v>
      </c>
      <c r="T163" s="45" t="e">
        <f>INDEX('Dev Likert Scale Single Score'!$E$2:$E$8, MATCH('Admin Single Score'!T165, 'Dev Likert Scale Single Score'!$D$2:$D$8, 0))</f>
        <v>#N/A</v>
      </c>
      <c r="U163" s="45" t="e">
        <f>INDEX('Dev Likert Scale Single Score'!$E$2:$E$8, MATCH('Admin Single Score'!U165, 'Dev Likert Scale Single Score'!$D$2:$D$8, 0))</f>
        <v>#N/A</v>
      </c>
      <c r="V163" s="45" t="e">
        <f>INDEX('Dev Likert Scale Single Score'!$E$2:$E$8, MATCH('Admin Single Score'!V165, 'Dev Likert Scale Single Score'!$D$2:$D$8, 0))</f>
        <v>#N/A</v>
      </c>
      <c r="W163" s="45" t="e">
        <f>INDEX('Dev Likert Scale Single Score'!$E$2:$E$8, MATCH('Admin Single Score'!W165, 'Dev Likert Scale Single Score'!$D$2:$D$8, 0))</f>
        <v>#N/A</v>
      </c>
      <c r="X163" s="45" t="e">
        <f>INDEX('Dev Likert Scale Single Score'!$E$2:$E$8, MATCH('Admin Single Score'!X165, 'Dev Likert Scale Single Score'!$D$2:$D$8, 0))</f>
        <v>#N/A</v>
      </c>
      <c r="Y163" s="45" t="e">
        <f>INDEX('Dev Likert Scale Single Score'!$E$2:$E$8, MATCH('Admin Single Score'!Y165, 'Dev Likert Scale Single Score'!$D$2:$D$8, 0))</f>
        <v>#N/A</v>
      </c>
      <c r="Z163" s="45" t="e">
        <f>INDEX('Dev Likert Scale Single Score'!$E$2:$E$8, MATCH('Admin Single Score'!Z165, 'Dev Likert Scale Single Score'!$D$2:$D$8, 0))</f>
        <v>#N/A</v>
      </c>
      <c r="AA163" s="45" t="e">
        <f>INDEX('Dev Likert Scale Single Score'!$E$2:$E$8, MATCH('Admin Single Score'!AA165, 'Dev Likert Scale Single Score'!$D$2:$D$8, 0))</f>
        <v>#N/A</v>
      </c>
      <c r="AB163" s="45" t="e">
        <f>INDEX('Dev Likert Scale Single Score'!$E$2:$E$8, MATCH('Admin Single Score'!AB165, 'Dev Likert Scale Single Score'!$D$2:$D$8, 0))</f>
        <v>#N/A</v>
      </c>
      <c r="AC163" s="45" t="e">
        <f>INDEX('Dev Likert Scale Single Score'!$E$2:$E$8, MATCH('Admin Single Score'!AC165, 'Dev Likert Scale Single Score'!$D$2:$D$8, 0))</f>
        <v>#N/A</v>
      </c>
      <c r="AD163" s="45" t="e">
        <f>INDEX('Dev Likert Scale Single Score'!$E$2:$E$8, MATCH('Admin Single Score'!AD165, 'Dev Likert Scale Single Score'!$D$2:$D$8, 0))</f>
        <v>#N/A</v>
      </c>
      <c r="AE163" s="45" t="e">
        <f>INDEX('Dev Likert Scale Single Score'!$E$2:$E$8, MATCH('Admin Single Score'!AE165, 'Dev Likert Scale Single Score'!$D$2:$D$8, 0))</f>
        <v>#N/A</v>
      </c>
      <c r="AF163" s="45" t="e">
        <f>INDEX('Dev Likert Scale Single Score'!$E$2:$E$8, MATCH('Admin Single Score'!AF165, 'Dev Likert Scale Single Score'!$D$2:$D$8, 0))</f>
        <v>#N/A</v>
      </c>
      <c r="AG163" s="45" t="e">
        <f>INDEX('Dev Likert Scale Single Score'!$E$2:$E$8, MATCH('Admin Single Score'!AG165, 'Dev Likert Scale Single Score'!$D$2:$D$8, 0))</f>
        <v>#N/A</v>
      </c>
      <c r="AH163" s="45" t="e">
        <f>INDEX('Dev Likert Scale Single Score'!$E$2:$E$8, MATCH('Admin Single Score'!AH165, 'Dev Likert Scale Single Score'!$D$2:$D$8, 0))</f>
        <v>#N/A</v>
      </c>
      <c r="AI163" s="45" t="e">
        <f>INDEX('Dev Likert Scale Single Score'!$E$2:$E$8, MATCH('Admin Single Score'!AI165, 'Dev Likert Scale Single Score'!$D$2:$D$8, 0))</f>
        <v>#N/A</v>
      </c>
      <c r="AJ163" s="45" t="e">
        <f>INDEX('Dev Likert Scale Single Score'!$E$2:$E$8, MATCH('Admin Single Score'!AJ165, 'Dev Likert Scale Single Score'!$D$2:$D$8, 0))</f>
        <v>#N/A</v>
      </c>
      <c r="AK163" s="45" t="e">
        <f>INDEX('Dev Likert Scale Single Score'!$E$2:$E$8, MATCH('Admin Single Score'!AK165, 'Dev Likert Scale Single Score'!$D$2:$D$8, 0))</f>
        <v>#N/A</v>
      </c>
      <c r="AL163" s="45" t="e">
        <f>INDEX('Dev Likert Scale Single Score'!$E$2:$E$8, MATCH('Admin Single Score'!AL165, 'Dev Likert Scale Single Score'!$D$2:$D$8, 0))</f>
        <v>#N/A</v>
      </c>
      <c r="AM163" s="45" t="e">
        <f>INDEX('Dev Likert Scale Single Score'!$E$2:$E$8, MATCH('Admin Single Score'!AM165, 'Dev Likert Scale Single Score'!$D$2:$D$8, 0))</f>
        <v>#N/A</v>
      </c>
      <c r="AN163" s="45" t="e">
        <f>INDEX('Dev Likert Scale Single Score'!$E$2:$E$8, MATCH('Admin Single Score'!AN165, 'Dev Likert Scale Single Score'!$D$2:$D$8, 0))</f>
        <v>#N/A</v>
      </c>
      <c r="AO163" s="45" t="e">
        <f>INDEX('Dev Likert Scale Single Score'!$E$2:$E$8, MATCH('Admin Single Score'!AO165, 'Dev Likert Scale Single Score'!$D$2:$D$8, 0))</f>
        <v>#N/A</v>
      </c>
      <c r="AP163" s="45" t="e">
        <f>INDEX('Dev Likert Scale Single Score'!$E$2:$E$8, MATCH('Admin Single Score'!AP165, 'Dev Likert Scale Single Score'!$D$2:$D$8, 0))</f>
        <v>#N/A</v>
      </c>
      <c r="AQ163" s="45" t="e">
        <f>INDEX('Dev Likert Scale Single Score'!$E$2:$E$8, MATCH('Admin Single Score'!AQ165, 'Dev Likert Scale Single Score'!$D$2:$D$8, 0))</f>
        <v>#N/A</v>
      </c>
    </row>
    <row r="164" spans="1:43" ht="16.5" thickTop="1" thickBot="1" x14ac:dyDescent="0.3">
      <c r="A164" s="92" t="str">
        <f>'Admin Single Score'!A166</f>
        <v>Question_33</v>
      </c>
      <c r="B164" s="13" t="str">
        <f>'Admin Single Score'!B166</f>
        <v>Question 36</v>
      </c>
      <c r="C164" s="59">
        <f>'Admin Single Score'!C166</f>
        <v>0</v>
      </c>
      <c r="D164" s="45" t="e">
        <f>INDEX('Dev Likert Scale Single Score'!$E$2:$E$8, MATCH('Admin Single Score'!D166, 'Dev Likert Scale Single Score'!$D$2:$D$8, 0))</f>
        <v>#N/A</v>
      </c>
      <c r="E164" s="45" t="e">
        <f>INDEX('Dev Likert Scale Single Score'!$E$2:$E$8, MATCH('Admin Single Score'!E166, 'Dev Likert Scale Single Score'!$D$2:$D$8, 0))</f>
        <v>#N/A</v>
      </c>
      <c r="F164" s="45" t="e">
        <f>INDEX('Dev Likert Scale Single Score'!$E$2:$E$8, MATCH('Admin Single Score'!F166, 'Dev Likert Scale Single Score'!$D$2:$D$8, 0))</f>
        <v>#N/A</v>
      </c>
      <c r="G164" s="45" t="e">
        <f>INDEX('Dev Likert Scale Single Score'!$E$2:$E$8, MATCH('Admin Single Score'!G166, 'Dev Likert Scale Single Score'!$D$2:$D$8, 0))</f>
        <v>#N/A</v>
      </c>
      <c r="H164" s="45" t="e">
        <f>INDEX('Dev Likert Scale Single Score'!$E$2:$E$8, MATCH('Admin Single Score'!H166, 'Dev Likert Scale Single Score'!$D$2:$D$8, 0))</f>
        <v>#N/A</v>
      </c>
      <c r="I164" s="45" t="e">
        <f>INDEX('Dev Likert Scale Single Score'!$E$2:$E$8, MATCH('Admin Single Score'!I166, 'Dev Likert Scale Single Score'!$D$2:$D$8, 0))</f>
        <v>#N/A</v>
      </c>
      <c r="J164" s="45" t="e">
        <f>INDEX('Dev Likert Scale Single Score'!$E$2:$E$8, MATCH('Admin Single Score'!J166, 'Dev Likert Scale Single Score'!$D$2:$D$8, 0))</f>
        <v>#N/A</v>
      </c>
      <c r="K164" s="45" t="e">
        <f>INDEX('Dev Likert Scale Single Score'!$E$2:$E$8, MATCH('Admin Single Score'!K166, 'Dev Likert Scale Single Score'!$D$2:$D$8, 0))</f>
        <v>#N/A</v>
      </c>
      <c r="L164" s="45" t="e">
        <f>INDEX('Dev Likert Scale Single Score'!$E$2:$E$8, MATCH('Admin Single Score'!L166, 'Dev Likert Scale Single Score'!$D$2:$D$8, 0))</f>
        <v>#N/A</v>
      </c>
      <c r="M164" s="45" t="e">
        <f>INDEX('Dev Likert Scale Single Score'!$E$2:$E$8, MATCH('Admin Single Score'!M166, 'Dev Likert Scale Single Score'!$D$2:$D$8, 0))</f>
        <v>#N/A</v>
      </c>
      <c r="N164" s="45" t="e">
        <f>INDEX('Dev Likert Scale Single Score'!$E$2:$E$8, MATCH('Admin Single Score'!N166, 'Dev Likert Scale Single Score'!$D$2:$D$8, 0))</f>
        <v>#N/A</v>
      </c>
      <c r="O164" s="45" t="e">
        <f>INDEX('Dev Likert Scale Single Score'!$E$2:$E$8, MATCH('Admin Single Score'!O166, 'Dev Likert Scale Single Score'!$D$2:$D$8, 0))</f>
        <v>#N/A</v>
      </c>
      <c r="P164" s="45" t="e">
        <f>INDEX('Dev Likert Scale Single Score'!$E$2:$E$8, MATCH('Admin Single Score'!P166, 'Dev Likert Scale Single Score'!$D$2:$D$8, 0))</f>
        <v>#N/A</v>
      </c>
      <c r="Q164" s="45" t="e">
        <f>INDEX('Dev Likert Scale Single Score'!$E$2:$E$8, MATCH('Admin Single Score'!Q166, 'Dev Likert Scale Single Score'!$D$2:$D$8, 0))</f>
        <v>#N/A</v>
      </c>
      <c r="R164" s="45" t="e">
        <f>INDEX('Dev Likert Scale Single Score'!$E$2:$E$8, MATCH('Admin Single Score'!R166, 'Dev Likert Scale Single Score'!$D$2:$D$8, 0))</f>
        <v>#N/A</v>
      </c>
      <c r="S164" s="45" t="e">
        <f>INDEX('Dev Likert Scale Single Score'!$E$2:$E$8, MATCH('Admin Single Score'!S166, 'Dev Likert Scale Single Score'!$D$2:$D$8, 0))</f>
        <v>#N/A</v>
      </c>
      <c r="T164" s="45" t="e">
        <f>INDEX('Dev Likert Scale Single Score'!$E$2:$E$8, MATCH('Admin Single Score'!T166, 'Dev Likert Scale Single Score'!$D$2:$D$8, 0))</f>
        <v>#N/A</v>
      </c>
      <c r="U164" s="45" t="e">
        <f>INDEX('Dev Likert Scale Single Score'!$E$2:$E$8, MATCH('Admin Single Score'!U166, 'Dev Likert Scale Single Score'!$D$2:$D$8, 0))</f>
        <v>#N/A</v>
      </c>
      <c r="V164" s="45" t="e">
        <f>INDEX('Dev Likert Scale Single Score'!$E$2:$E$8, MATCH('Admin Single Score'!V166, 'Dev Likert Scale Single Score'!$D$2:$D$8, 0))</f>
        <v>#N/A</v>
      </c>
      <c r="W164" s="45" t="e">
        <f>INDEX('Dev Likert Scale Single Score'!$E$2:$E$8, MATCH('Admin Single Score'!W166, 'Dev Likert Scale Single Score'!$D$2:$D$8, 0))</f>
        <v>#N/A</v>
      </c>
      <c r="X164" s="45" t="e">
        <f>INDEX('Dev Likert Scale Single Score'!$E$2:$E$8, MATCH('Admin Single Score'!X166, 'Dev Likert Scale Single Score'!$D$2:$D$8, 0))</f>
        <v>#N/A</v>
      </c>
      <c r="Y164" s="45" t="e">
        <f>INDEX('Dev Likert Scale Single Score'!$E$2:$E$8, MATCH('Admin Single Score'!Y166, 'Dev Likert Scale Single Score'!$D$2:$D$8, 0))</f>
        <v>#N/A</v>
      </c>
      <c r="Z164" s="45" t="e">
        <f>INDEX('Dev Likert Scale Single Score'!$E$2:$E$8, MATCH('Admin Single Score'!Z166, 'Dev Likert Scale Single Score'!$D$2:$D$8, 0))</f>
        <v>#N/A</v>
      </c>
      <c r="AA164" s="45" t="e">
        <f>INDEX('Dev Likert Scale Single Score'!$E$2:$E$8, MATCH('Admin Single Score'!AA166, 'Dev Likert Scale Single Score'!$D$2:$D$8, 0))</f>
        <v>#N/A</v>
      </c>
      <c r="AB164" s="45" t="e">
        <f>INDEX('Dev Likert Scale Single Score'!$E$2:$E$8, MATCH('Admin Single Score'!AB166, 'Dev Likert Scale Single Score'!$D$2:$D$8, 0))</f>
        <v>#N/A</v>
      </c>
      <c r="AC164" s="45" t="e">
        <f>INDEX('Dev Likert Scale Single Score'!$E$2:$E$8, MATCH('Admin Single Score'!AC166, 'Dev Likert Scale Single Score'!$D$2:$D$8, 0))</f>
        <v>#N/A</v>
      </c>
      <c r="AD164" s="45" t="e">
        <f>INDEX('Dev Likert Scale Single Score'!$E$2:$E$8, MATCH('Admin Single Score'!AD166, 'Dev Likert Scale Single Score'!$D$2:$D$8, 0))</f>
        <v>#N/A</v>
      </c>
      <c r="AE164" s="45" t="e">
        <f>INDEX('Dev Likert Scale Single Score'!$E$2:$E$8, MATCH('Admin Single Score'!AE166, 'Dev Likert Scale Single Score'!$D$2:$D$8, 0))</f>
        <v>#N/A</v>
      </c>
      <c r="AF164" s="45" t="e">
        <f>INDEX('Dev Likert Scale Single Score'!$E$2:$E$8, MATCH('Admin Single Score'!AF166, 'Dev Likert Scale Single Score'!$D$2:$D$8, 0))</f>
        <v>#N/A</v>
      </c>
      <c r="AG164" s="45" t="e">
        <f>INDEX('Dev Likert Scale Single Score'!$E$2:$E$8, MATCH('Admin Single Score'!AG166, 'Dev Likert Scale Single Score'!$D$2:$D$8, 0))</f>
        <v>#N/A</v>
      </c>
      <c r="AH164" s="45" t="e">
        <f>INDEX('Dev Likert Scale Single Score'!$E$2:$E$8, MATCH('Admin Single Score'!AH166, 'Dev Likert Scale Single Score'!$D$2:$D$8, 0))</f>
        <v>#N/A</v>
      </c>
      <c r="AI164" s="45" t="e">
        <f>INDEX('Dev Likert Scale Single Score'!$E$2:$E$8, MATCH('Admin Single Score'!AI166, 'Dev Likert Scale Single Score'!$D$2:$D$8, 0))</f>
        <v>#N/A</v>
      </c>
      <c r="AJ164" s="45" t="e">
        <f>INDEX('Dev Likert Scale Single Score'!$E$2:$E$8, MATCH('Admin Single Score'!AJ166, 'Dev Likert Scale Single Score'!$D$2:$D$8, 0))</f>
        <v>#N/A</v>
      </c>
      <c r="AK164" s="45" t="e">
        <f>INDEX('Dev Likert Scale Single Score'!$E$2:$E$8, MATCH('Admin Single Score'!AK166, 'Dev Likert Scale Single Score'!$D$2:$D$8, 0))</f>
        <v>#N/A</v>
      </c>
      <c r="AL164" s="45" t="e">
        <f>INDEX('Dev Likert Scale Single Score'!$E$2:$E$8, MATCH('Admin Single Score'!AL166, 'Dev Likert Scale Single Score'!$D$2:$D$8, 0))</f>
        <v>#N/A</v>
      </c>
      <c r="AM164" s="45" t="e">
        <f>INDEX('Dev Likert Scale Single Score'!$E$2:$E$8, MATCH('Admin Single Score'!AM166, 'Dev Likert Scale Single Score'!$D$2:$D$8, 0))</f>
        <v>#N/A</v>
      </c>
      <c r="AN164" s="45" t="e">
        <f>INDEX('Dev Likert Scale Single Score'!$E$2:$E$8, MATCH('Admin Single Score'!AN166, 'Dev Likert Scale Single Score'!$D$2:$D$8, 0))</f>
        <v>#N/A</v>
      </c>
      <c r="AO164" s="45" t="e">
        <f>INDEX('Dev Likert Scale Single Score'!$E$2:$E$8, MATCH('Admin Single Score'!AO166, 'Dev Likert Scale Single Score'!$D$2:$D$8, 0))</f>
        <v>#N/A</v>
      </c>
      <c r="AP164" s="45" t="e">
        <f>INDEX('Dev Likert Scale Single Score'!$E$2:$E$8, MATCH('Admin Single Score'!AP166, 'Dev Likert Scale Single Score'!$D$2:$D$8, 0))</f>
        <v>#N/A</v>
      </c>
      <c r="AQ164" s="45" t="e">
        <f>INDEX('Dev Likert Scale Single Score'!$E$2:$E$8, MATCH('Admin Single Score'!AQ166, 'Dev Likert Scale Single Score'!$D$2:$D$8, 0))</f>
        <v>#N/A</v>
      </c>
    </row>
    <row r="165" spans="1:43" ht="16.5" thickTop="1" thickBot="1" x14ac:dyDescent="0.3">
      <c r="A165" s="92" t="str">
        <f>'Admin Single Score'!A167</f>
        <v>Question_33</v>
      </c>
      <c r="B165" s="13" t="str">
        <f>'Admin Single Score'!B167</f>
        <v>Question 36</v>
      </c>
      <c r="C165" s="59">
        <f>'Admin Single Score'!C167</f>
        <v>0</v>
      </c>
      <c r="D165" s="45" t="e">
        <f>INDEX('Dev Likert Scale Single Score'!$E$2:$E$8, MATCH('Admin Single Score'!D167, 'Dev Likert Scale Single Score'!$D$2:$D$8, 0))</f>
        <v>#N/A</v>
      </c>
      <c r="E165" s="45" t="e">
        <f>INDEX('Dev Likert Scale Single Score'!$E$2:$E$8, MATCH('Admin Single Score'!E167, 'Dev Likert Scale Single Score'!$D$2:$D$8, 0))</f>
        <v>#N/A</v>
      </c>
      <c r="F165" s="45" t="e">
        <f>INDEX('Dev Likert Scale Single Score'!$E$2:$E$8, MATCH('Admin Single Score'!F167, 'Dev Likert Scale Single Score'!$D$2:$D$8, 0))</f>
        <v>#N/A</v>
      </c>
      <c r="G165" s="45" t="e">
        <f>INDEX('Dev Likert Scale Single Score'!$E$2:$E$8, MATCH('Admin Single Score'!G167, 'Dev Likert Scale Single Score'!$D$2:$D$8, 0))</f>
        <v>#N/A</v>
      </c>
      <c r="H165" s="45" t="e">
        <f>INDEX('Dev Likert Scale Single Score'!$E$2:$E$8, MATCH('Admin Single Score'!H167, 'Dev Likert Scale Single Score'!$D$2:$D$8, 0))</f>
        <v>#N/A</v>
      </c>
      <c r="I165" s="45" t="e">
        <f>INDEX('Dev Likert Scale Single Score'!$E$2:$E$8, MATCH('Admin Single Score'!I167, 'Dev Likert Scale Single Score'!$D$2:$D$8, 0))</f>
        <v>#N/A</v>
      </c>
      <c r="J165" s="45" t="e">
        <f>INDEX('Dev Likert Scale Single Score'!$E$2:$E$8, MATCH('Admin Single Score'!J167, 'Dev Likert Scale Single Score'!$D$2:$D$8, 0))</f>
        <v>#N/A</v>
      </c>
      <c r="K165" s="45" t="e">
        <f>INDEX('Dev Likert Scale Single Score'!$E$2:$E$8, MATCH('Admin Single Score'!K167, 'Dev Likert Scale Single Score'!$D$2:$D$8, 0))</f>
        <v>#N/A</v>
      </c>
      <c r="L165" s="45" t="e">
        <f>INDEX('Dev Likert Scale Single Score'!$E$2:$E$8, MATCH('Admin Single Score'!L167, 'Dev Likert Scale Single Score'!$D$2:$D$8, 0))</f>
        <v>#N/A</v>
      </c>
      <c r="M165" s="45" t="e">
        <f>INDEX('Dev Likert Scale Single Score'!$E$2:$E$8, MATCH('Admin Single Score'!M167, 'Dev Likert Scale Single Score'!$D$2:$D$8, 0))</f>
        <v>#N/A</v>
      </c>
      <c r="N165" s="45" t="e">
        <f>INDEX('Dev Likert Scale Single Score'!$E$2:$E$8, MATCH('Admin Single Score'!N167, 'Dev Likert Scale Single Score'!$D$2:$D$8, 0))</f>
        <v>#N/A</v>
      </c>
      <c r="O165" s="45" t="e">
        <f>INDEX('Dev Likert Scale Single Score'!$E$2:$E$8, MATCH('Admin Single Score'!O167, 'Dev Likert Scale Single Score'!$D$2:$D$8, 0))</f>
        <v>#N/A</v>
      </c>
      <c r="P165" s="45" t="e">
        <f>INDEX('Dev Likert Scale Single Score'!$E$2:$E$8, MATCH('Admin Single Score'!P167, 'Dev Likert Scale Single Score'!$D$2:$D$8, 0))</f>
        <v>#N/A</v>
      </c>
      <c r="Q165" s="45" t="e">
        <f>INDEX('Dev Likert Scale Single Score'!$E$2:$E$8, MATCH('Admin Single Score'!Q167, 'Dev Likert Scale Single Score'!$D$2:$D$8, 0))</f>
        <v>#N/A</v>
      </c>
      <c r="R165" s="45" t="e">
        <f>INDEX('Dev Likert Scale Single Score'!$E$2:$E$8, MATCH('Admin Single Score'!R167, 'Dev Likert Scale Single Score'!$D$2:$D$8, 0))</f>
        <v>#N/A</v>
      </c>
      <c r="S165" s="45" t="e">
        <f>INDEX('Dev Likert Scale Single Score'!$E$2:$E$8, MATCH('Admin Single Score'!S167, 'Dev Likert Scale Single Score'!$D$2:$D$8, 0))</f>
        <v>#N/A</v>
      </c>
      <c r="T165" s="45" t="e">
        <f>INDEX('Dev Likert Scale Single Score'!$E$2:$E$8, MATCH('Admin Single Score'!T167, 'Dev Likert Scale Single Score'!$D$2:$D$8, 0))</f>
        <v>#N/A</v>
      </c>
      <c r="U165" s="45" t="e">
        <f>INDEX('Dev Likert Scale Single Score'!$E$2:$E$8, MATCH('Admin Single Score'!U167, 'Dev Likert Scale Single Score'!$D$2:$D$8, 0))</f>
        <v>#N/A</v>
      </c>
      <c r="V165" s="45" t="e">
        <f>INDEX('Dev Likert Scale Single Score'!$E$2:$E$8, MATCH('Admin Single Score'!V167, 'Dev Likert Scale Single Score'!$D$2:$D$8, 0))</f>
        <v>#N/A</v>
      </c>
      <c r="W165" s="45" t="e">
        <f>INDEX('Dev Likert Scale Single Score'!$E$2:$E$8, MATCH('Admin Single Score'!W167, 'Dev Likert Scale Single Score'!$D$2:$D$8, 0))</f>
        <v>#N/A</v>
      </c>
      <c r="X165" s="45" t="e">
        <f>INDEX('Dev Likert Scale Single Score'!$E$2:$E$8, MATCH('Admin Single Score'!X167, 'Dev Likert Scale Single Score'!$D$2:$D$8, 0))</f>
        <v>#N/A</v>
      </c>
      <c r="Y165" s="45" t="e">
        <f>INDEX('Dev Likert Scale Single Score'!$E$2:$E$8, MATCH('Admin Single Score'!Y167, 'Dev Likert Scale Single Score'!$D$2:$D$8, 0))</f>
        <v>#N/A</v>
      </c>
      <c r="Z165" s="45" t="e">
        <f>INDEX('Dev Likert Scale Single Score'!$E$2:$E$8, MATCH('Admin Single Score'!Z167, 'Dev Likert Scale Single Score'!$D$2:$D$8, 0))</f>
        <v>#N/A</v>
      </c>
      <c r="AA165" s="45" t="e">
        <f>INDEX('Dev Likert Scale Single Score'!$E$2:$E$8, MATCH('Admin Single Score'!AA167, 'Dev Likert Scale Single Score'!$D$2:$D$8, 0))</f>
        <v>#N/A</v>
      </c>
      <c r="AB165" s="45" t="e">
        <f>INDEX('Dev Likert Scale Single Score'!$E$2:$E$8, MATCH('Admin Single Score'!AB167, 'Dev Likert Scale Single Score'!$D$2:$D$8, 0))</f>
        <v>#N/A</v>
      </c>
      <c r="AC165" s="45" t="e">
        <f>INDEX('Dev Likert Scale Single Score'!$E$2:$E$8, MATCH('Admin Single Score'!AC167, 'Dev Likert Scale Single Score'!$D$2:$D$8, 0))</f>
        <v>#N/A</v>
      </c>
      <c r="AD165" s="45" t="e">
        <f>INDEX('Dev Likert Scale Single Score'!$E$2:$E$8, MATCH('Admin Single Score'!AD167, 'Dev Likert Scale Single Score'!$D$2:$D$8, 0))</f>
        <v>#N/A</v>
      </c>
      <c r="AE165" s="45" t="e">
        <f>INDEX('Dev Likert Scale Single Score'!$E$2:$E$8, MATCH('Admin Single Score'!AE167, 'Dev Likert Scale Single Score'!$D$2:$D$8, 0))</f>
        <v>#N/A</v>
      </c>
      <c r="AF165" s="45" t="e">
        <f>INDEX('Dev Likert Scale Single Score'!$E$2:$E$8, MATCH('Admin Single Score'!AF167, 'Dev Likert Scale Single Score'!$D$2:$D$8, 0))</f>
        <v>#N/A</v>
      </c>
      <c r="AG165" s="45" t="e">
        <f>INDEX('Dev Likert Scale Single Score'!$E$2:$E$8, MATCH('Admin Single Score'!AG167, 'Dev Likert Scale Single Score'!$D$2:$D$8, 0))</f>
        <v>#N/A</v>
      </c>
      <c r="AH165" s="45" t="e">
        <f>INDEX('Dev Likert Scale Single Score'!$E$2:$E$8, MATCH('Admin Single Score'!AH167, 'Dev Likert Scale Single Score'!$D$2:$D$8, 0))</f>
        <v>#N/A</v>
      </c>
      <c r="AI165" s="45" t="e">
        <f>INDEX('Dev Likert Scale Single Score'!$E$2:$E$8, MATCH('Admin Single Score'!AI167, 'Dev Likert Scale Single Score'!$D$2:$D$8, 0))</f>
        <v>#N/A</v>
      </c>
      <c r="AJ165" s="45" t="e">
        <f>INDEX('Dev Likert Scale Single Score'!$E$2:$E$8, MATCH('Admin Single Score'!AJ167, 'Dev Likert Scale Single Score'!$D$2:$D$8, 0))</f>
        <v>#N/A</v>
      </c>
      <c r="AK165" s="45" t="e">
        <f>INDEX('Dev Likert Scale Single Score'!$E$2:$E$8, MATCH('Admin Single Score'!AK167, 'Dev Likert Scale Single Score'!$D$2:$D$8, 0))</f>
        <v>#N/A</v>
      </c>
      <c r="AL165" s="45" t="e">
        <f>INDEX('Dev Likert Scale Single Score'!$E$2:$E$8, MATCH('Admin Single Score'!AL167, 'Dev Likert Scale Single Score'!$D$2:$D$8, 0))</f>
        <v>#N/A</v>
      </c>
      <c r="AM165" s="45" t="e">
        <f>INDEX('Dev Likert Scale Single Score'!$E$2:$E$8, MATCH('Admin Single Score'!AM167, 'Dev Likert Scale Single Score'!$D$2:$D$8, 0))</f>
        <v>#N/A</v>
      </c>
      <c r="AN165" s="45" t="e">
        <f>INDEX('Dev Likert Scale Single Score'!$E$2:$E$8, MATCH('Admin Single Score'!AN167, 'Dev Likert Scale Single Score'!$D$2:$D$8, 0))</f>
        <v>#N/A</v>
      </c>
      <c r="AO165" s="45" t="e">
        <f>INDEX('Dev Likert Scale Single Score'!$E$2:$E$8, MATCH('Admin Single Score'!AO167, 'Dev Likert Scale Single Score'!$D$2:$D$8, 0))</f>
        <v>#N/A</v>
      </c>
      <c r="AP165" s="45" t="e">
        <f>INDEX('Dev Likert Scale Single Score'!$E$2:$E$8, MATCH('Admin Single Score'!AP167, 'Dev Likert Scale Single Score'!$D$2:$D$8, 0))</f>
        <v>#N/A</v>
      </c>
      <c r="AQ165" s="45" t="e">
        <f>INDEX('Dev Likert Scale Single Score'!$E$2:$E$8, MATCH('Admin Single Score'!AQ167, 'Dev Likert Scale Single Score'!$D$2:$D$8, 0))</f>
        <v>#N/A</v>
      </c>
    </row>
    <row r="166" spans="1:43" ht="16.5" thickTop="1" thickBot="1" x14ac:dyDescent="0.3">
      <c r="A166" s="92" t="str">
        <f>'Admin Single Score'!A168</f>
        <v>Question_33</v>
      </c>
      <c r="B166" s="13" t="str">
        <f>'Admin Single Score'!B168</f>
        <v>Question 36</v>
      </c>
      <c r="C166" s="59">
        <f>'Admin Single Score'!C168</f>
        <v>0</v>
      </c>
      <c r="D166" s="45" t="e">
        <f>INDEX('Dev Likert Scale Single Score'!$E$2:$E$8, MATCH('Admin Single Score'!D168, 'Dev Likert Scale Single Score'!$D$2:$D$8, 0))</f>
        <v>#N/A</v>
      </c>
      <c r="E166" s="45" t="e">
        <f>INDEX('Dev Likert Scale Single Score'!$E$2:$E$8, MATCH('Admin Single Score'!E168, 'Dev Likert Scale Single Score'!$D$2:$D$8, 0))</f>
        <v>#N/A</v>
      </c>
      <c r="F166" s="45" t="e">
        <f>INDEX('Dev Likert Scale Single Score'!$E$2:$E$8, MATCH('Admin Single Score'!F168, 'Dev Likert Scale Single Score'!$D$2:$D$8, 0))</f>
        <v>#N/A</v>
      </c>
      <c r="G166" s="45" t="e">
        <f>INDEX('Dev Likert Scale Single Score'!$E$2:$E$8, MATCH('Admin Single Score'!G168, 'Dev Likert Scale Single Score'!$D$2:$D$8, 0))</f>
        <v>#N/A</v>
      </c>
      <c r="H166" s="45" t="e">
        <f>INDEX('Dev Likert Scale Single Score'!$E$2:$E$8, MATCH('Admin Single Score'!H168, 'Dev Likert Scale Single Score'!$D$2:$D$8, 0))</f>
        <v>#N/A</v>
      </c>
      <c r="I166" s="45" t="e">
        <f>INDEX('Dev Likert Scale Single Score'!$E$2:$E$8, MATCH('Admin Single Score'!I168, 'Dev Likert Scale Single Score'!$D$2:$D$8, 0))</f>
        <v>#N/A</v>
      </c>
      <c r="J166" s="45" t="e">
        <f>INDEX('Dev Likert Scale Single Score'!$E$2:$E$8, MATCH('Admin Single Score'!J168, 'Dev Likert Scale Single Score'!$D$2:$D$8, 0))</f>
        <v>#N/A</v>
      </c>
      <c r="K166" s="45" t="e">
        <f>INDEX('Dev Likert Scale Single Score'!$E$2:$E$8, MATCH('Admin Single Score'!K168, 'Dev Likert Scale Single Score'!$D$2:$D$8, 0))</f>
        <v>#N/A</v>
      </c>
      <c r="L166" s="45" t="e">
        <f>INDEX('Dev Likert Scale Single Score'!$E$2:$E$8, MATCH('Admin Single Score'!L168, 'Dev Likert Scale Single Score'!$D$2:$D$8, 0))</f>
        <v>#N/A</v>
      </c>
      <c r="M166" s="45" t="e">
        <f>INDEX('Dev Likert Scale Single Score'!$E$2:$E$8, MATCH('Admin Single Score'!M168, 'Dev Likert Scale Single Score'!$D$2:$D$8, 0))</f>
        <v>#N/A</v>
      </c>
      <c r="N166" s="45" t="e">
        <f>INDEX('Dev Likert Scale Single Score'!$E$2:$E$8, MATCH('Admin Single Score'!N168, 'Dev Likert Scale Single Score'!$D$2:$D$8, 0))</f>
        <v>#N/A</v>
      </c>
      <c r="O166" s="45" t="e">
        <f>INDEX('Dev Likert Scale Single Score'!$E$2:$E$8, MATCH('Admin Single Score'!O168, 'Dev Likert Scale Single Score'!$D$2:$D$8, 0))</f>
        <v>#N/A</v>
      </c>
      <c r="P166" s="45" t="e">
        <f>INDEX('Dev Likert Scale Single Score'!$E$2:$E$8, MATCH('Admin Single Score'!P168, 'Dev Likert Scale Single Score'!$D$2:$D$8, 0))</f>
        <v>#N/A</v>
      </c>
      <c r="Q166" s="45" t="e">
        <f>INDEX('Dev Likert Scale Single Score'!$E$2:$E$8, MATCH('Admin Single Score'!Q168, 'Dev Likert Scale Single Score'!$D$2:$D$8, 0))</f>
        <v>#N/A</v>
      </c>
      <c r="R166" s="45" t="e">
        <f>INDEX('Dev Likert Scale Single Score'!$E$2:$E$8, MATCH('Admin Single Score'!R168, 'Dev Likert Scale Single Score'!$D$2:$D$8, 0))</f>
        <v>#N/A</v>
      </c>
      <c r="S166" s="45" t="e">
        <f>INDEX('Dev Likert Scale Single Score'!$E$2:$E$8, MATCH('Admin Single Score'!S168, 'Dev Likert Scale Single Score'!$D$2:$D$8, 0))</f>
        <v>#N/A</v>
      </c>
      <c r="T166" s="45" t="e">
        <f>INDEX('Dev Likert Scale Single Score'!$E$2:$E$8, MATCH('Admin Single Score'!T168, 'Dev Likert Scale Single Score'!$D$2:$D$8, 0))</f>
        <v>#N/A</v>
      </c>
      <c r="U166" s="45" t="e">
        <f>INDEX('Dev Likert Scale Single Score'!$E$2:$E$8, MATCH('Admin Single Score'!U168, 'Dev Likert Scale Single Score'!$D$2:$D$8, 0))</f>
        <v>#N/A</v>
      </c>
      <c r="V166" s="45" t="e">
        <f>INDEX('Dev Likert Scale Single Score'!$E$2:$E$8, MATCH('Admin Single Score'!V168, 'Dev Likert Scale Single Score'!$D$2:$D$8, 0))</f>
        <v>#N/A</v>
      </c>
      <c r="W166" s="45" t="e">
        <f>INDEX('Dev Likert Scale Single Score'!$E$2:$E$8, MATCH('Admin Single Score'!W168, 'Dev Likert Scale Single Score'!$D$2:$D$8, 0))</f>
        <v>#N/A</v>
      </c>
      <c r="X166" s="45" t="e">
        <f>INDEX('Dev Likert Scale Single Score'!$E$2:$E$8, MATCH('Admin Single Score'!X168, 'Dev Likert Scale Single Score'!$D$2:$D$8, 0))</f>
        <v>#N/A</v>
      </c>
      <c r="Y166" s="45" t="e">
        <f>INDEX('Dev Likert Scale Single Score'!$E$2:$E$8, MATCH('Admin Single Score'!Y168, 'Dev Likert Scale Single Score'!$D$2:$D$8, 0))</f>
        <v>#N/A</v>
      </c>
      <c r="Z166" s="45" t="e">
        <f>INDEX('Dev Likert Scale Single Score'!$E$2:$E$8, MATCH('Admin Single Score'!Z168, 'Dev Likert Scale Single Score'!$D$2:$D$8, 0))</f>
        <v>#N/A</v>
      </c>
      <c r="AA166" s="45" t="e">
        <f>INDEX('Dev Likert Scale Single Score'!$E$2:$E$8, MATCH('Admin Single Score'!AA168, 'Dev Likert Scale Single Score'!$D$2:$D$8, 0))</f>
        <v>#N/A</v>
      </c>
      <c r="AB166" s="45" t="e">
        <f>INDEX('Dev Likert Scale Single Score'!$E$2:$E$8, MATCH('Admin Single Score'!AB168, 'Dev Likert Scale Single Score'!$D$2:$D$8, 0))</f>
        <v>#N/A</v>
      </c>
      <c r="AC166" s="45" t="e">
        <f>INDEX('Dev Likert Scale Single Score'!$E$2:$E$8, MATCH('Admin Single Score'!AC168, 'Dev Likert Scale Single Score'!$D$2:$D$8, 0))</f>
        <v>#N/A</v>
      </c>
      <c r="AD166" s="45" t="e">
        <f>INDEX('Dev Likert Scale Single Score'!$E$2:$E$8, MATCH('Admin Single Score'!AD168, 'Dev Likert Scale Single Score'!$D$2:$D$8, 0))</f>
        <v>#N/A</v>
      </c>
      <c r="AE166" s="45" t="e">
        <f>INDEX('Dev Likert Scale Single Score'!$E$2:$E$8, MATCH('Admin Single Score'!AE168, 'Dev Likert Scale Single Score'!$D$2:$D$8, 0))</f>
        <v>#N/A</v>
      </c>
      <c r="AF166" s="45" t="e">
        <f>INDEX('Dev Likert Scale Single Score'!$E$2:$E$8, MATCH('Admin Single Score'!AF168, 'Dev Likert Scale Single Score'!$D$2:$D$8, 0))</f>
        <v>#N/A</v>
      </c>
      <c r="AG166" s="45" t="e">
        <f>INDEX('Dev Likert Scale Single Score'!$E$2:$E$8, MATCH('Admin Single Score'!AG168, 'Dev Likert Scale Single Score'!$D$2:$D$8, 0))</f>
        <v>#N/A</v>
      </c>
      <c r="AH166" s="45" t="e">
        <f>INDEX('Dev Likert Scale Single Score'!$E$2:$E$8, MATCH('Admin Single Score'!AH168, 'Dev Likert Scale Single Score'!$D$2:$D$8, 0))</f>
        <v>#N/A</v>
      </c>
      <c r="AI166" s="45" t="e">
        <f>INDEX('Dev Likert Scale Single Score'!$E$2:$E$8, MATCH('Admin Single Score'!AI168, 'Dev Likert Scale Single Score'!$D$2:$D$8, 0))</f>
        <v>#N/A</v>
      </c>
      <c r="AJ166" s="45" t="e">
        <f>INDEX('Dev Likert Scale Single Score'!$E$2:$E$8, MATCH('Admin Single Score'!AJ168, 'Dev Likert Scale Single Score'!$D$2:$D$8, 0))</f>
        <v>#N/A</v>
      </c>
      <c r="AK166" s="45" t="e">
        <f>INDEX('Dev Likert Scale Single Score'!$E$2:$E$8, MATCH('Admin Single Score'!AK168, 'Dev Likert Scale Single Score'!$D$2:$D$8, 0))</f>
        <v>#N/A</v>
      </c>
      <c r="AL166" s="45" t="e">
        <f>INDEX('Dev Likert Scale Single Score'!$E$2:$E$8, MATCH('Admin Single Score'!AL168, 'Dev Likert Scale Single Score'!$D$2:$D$8, 0))</f>
        <v>#N/A</v>
      </c>
      <c r="AM166" s="45" t="e">
        <f>INDEX('Dev Likert Scale Single Score'!$E$2:$E$8, MATCH('Admin Single Score'!AM168, 'Dev Likert Scale Single Score'!$D$2:$D$8, 0))</f>
        <v>#N/A</v>
      </c>
      <c r="AN166" s="45" t="e">
        <f>INDEX('Dev Likert Scale Single Score'!$E$2:$E$8, MATCH('Admin Single Score'!AN168, 'Dev Likert Scale Single Score'!$D$2:$D$8, 0))</f>
        <v>#N/A</v>
      </c>
      <c r="AO166" s="45" t="e">
        <f>INDEX('Dev Likert Scale Single Score'!$E$2:$E$8, MATCH('Admin Single Score'!AO168, 'Dev Likert Scale Single Score'!$D$2:$D$8, 0))</f>
        <v>#N/A</v>
      </c>
      <c r="AP166" s="45" t="e">
        <f>INDEX('Dev Likert Scale Single Score'!$E$2:$E$8, MATCH('Admin Single Score'!AP168, 'Dev Likert Scale Single Score'!$D$2:$D$8, 0))</f>
        <v>#N/A</v>
      </c>
      <c r="AQ166" s="45" t="e">
        <f>INDEX('Dev Likert Scale Single Score'!$E$2:$E$8, MATCH('Admin Single Score'!AQ168, 'Dev Likert Scale Single Score'!$D$2:$D$8, 0))</f>
        <v>#N/A</v>
      </c>
    </row>
    <row r="167" spans="1:43" ht="16.5" thickTop="1" thickBot="1" x14ac:dyDescent="0.3">
      <c r="A167" s="92" t="str">
        <f>'Admin Single Score'!A169</f>
        <v>Question_34</v>
      </c>
      <c r="B167" s="13" t="str">
        <f>'Admin Single Score'!B169</f>
        <v>Question 37</v>
      </c>
      <c r="C167" s="59">
        <f>'Admin Single Score'!C169</f>
        <v>0</v>
      </c>
      <c r="D167" s="45" t="e">
        <f>INDEX('Dev Likert Scale Single Score'!$E$2:$E$8, MATCH('Admin Single Score'!D169, 'Dev Likert Scale Single Score'!$D$2:$D$8, 0))</f>
        <v>#N/A</v>
      </c>
      <c r="E167" s="45" t="e">
        <f>INDEX('Dev Likert Scale Single Score'!$E$2:$E$8, MATCH('Admin Single Score'!E169, 'Dev Likert Scale Single Score'!$D$2:$D$8, 0))</f>
        <v>#N/A</v>
      </c>
      <c r="F167" s="45" t="e">
        <f>INDEX('Dev Likert Scale Single Score'!$E$2:$E$8, MATCH('Admin Single Score'!F169, 'Dev Likert Scale Single Score'!$D$2:$D$8, 0))</f>
        <v>#N/A</v>
      </c>
      <c r="G167" s="45" t="e">
        <f>INDEX('Dev Likert Scale Single Score'!$E$2:$E$8, MATCH('Admin Single Score'!G169, 'Dev Likert Scale Single Score'!$D$2:$D$8, 0))</f>
        <v>#N/A</v>
      </c>
      <c r="H167" s="45" t="e">
        <f>INDEX('Dev Likert Scale Single Score'!$E$2:$E$8, MATCH('Admin Single Score'!H169, 'Dev Likert Scale Single Score'!$D$2:$D$8, 0))</f>
        <v>#N/A</v>
      </c>
      <c r="I167" s="45" t="e">
        <f>INDEX('Dev Likert Scale Single Score'!$E$2:$E$8, MATCH('Admin Single Score'!I169, 'Dev Likert Scale Single Score'!$D$2:$D$8, 0))</f>
        <v>#N/A</v>
      </c>
      <c r="J167" s="45" t="e">
        <f>INDEX('Dev Likert Scale Single Score'!$E$2:$E$8, MATCH('Admin Single Score'!J169, 'Dev Likert Scale Single Score'!$D$2:$D$8, 0))</f>
        <v>#N/A</v>
      </c>
      <c r="K167" s="45" t="e">
        <f>INDEX('Dev Likert Scale Single Score'!$E$2:$E$8, MATCH('Admin Single Score'!K169, 'Dev Likert Scale Single Score'!$D$2:$D$8, 0))</f>
        <v>#N/A</v>
      </c>
      <c r="L167" s="45" t="e">
        <f>INDEX('Dev Likert Scale Single Score'!$E$2:$E$8, MATCH('Admin Single Score'!L169, 'Dev Likert Scale Single Score'!$D$2:$D$8, 0))</f>
        <v>#N/A</v>
      </c>
      <c r="M167" s="45" t="e">
        <f>INDEX('Dev Likert Scale Single Score'!$E$2:$E$8, MATCH('Admin Single Score'!M169, 'Dev Likert Scale Single Score'!$D$2:$D$8, 0))</f>
        <v>#N/A</v>
      </c>
      <c r="N167" s="45" t="e">
        <f>INDEX('Dev Likert Scale Single Score'!$E$2:$E$8, MATCH('Admin Single Score'!N169, 'Dev Likert Scale Single Score'!$D$2:$D$8, 0))</f>
        <v>#N/A</v>
      </c>
      <c r="O167" s="45" t="e">
        <f>INDEX('Dev Likert Scale Single Score'!$E$2:$E$8, MATCH('Admin Single Score'!O169, 'Dev Likert Scale Single Score'!$D$2:$D$8, 0))</f>
        <v>#N/A</v>
      </c>
      <c r="P167" s="45" t="e">
        <f>INDEX('Dev Likert Scale Single Score'!$E$2:$E$8, MATCH('Admin Single Score'!P169, 'Dev Likert Scale Single Score'!$D$2:$D$8, 0))</f>
        <v>#N/A</v>
      </c>
      <c r="Q167" s="45" t="e">
        <f>INDEX('Dev Likert Scale Single Score'!$E$2:$E$8, MATCH('Admin Single Score'!Q169, 'Dev Likert Scale Single Score'!$D$2:$D$8, 0))</f>
        <v>#N/A</v>
      </c>
      <c r="R167" s="45" t="e">
        <f>INDEX('Dev Likert Scale Single Score'!$E$2:$E$8, MATCH('Admin Single Score'!R169, 'Dev Likert Scale Single Score'!$D$2:$D$8, 0))</f>
        <v>#N/A</v>
      </c>
      <c r="S167" s="45" t="e">
        <f>INDEX('Dev Likert Scale Single Score'!$E$2:$E$8, MATCH('Admin Single Score'!S169, 'Dev Likert Scale Single Score'!$D$2:$D$8, 0))</f>
        <v>#N/A</v>
      </c>
      <c r="T167" s="45" t="e">
        <f>INDEX('Dev Likert Scale Single Score'!$E$2:$E$8, MATCH('Admin Single Score'!T169, 'Dev Likert Scale Single Score'!$D$2:$D$8, 0))</f>
        <v>#N/A</v>
      </c>
      <c r="U167" s="45" t="e">
        <f>INDEX('Dev Likert Scale Single Score'!$E$2:$E$8, MATCH('Admin Single Score'!U169, 'Dev Likert Scale Single Score'!$D$2:$D$8, 0))</f>
        <v>#N/A</v>
      </c>
      <c r="V167" s="45" t="e">
        <f>INDEX('Dev Likert Scale Single Score'!$E$2:$E$8, MATCH('Admin Single Score'!V169, 'Dev Likert Scale Single Score'!$D$2:$D$8, 0))</f>
        <v>#N/A</v>
      </c>
      <c r="W167" s="45" t="e">
        <f>INDEX('Dev Likert Scale Single Score'!$E$2:$E$8, MATCH('Admin Single Score'!W169, 'Dev Likert Scale Single Score'!$D$2:$D$8, 0))</f>
        <v>#N/A</v>
      </c>
      <c r="X167" s="45" t="e">
        <f>INDEX('Dev Likert Scale Single Score'!$E$2:$E$8, MATCH('Admin Single Score'!X169, 'Dev Likert Scale Single Score'!$D$2:$D$8, 0))</f>
        <v>#N/A</v>
      </c>
      <c r="Y167" s="45" t="e">
        <f>INDEX('Dev Likert Scale Single Score'!$E$2:$E$8, MATCH('Admin Single Score'!Y169, 'Dev Likert Scale Single Score'!$D$2:$D$8, 0))</f>
        <v>#N/A</v>
      </c>
      <c r="Z167" s="45" t="e">
        <f>INDEX('Dev Likert Scale Single Score'!$E$2:$E$8, MATCH('Admin Single Score'!Z169, 'Dev Likert Scale Single Score'!$D$2:$D$8, 0))</f>
        <v>#N/A</v>
      </c>
      <c r="AA167" s="45" t="e">
        <f>INDEX('Dev Likert Scale Single Score'!$E$2:$E$8, MATCH('Admin Single Score'!AA169, 'Dev Likert Scale Single Score'!$D$2:$D$8, 0))</f>
        <v>#N/A</v>
      </c>
      <c r="AB167" s="45" t="e">
        <f>INDEX('Dev Likert Scale Single Score'!$E$2:$E$8, MATCH('Admin Single Score'!AB169, 'Dev Likert Scale Single Score'!$D$2:$D$8, 0))</f>
        <v>#N/A</v>
      </c>
      <c r="AC167" s="45" t="e">
        <f>INDEX('Dev Likert Scale Single Score'!$E$2:$E$8, MATCH('Admin Single Score'!AC169, 'Dev Likert Scale Single Score'!$D$2:$D$8, 0))</f>
        <v>#N/A</v>
      </c>
      <c r="AD167" s="45" t="e">
        <f>INDEX('Dev Likert Scale Single Score'!$E$2:$E$8, MATCH('Admin Single Score'!AD169, 'Dev Likert Scale Single Score'!$D$2:$D$8, 0))</f>
        <v>#N/A</v>
      </c>
      <c r="AE167" s="45" t="e">
        <f>INDEX('Dev Likert Scale Single Score'!$E$2:$E$8, MATCH('Admin Single Score'!AE169, 'Dev Likert Scale Single Score'!$D$2:$D$8, 0))</f>
        <v>#N/A</v>
      </c>
      <c r="AF167" s="45" t="e">
        <f>INDEX('Dev Likert Scale Single Score'!$E$2:$E$8, MATCH('Admin Single Score'!AF169, 'Dev Likert Scale Single Score'!$D$2:$D$8, 0))</f>
        <v>#N/A</v>
      </c>
      <c r="AG167" s="45" t="e">
        <f>INDEX('Dev Likert Scale Single Score'!$E$2:$E$8, MATCH('Admin Single Score'!AG169, 'Dev Likert Scale Single Score'!$D$2:$D$8, 0))</f>
        <v>#N/A</v>
      </c>
      <c r="AH167" s="45" t="e">
        <f>INDEX('Dev Likert Scale Single Score'!$E$2:$E$8, MATCH('Admin Single Score'!AH169, 'Dev Likert Scale Single Score'!$D$2:$D$8, 0))</f>
        <v>#N/A</v>
      </c>
      <c r="AI167" s="45" t="e">
        <f>INDEX('Dev Likert Scale Single Score'!$E$2:$E$8, MATCH('Admin Single Score'!AI169, 'Dev Likert Scale Single Score'!$D$2:$D$8, 0))</f>
        <v>#N/A</v>
      </c>
      <c r="AJ167" s="45" t="e">
        <f>INDEX('Dev Likert Scale Single Score'!$E$2:$E$8, MATCH('Admin Single Score'!AJ169, 'Dev Likert Scale Single Score'!$D$2:$D$8, 0))</f>
        <v>#N/A</v>
      </c>
      <c r="AK167" s="45" t="e">
        <f>INDEX('Dev Likert Scale Single Score'!$E$2:$E$8, MATCH('Admin Single Score'!AK169, 'Dev Likert Scale Single Score'!$D$2:$D$8, 0))</f>
        <v>#N/A</v>
      </c>
      <c r="AL167" s="45" t="e">
        <f>INDEX('Dev Likert Scale Single Score'!$E$2:$E$8, MATCH('Admin Single Score'!AL169, 'Dev Likert Scale Single Score'!$D$2:$D$8, 0))</f>
        <v>#N/A</v>
      </c>
      <c r="AM167" s="45" t="e">
        <f>INDEX('Dev Likert Scale Single Score'!$E$2:$E$8, MATCH('Admin Single Score'!AM169, 'Dev Likert Scale Single Score'!$D$2:$D$8, 0))</f>
        <v>#N/A</v>
      </c>
      <c r="AN167" s="45" t="e">
        <f>INDEX('Dev Likert Scale Single Score'!$E$2:$E$8, MATCH('Admin Single Score'!AN169, 'Dev Likert Scale Single Score'!$D$2:$D$8, 0))</f>
        <v>#N/A</v>
      </c>
      <c r="AO167" s="45" t="e">
        <f>INDEX('Dev Likert Scale Single Score'!$E$2:$E$8, MATCH('Admin Single Score'!AO169, 'Dev Likert Scale Single Score'!$D$2:$D$8, 0))</f>
        <v>#N/A</v>
      </c>
      <c r="AP167" s="45" t="e">
        <f>INDEX('Dev Likert Scale Single Score'!$E$2:$E$8, MATCH('Admin Single Score'!AP169, 'Dev Likert Scale Single Score'!$D$2:$D$8, 0))</f>
        <v>#N/A</v>
      </c>
      <c r="AQ167" s="45" t="e">
        <f>INDEX('Dev Likert Scale Single Score'!$E$2:$E$8, MATCH('Admin Single Score'!AQ169, 'Dev Likert Scale Single Score'!$D$2:$D$8, 0))</f>
        <v>#N/A</v>
      </c>
    </row>
    <row r="168" spans="1:43" ht="16.5" thickTop="1" thickBot="1" x14ac:dyDescent="0.3">
      <c r="A168" s="92" t="str">
        <f>'Admin Single Score'!A170</f>
        <v>Question_34</v>
      </c>
      <c r="B168" s="13" t="str">
        <f>'Admin Single Score'!B170</f>
        <v>Question 37</v>
      </c>
      <c r="C168" s="59">
        <f>'Admin Single Score'!C170</f>
        <v>0</v>
      </c>
      <c r="D168" s="45" t="e">
        <f>INDEX('Dev Likert Scale Single Score'!$E$2:$E$8, MATCH('Admin Single Score'!D170, 'Dev Likert Scale Single Score'!$D$2:$D$8, 0))</f>
        <v>#N/A</v>
      </c>
      <c r="E168" s="45" t="e">
        <f>INDEX('Dev Likert Scale Single Score'!$E$2:$E$8, MATCH('Admin Single Score'!E170, 'Dev Likert Scale Single Score'!$D$2:$D$8, 0))</f>
        <v>#N/A</v>
      </c>
      <c r="F168" s="45" t="e">
        <f>INDEX('Dev Likert Scale Single Score'!$E$2:$E$8, MATCH('Admin Single Score'!F170, 'Dev Likert Scale Single Score'!$D$2:$D$8, 0))</f>
        <v>#N/A</v>
      </c>
      <c r="G168" s="45" t="e">
        <f>INDEX('Dev Likert Scale Single Score'!$E$2:$E$8, MATCH('Admin Single Score'!G170, 'Dev Likert Scale Single Score'!$D$2:$D$8, 0))</f>
        <v>#N/A</v>
      </c>
      <c r="H168" s="45" t="e">
        <f>INDEX('Dev Likert Scale Single Score'!$E$2:$E$8, MATCH('Admin Single Score'!H170, 'Dev Likert Scale Single Score'!$D$2:$D$8, 0))</f>
        <v>#N/A</v>
      </c>
      <c r="I168" s="45" t="e">
        <f>INDEX('Dev Likert Scale Single Score'!$E$2:$E$8, MATCH('Admin Single Score'!I170, 'Dev Likert Scale Single Score'!$D$2:$D$8, 0))</f>
        <v>#N/A</v>
      </c>
      <c r="J168" s="45" t="e">
        <f>INDEX('Dev Likert Scale Single Score'!$E$2:$E$8, MATCH('Admin Single Score'!J170, 'Dev Likert Scale Single Score'!$D$2:$D$8, 0))</f>
        <v>#N/A</v>
      </c>
      <c r="K168" s="45" t="e">
        <f>INDEX('Dev Likert Scale Single Score'!$E$2:$E$8, MATCH('Admin Single Score'!K170, 'Dev Likert Scale Single Score'!$D$2:$D$8, 0))</f>
        <v>#N/A</v>
      </c>
      <c r="L168" s="45" t="e">
        <f>INDEX('Dev Likert Scale Single Score'!$E$2:$E$8, MATCH('Admin Single Score'!L170, 'Dev Likert Scale Single Score'!$D$2:$D$8, 0))</f>
        <v>#N/A</v>
      </c>
      <c r="M168" s="45" t="e">
        <f>INDEX('Dev Likert Scale Single Score'!$E$2:$E$8, MATCH('Admin Single Score'!M170, 'Dev Likert Scale Single Score'!$D$2:$D$8, 0))</f>
        <v>#N/A</v>
      </c>
      <c r="N168" s="45" t="e">
        <f>INDEX('Dev Likert Scale Single Score'!$E$2:$E$8, MATCH('Admin Single Score'!N170, 'Dev Likert Scale Single Score'!$D$2:$D$8, 0))</f>
        <v>#N/A</v>
      </c>
      <c r="O168" s="45" t="e">
        <f>INDEX('Dev Likert Scale Single Score'!$E$2:$E$8, MATCH('Admin Single Score'!O170, 'Dev Likert Scale Single Score'!$D$2:$D$8, 0))</f>
        <v>#N/A</v>
      </c>
      <c r="P168" s="45" t="e">
        <f>INDEX('Dev Likert Scale Single Score'!$E$2:$E$8, MATCH('Admin Single Score'!P170, 'Dev Likert Scale Single Score'!$D$2:$D$8, 0))</f>
        <v>#N/A</v>
      </c>
      <c r="Q168" s="45" t="e">
        <f>INDEX('Dev Likert Scale Single Score'!$E$2:$E$8, MATCH('Admin Single Score'!Q170, 'Dev Likert Scale Single Score'!$D$2:$D$8, 0))</f>
        <v>#N/A</v>
      </c>
      <c r="R168" s="45" t="e">
        <f>INDEX('Dev Likert Scale Single Score'!$E$2:$E$8, MATCH('Admin Single Score'!R170, 'Dev Likert Scale Single Score'!$D$2:$D$8, 0))</f>
        <v>#N/A</v>
      </c>
      <c r="S168" s="45" t="e">
        <f>INDEX('Dev Likert Scale Single Score'!$E$2:$E$8, MATCH('Admin Single Score'!S170, 'Dev Likert Scale Single Score'!$D$2:$D$8, 0))</f>
        <v>#N/A</v>
      </c>
      <c r="T168" s="45" t="e">
        <f>INDEX('Dev Likert Scale Single Score'!$E$2:$E$8, MATCH('Admin Single Score'!T170, 'Dev Likert Scale Single Score'!$D$2:$D$8, 0))</f>
        <v>#N/A</v>
      </c>
      <c r="U168" s="45" t="e">
        <f>INDEX('Dev Likert Scale Single Score'!$E$2:$E$8, MATCH('Admin Single Score'!U170, 'Dev Likert Scale Single Score'!$D$2:$D$8, 0))</f>
        <v>#N/A</v>
      </c>
      <c r="V168" s="45" t="e">
        <f>INDEX('Dev Likert Scale Single Score'!$E$2:$E$8, MATCH('Admin Single Score'!V170, 'Dev Likert Scale Single Score'!$D$2:$D$8, 0))</f>
        <v>#N/A</v>
      </c>
      <c r="W168" s="45" t="e">
        <f>INDEX('Dev Likert Scale Single Score'!$E$2:$E$8, MATCH('Admin Single Score'!W170, 'Dev Likert Scale Single Score'!$D$2:$D$8, 0))</f>
        <v>#N/A</v>
      </c>
      <c r="X168" s="45" t="e">
        <f>INDEX('Dev Likert Scale Single Score'!$E$2:$E$8, MATCH('Admin Single Score'!X170, 'Dev Likert Scale Single Score'!$D$2:$D$8, 0))</f>
        <v>#N/A</v>
      </c>
      <c r="Y168" s="45" t="e">
        <f>INDEX('Dev Likert Scale Single Score'!$E$2:$E$8, MATCH('Admin Single Score'!Y170, 'Dev Likert Scale Single Score'!$D$2:$D$8, 0))</f>
        <v>#N/A</v>
      </c>
      <c r="Z168" s="45" t="e">
        <f>INDEX('Dev Likert Scale Single Score'!$E$2:$E$8, MATCH('Admin Single Score'!Z170, 'Dev Likert Scale Single Score'!$D$2:$D$8, 0))</f>
        <v>#N/A</v>
      </c>
      <c r="AA168" s="45" t="e">
        <f>INDEX('Dev Likert Scale Single Score'!$E$2:$E$8, MATCH('Admin Single Score'!AA170, 'Dev Likert Scale Single Score'!$D$2:$D$8, 0))</f>
        <v>#N/A</v>
      </c>
      <c r="AB168" s="45" t="e">
        <f>INDEX('Dev Likert Scale Single Score'!$E$2:$E$8, MATCH('Admin Single Score'!AB170, 'Dev Likert Scale Single Score'!$D$2:$D$8, 0))</f>
        <v>#N/A</v>
      </c>
      <c r="AC168" s="45" t="e">
        <f>INDEX('Dev Likert Scale Single Score'!$E$2:$E$8, MATCH('Admin Single Score'!AC170, 'Dev Likert Scale Single Score'!$D$2:$D$8, 0))</f>
        <v>#N/A</v>
      </c>
      <c r="AD168" s="45" t="e">
        <f>INDEX('Dev Likert Scale Single Score'!$E$2:$E$8, MATCH('Admin Single Score'!AD170, 'Dev Likert Scale Single Score'!$D$2:$D$8, 0))</f>
        <v>#N/A</v>
      </c>
      <c r="AE168" s="45" t="e">
        <f>INDEX('Dev Likert Scale Single Score'!$E$2:$E$8, MATCH('Admin Single Score'!AE170, 'Dev Likert Scale Single Score'!$D$2:$D$8, 0))</f>
        <v>#N/A</v>
      </c>
      <c r="AF168" s="45" t="e">
        <f>INDEX('Dev Likert Scale Single Score'!$E$2:$E$8, MATCH('Admin Single Score'!AF170, 'Dev Likert Scale Single Score'!$D$2:$D$8, 0))</f>
        <v>#N/A</v>
      </c>
      <c r="AG168" s="45" t="e">
        <f>INDEX('Dev Likert Scale Single Score'!$E$2:$E$8, MATCH('Admin Single Score'!AG170, 'Dev Likert Scale Single Score'!$D$2:$D$8, 0))</f>
        <v>#N/A</v>
      </c>
      <c r="AH168" s="45" t="e">
        <f>INDEX('Dev Likert Scale Single Score'!$E$2:$E$8, MATCH('Admin Single Score'!AH170, 'Dev Likert Scale Single Score'!$D$2:$D$8, 0))</f>
        <v>#N/A</v>
      </c>
      <c r="AI168" s="45" t="e">
        <f>INDEX('Dev Likert Scale Single Score'!$E$2:$E$8, MATCH('Admin Single Score'!AI170, 'Dev Likert Scale Single Score'!$D$2:$D$8, 0))</f>
        <v>#N/A</v>
      </c>
      <c r="AJ168" s="45" t="e">
        <f>INDEX('Dev Likert Scale Single Score'!$E$2:$E$8, MATCH('Admin Single Score'!AJ170, 'Dev Likert Scale Single Score'!$D$2:$D$8, 0))</f>
        <v>#N/A</v>
      </c>
      <c r="AK168" s="45" t="e">
        <f>INDEX('Dev Likert Scale Single Score'!$E$2:$E$8, MATCH('Admin Single Score'!AK170, 'Dev Likert Scale Single Score'!$D$2:$D$8, 0))</f>
        <v>#N/A</v>
      </c>
      <c r="AL168" s="45" t="e">
        <f>INDEX('Dev Likert Scale Single Score'!$E$2:$E$8, MATCH('Admin Single Score'!AL170, 'Dev Likert Scale Single Score'!$D$2:$D$8, 0))</f>
        <v>#N/A</v>
      </c>
      <c r="AM168" s="45" t="e">
        <f>INDEX('Dev Likert Scale Single Score'!$E$2:$E$8, MATCH('Admin Single Score'!AM170, 'Dev Likert Scale Single Score'!$D$2:$D$8, 0))</f>
        <v>#N/A</v>
      </c>
      <c r="AN168" s="45" t="e">
        <f>INDEX('Dev Likert Scale Single Score'!$E$2:$E$8, MATCH('Admin Single Score'!AN170, 'Dev Likert Scale Single Score'!$D$2:$D$8, 0))</f>
        <v>#N/A</v>
      </c>
      <c r="AO168" s="45" t="e">
        <f>INDEX('Dev Likert Scale Single Score'!$E$2:$E$8, MATCH('Admin Single Score'!AO170, 'Dev Likert Scale Single Score'!$D$2:$D$8, 0))</f>
        <v>#N/A</v>
      </c>
      <c r="AP168" s="45" t="e">
        <f>INDEX('Dev Likert Scale Single Score'!$E$2:$E$8, MATCH('Admin Single Score'!AP170, 'Dev Likert Scale Single Score'!$D$2:$D$8, 0))</f>
        <v>#N/A</v>
      </c>
      <c r="AQ168" s="45" t="e">
        <f>INDEX('Dev Likert Scale Single Score'!$E$2:$E$8, MATCH('Admin Single Score'!AQ170, 'Dev Likert Scale Single Score'!$D$2:$D$8, 0))</f>
        <v>#N/A</v>
      </c>
    </row>
    <row r="169" spans="1:43" ht="16.5" thickTop="1" thickBot="1" x14ac:dyDescent="0.3">
      <c r="A169" s="92" t="str">
        <f>'Admin Single Score'!A171</f>
        <v>Question_34</v>
      </c>
      <c r="B169" s="13" t="str">
        <f>'Admin Single Score'!B171</f>
        <v>Question 37</v>
      </c>
      <c r="C169" s="59">
        <f>'Admin Single Score'!C171</f>
        <v>0</v>
      </c>
      <c r="D169" s="45" t="e">
        <f>INDEX('Dev Likert Scale Single Score'!$E$2:$E$8, MATCH('Admin Single Score'!D171, 'Dev Likert Scale Single Score'!$D$2:$D$8, 0))</f>
        <v>#N/A</v>
      </c>
      <c r="E169" s="45" t="e">
        <f>INDEX('Dev Likert Scale Single Score'!$E$2:$E$8, MATCH('Admin Single Score'!E171, 'Dev Likert Scale Single Score'!$D$2:$D$8, 0))</f>
        <v>#N/A</v>
      </c>
      <c r="F169" s="45" t="e">
        <f>INDEX('Dev Likert Scale Single Score'!$E$2:$E$8, MATCH('Admin Single Score'!F171, 'Dev Likert Scale Single Score'!$D$2:$D$8, 0))</f>
        <v>#N/A</v>
      </c>
      <c r="G169" s="45" t="e">
        <f>INDEX('Dev Likert Scale Single Score'!$E$2:$E$8, MATCH('Admin Single Score'!G171, 'Dev Likert Scale Single Score'!$D$2:$D$8, 0))</f>
        <v>#N/A</v>
      </c>
      <c r="H169" s="45" t="e">
        <f>INDEX('Dev Likert Scale Single Score'!$E$2:$E$8, MATCH('Admin Single Score'!H171, 'Dev Likert Scale Single Score'!$D$2:$D$8, 0))</f>
        <v>#N/A</v>
      </c>
      <c r="I169" s="45" t="e">
        <f>INDEX('Dev Likert Scale Single Score'!$E$2:$E$8, MATCH('Admin Single Score'!I171, 'Dev Likert Scale Single Score'!$D$2:$D$8, 0))</f>
        <v>#N/A</v>
      </c>
      <c r="J169" s="45" t="e">
        <f>INDEX('Dev Likert Scale Single Score'!$E$2:$E$8, MATCH('Admin Single Score'!J171, 'Dev Likert Scale Single Score'!$D$2:$D$8, 0))</f>
        <v>#N/A</v>
      </c>
      <c r="K169" s="45" t="e">
        <f>INDEX('Dev Likert Scale Single Score'!$E$2:$E$8, MATCH('Admin Single Score'!K171, 'Dev Likert Scale Single Score'!$D$2:$D$8, 0))</f>
        <v>#N/A</v>
      </c>
      <c r="L169" s="45" t="e">
        <f>INDEX('Dev Likert Scale Single Score'!$E$2:$E$8, MATCH('Admin Single Score'!L171, 'Dev Likert Scale Single Score'!$D$2:$D$8, 0))</f>
        <v>#N/A</v>
      </c>
      <c r="M169" s="45" t="e">
        <f>INDEX('Dev Likert Scale Single Score'!$E$2:$E$8, MATCH('Admin Single Score'!M171, 'Dev Likert Scale Single Score'!$D$2:$D$8, 0))</f>
        <v>#N/A</v>
      </c>
      <c r="N169" s="45" t="e">
        <f>INDEX('Dev Likert Scale Single Score'!$E$2:$E$8, MATCH('Admin Single Score'!N171, 'Dev Likert Scale Single Score'!$D$2:$D$8, 0))</f>
        <v>#N/A</v>
      </c>
      <c r="O169" s="45" t="e">
        <f>INDEX('Dev Likert Scale Single Score'!$E$2:$E$8, MATCH('Admin Single Score'!O171, 'Dev Likert Scale Single Score'!$D$2:$D$8, 0))</f>
        <v>#N/A</v>
      </c>
      <c r="P169" s="45" t="e">
        <f>INDEX('Dev Likert Scale Single Score'!$E$2:$E$8, MATCH('Admin Single Score'!P171, 'Dev Likert Scale Single Score'!$D$2:$D$8, 0))</f>
        <v>#N/A</v>
      </c>
      <c r="Q169" s="45" t="e">
        <f>INDEX('Dev Likert Scale Single Score'!$E$2:$E$8, MATCH('Admin Single Score'!Q171, 'Dev Likert Scale Single Score'!$D$2:$D$8, 0))</f>
        <v>#N/A</v>
      </c>
      <c r="R169" s="45" t="e">
        <f>INDEX('Dev Likert Scale Single Score'!$E$2:$E$8, MATCH('Admin Single Score'!R171, 'Dev Likert Scale Single Score'!$D$2:$D$8, 0))</f>
        <v>#N/A</v>
      </c>
      <c r="S169" s="45" t="e">
        <f>INDEX('Dev Likert Scale Single Score'!$E$2:$E$8, MATCH('Admin Single Score'!S171, 'Dev Likert Scale Single Score'!$D$2:$D$8, 0))</f>
        <v>#N/A</v>
      </c>
      <c r="T169" s="45" t="e">
        <f>INDEX('Dev Likert Scale Single Score'!$E$2:$E$8, MATCH('Admin Single Score'!T171, 'Dev Likert Scale Single Score'!$D$2:$D$8, 0))</f>
        <v>#N/A</v>
      </c>
      <c r="U169" s="45" t="e">
        <f>INDEX('Dev Likert Scale Single Score'!$E$2:$E$8, MATCH('Admin Single Score'!U171, 'Dev Likert Scale Single Score'!$D$2:$D$8, 0))</f>
        <v>#N/A</v>
      </c>
      <c r="V169" s="45" t="e">
        <f>INDEX('Dev Likert Scale Single Score'!$E$2:$E$8, MATCH('Admin Single Score'!V171, 'Dev Likert Scale Single Score'!$D$2:$D$8, 0))</f>
        <v>#N/A</v>
      </c>
      <c r="W169" s="45" t="e">
        <f>INDEX('Dev Likert Scale Single Score'!$E$2:$E$8, MATCH('Admin Single Score'!W171, 'Dev Likert Scale Single Score'!$D$2:$D$8, 0))</f>
        <v>#N/A</v>
      </c>
      <c r="X169" s="45" t="e">
        <f>INDEX('Dev Likert Scale Single Score'!$E$2:$E$8, MATCH('Admin Single Score'!X171, 'Dev Likert Scale Single Score'!$D$2:$D$8, 0))</f>
        <v>#N/A</v>
      </c>
      <c r="Y169" s="45" t="e">
        <f>INDEX('Dev Likert Scale Single Score'!$E$2:$E$8, MATCH('Admin Single Score'!Y171, 'Dev Likert Scale Single Score'!$D$2:$D$8, 0))</f>
        <v>#N/A</v>
      </c>
      <c r="Z169" s="45" t="e">
        <f>INDEX('Dev Likert Scale Single Score'!$E$2:$E$8, MATCH('Admin Single Score'!Z171, 'Dev Likert Scale Single Score'!$D$2:$D$8, 0))</f>
        <v>#N/A</v>
      </c>
      <c r="AA169" s="45" t="e">
        <f>INDEX('Dev Likert Scale Single Score'!$E$2:$E$8, MATCH('Admin Single Score'!AA171, 'Dev Likert Scale Single Score'!$D$2:$D$8, 0))</f>
        <v>#N/A</v>
      </c>
      <c r="AB169" s="45" t="e">
        <f>INDEX('Dev Likert Scale Single Score'!$E$2:$E$8, MATCH('Admin Single Score'!AB171, 'Dev Likert Scale Single Score'!$D$2:$D$8, 0))</f>
        <v>#N/A</v>
      </c>
      <c r="AC169" s="45" t="e">
        <f>INDEX('Dev Likert Scale Single Score'!$E$2:$E$8, MATCH('Admin Single Score'!AC171, 'Dev Likert Scale Single Score'!$D$2:$D$8, 0))</f>
        <v>#N/A</v>
      </c>
      <c r="AD169" s="45" t="e">
        <f>INDEX('Dev Likert Scale Single Score'!$E$2:$E$8, MATCH('Admin Single Score'!AD171, 'Dev Likert Scale Single Score'!$D$2:$D$8, 0))</f>
        <v>#N/A</v>
      </c>
      <c r="AE169" s="45" t="e">
        <f>INDEX('Dev Likert Scale Single Score'!$E$2:$E$8, MATCH('Admin Single Score'!AE171, 'Dev Likert Scale Single Score'!$D$2:$D$8, 0))</f>
        <v>#N/A</v>
      </c>
      <c r="AF169" s="45" t="e">
        <f>INDEX('Dev Likert Scale Single Score'!$E$2:$E$8, MATCH('Admin Single Score'!AF171, 'Dev Likert Scale Single Score'!$D$2:$D$8, 0))</f>
        <v>#N/A</v>
      </c>
      <c r="AG169" s="45" t="e">
        <f>INDEX('Dev Likert Scale Single Score'!$E$2:$E$8, MATCH('Admin Single Score'!AG171, 'Dev Likert Scale Single Score'!$D$2:$D$8, 0))</f>
        <v>#N/A</v>
      </c>
      <c r="AH169" s="45" t="e">
        <f>INDEX('Dev Likert Scale Single Score'!$E$2:$E$8, MATCH('Admin Single Score'!AH171, 'Dev Likert Scale Single Score'!$D$2:$D$8, 0))</f>
        <v>#N/A</v>
      </c>
      <c r="AI169" s="45" t="e">
        <f>INDEX('Dev Likert Scale Single Score'!$E$2:$E$8, MATCH('Admin Single Score'!AI171, 'Dev Likert Scale Single Score'!$D$2:$D$8, 0))</f>
        <v>#N/A</v>
      </c>
      <c r="AJ169" s="45" t="e">
        <f>INDEX('Dev Likert Scale Single Score'!$E$2:$E$8, MATCH('Admin Single Score'!AJ171, 'Dev Likert Scale Single Score'!$D$2:$D$8, 0))</f>
        <v>#N/A</v>
      </c>
      <c r="AK169" s="45" t="e">
        <f>INDEX('Dev Likert Scale Single Score'!$E$2:$E$8, MATCH('Admin Single Score'!AK171, 'Dev Likert Scale Single Score'!$D$2:$D$8, 0))</f>
        <v>#N/A</v>
      </c>
      <c r="AL169" s="45" t="e">
        <f>INDEX('Dev Likert Scale Single Score'!$E$2:$E$8, MATCH('Admin Single Score'!AL171, 'Dev Likert Scale Single Score'!$D$2:$D$8, 0))</f>
        <v>#N/A</v>
      </c>
      <c r="AM169" s="45" t="e">
        <f>INDEX('Dev Likert Scale Single Score'!$E$2:$E$8, MATCH('Admin Single Score'!AM171, 'Dev Likert Scale Single Score'!$D$2:$D$8, 0))</f>
        <v>#N/A</v>
      </c>
      <c r="AN169" s="45" t="e">
        <f>INDEX('Dev Likert Scale Single Score'!$E$2:$E$8, MATCH('Admin Single Score'!AN171, 'Dev Likert Scale Single Score'!$D$2:$D$8, 0))</f>
        <v>#N/A</v>
      </c>
      <c r="AO169" s="45" t="e">
        <f>INDEX('Dev Likert Scale Single Score'!$E$2:$E$8, MATCH('Admin Single Score'!AO171, 'Dev Likert Scale Single Score'!$D$2:$D$8, 0))</f>
        <v>#N/A</v>
      </c>
      <c r="AP169" s="45" t="e">
        <f>INDEX('Dev Likert Scale Single Score'!$E$2:$E$8, MATCH('Admin Single Score'!AP171, 'Dev Likert Scale Single Score'!$D$2:$D$8, 0))</f>
        <v>#N/A</v>
      </c>
      <c r="AQ169" s="45" t="e">
        <f>INDEX('Dev Likert Scale Single Score'!$E$2:$E$8, MATCH('Admin Single Score'!AQ171, 'Dev Likert Scale Single Score'!$D$2:$D$8, 0))</f>
        <v>#N/A</v>
      </c>
    </row>
    <row r="170" spans="1:43" ht="16.5" thickTop="1" thickBot="1" x14ac:dyDescent="0.3">
      <c r="A170" s="92" t="str">
        <f>'Admin Single Score'!A172</f>
        <v>Question_34</v>
      </c>
      <c r="B170" s="13" t="str">
        <f>'Admin Single Score'!B172</f>
        <v>Question 37</v>
      </c>
      <c r="C170" s="59">
        <f>'Admin Single Score'!C172</f>
        <v>0</v>
      </c>
      <c r="D170" s="45" t="e">
        <f>INDEX('Dev Likert Scale Single Score'!$E$2:$E$8, MATCH('Admin Single Score'!D172, 'Dev Likert Scale Single Score'!$D$2:$D$8, 0))</f>
        <v>#N/A</v>
      </c>
      <c r="E170" s="45" t="e">
        <f>INDEX('Dev Likert Scale Single Score'!$E$2:$E$8, MATCH('Admin Single Score'!E172, 'Dev Likert Scale Single Score'!$D$2:$D$8, 0))</f>
        <v>#N/A</v>
      </c>
      <c r="F170" s="45" t="e">
        <f>INDEX('Dev Likert Scale Single Score'!$E$2:$E$8, MATCH('Admin Single Score'!F172, 'Dev Likert Scale Single Score'!$D$2:$D$8, 0))</f>
        <v>#N/A</v>
      </c>
      <c r="G170" s="45" t="e">
        <f>INDEX('Dev Likert Scale Single Score'!$E$2:$E$8, MATCH('Admin Single Score'!G172, 'Dev Likert Scale Single Score'!$D$2:$D$8, 0))</f>
        <v>#N/A</v>
      </c>
      <c r="H170" s="45" t="e">
        <f>INDEX('Dev Likert Scale Single Score'!$E$2:$E$8, MATCH('Admin Single Score'!H172, 'Dev Likert Scale Single Score'!$D$2:$D$8, 0))</f>
        <v>#N/A</v>
      </c>
      <c r="I170" s="45" t="e">
        <f>INDEX('Dev Likert Scale Single Score'!$E$2:$E$8, MATCH('Admin Single Score'!I172, 'Dev Likert Scale Single Score'!$D$2:$D$8, 0))</f>
        <v>#N/A</v>
      </c>
      <c r="J170" s="45" t="e">
        <f>INDEX('Dev Likert Scale Single Score'!$E$2:$E$8, MATCH('Admin Single Score'!J172, 'Dev Likert Scale Single Score'!$D$2:$D$8, 0))</f>
        <v>#N/A</v>
      </c>
      <c r="K170" s="45" t="e">
        <f>INDEX('Dev Likert Scale Single Score'!$E$2:$E$8, MATCH('Admin Single Score'!K172, 'Dev Likert Scale Single Score'!$D$2:$D$8, 0))</f>
        <v>#N/A</v>
      </c>
      <c r="L170" s="45" t="e">
        <f>INDEX('Dev Likert Scale Single Score'!$E$2:$E$8, MATCH('Admin Single Score'!L172, 'Dev Likert Scale Single Score'!$D$2:$D$8, 0))</f>
        <v>#N/A</v>
      </c>
      <c r="M170" s="45" t="e">
        <f>INDEX('Dev Likert Scale Single Score'!$E$2:$E$8, MATCH('Admin Single Score'!M172, 'Dev Likert Scale Single Score'!$D$2:$D$8, 0))</f>
        <v>#N/A</v>
      </c>
      <c r="N170" s="45" t="e">
        <f>INDEX('Dev Likert Scale Single Score'!$E$2:$E$8, MATCH('Admin Single Score'!N172, 'Dev Likert Scale Single Score'!$D$2:$D$8, 0))</f>
        <v>#N/A</v>
      </c>
      <c r="O170" s="45" t="e">
        <f>INDEX('Dev Likert Scale Single Score'!$E$2:$E$8, MATCH('Admin Single Score'!O172, 'Dev Likert Scale Single Score'!$D$2:$D$8, 0))</f>
        <v>#N/A</v>
      </c>
      <c r="P170" s="45" t="e">
        <f>INDEX('Dev Likert Scale Single Score'!$E$2:$E$8, MATCH('Admin Single Score'!P172, 'Dev Likert Scale Single Score'!$D$2:$D$8, 0))</f>
        <v>#N/A</v>
      </c>
      <c r="Q170" s="45" t="e">
        <f>INDEX('Dev Likert Scale Single Score'!$E$2:$E$8, MATCH('Admin Single Score'!Q172, 'Dev Likert Scale Single Score'!$D$2:$D$8, 0))</f>
        <v>#N/A</v>
      </c>
      <c r="R170" s="45" t="e">
        <f>INDEX('Dev Likert Scale Single Score'!$E$2:$E$8, MATCH('Admin Single Score'!R172, 'Dev Likert Scale Single Score'!$D$2:$D$8, 0))</f>
        <v>#N/A</v>
      </c>
      <c r="S170" s="45" t="e">
        <f>INDEX('Dev Likert Scale Single Score'!$E$2:$E$8, MATCH('Admin Single Score'!S172, 'Dev Likert Scale Single Score'!$D$2:$D$8, 0))</f>
        <v>#N/A</v>
      </c>
      <c r="T170" s="45" t="e">
        <f>INDEX('Dev Likert Scale Single Score'!$E$2:$E$8, MATCH('Admin Single Score'!T172, 'Dev Likert Scale Single Score'!$D$2:$D$8, 0))</f>
        <v>#N/A</v>
      </c>
      <c r="U170" s="45" t="e">
        <f>INDEX('Dev Likert Scale Single Score'!$E$2:$E$8, MATCH('Admin Single Score'!U172, 'Dev Likert Scale Single Score'!$D$2:$D$8, 0))</f>
        <v>#N/A</v>
      </c>
      <c r="V170" s="45" t="e">
        <f>INDEX('Dev Likert Scale Single Score'!$E$2:$E$8, MATCH('Admin Single Score'!V172, 'Dev Likert Scale Single Score'!$D$2:$D$8, 0))</f>
        <v>#N/A</v>
      </c>
      <c r="W170" s="45" t="e">
        <f>INDEX('Dev Likert Scale Single Score'!$E$2:$E$8, MATCH('Admin Single Score'!W172, 'Dev Likert Scale Single Score'!$D$2:$D$8, 0))</f>
        <v>#N/A</v>
      </c>
      <c r="X170" s="45" t="e">
        <f>INDEX('Dev Likert Scale Single Score'!$E$2:$E$8, MATCH('Admin Single Score'!X172, 'Dev Likert Scale Single Score'!$D$2:$D$8, 0))</f>
        <v>#N/A</v>
      </c>
      <c r="Y170" s="45" t="e">
        <f>INDEX('Dev Likert Scale Single Score'!$E$2:$E$8, MATCH('Admin Single Score'!Y172, 'Dev Likert Scale Single Score'!$D$2:$D$8, 0))</f>
        <v>#N/A</v>
      </c>
      <c r="Z170" s="45" t="e">
        <f>INDEX('Dev Likert Scale Single Score'!$E$2:$E$8, MATCH('Admin Single Score'!Z172, 'Dev Likert Scale Single Score'!$D$2:$D$8, 0))</f>
        <v>#N/A</v>
      </c>
      <c r="AA170" s="45" t="e">
        <f>INDEX('Dev Likert Scale Single Score'!$E$2:$E$8, MATCH('Admin Single Score'!AA172, 'Dev Likert Scale Single Score'!$D$2:$D$8, 0))</f>
        <v>#N/A</v>
      </c>
      <c r="AB170" s="45" t="e">
        <f>INDEX('Dev Likert Scale Single Score'!$E$2:$E$8, MATCH('Admin Single Score'!AB172, 'Dev Likert Scale Single Score'!$D$2:$D$8, 0))</f>
        <v>#N/A</v>
      </c>
      <c r="AC170" s="45" t="e">
        <f>INDEX('Dev Likert Scale Single Score'!$E$2:$E$8, MATCH('Admin Single Score'!AC172, 'Dev Likert Scale Single Score'!$D$2:$D$8, 0))</f>
        <v>#N/A</v>
      </c>
      <c r="AD170" s="45" t="e">
        <f>INDEX('Dev Likert Scale Single Score'!$E$2:$E$8, MATCH('Admin Single Score'!AD172, 'Dev Likert Scale Single Score'!$D$2:$D$8, 0))</f>
        <v>#N/A</v>
      </c>
      <c r="AE170" s="45" t="e">
        <f>INDEX('Dev Likert Scale Single Score'!$E$2:$E$8, MATCH('Admin Single Score'!AE172, 'Dev Likert Scale Single Score'!$D$2:$D$8, 0))</f>
        <v>#N/A</v>
      </c>
      <c r="AF170" s="45" t="e">
        <f>INDEX('Dev Likert Scale Single Score'!$E$2:$E$8, MATCH('Admin Single Score'!AF172, 'Dev Likert Scale Single Score'!$D$2:$D$8, 0))</f>
        <v>#N/A</v>
      </c>
      <c r="AG170" s="45" t="e">
        <f>INDEX('Dev Likert Scale Single Score'!$E$2:$E$8, MATCH('Admin Single Score'!AG172, 'Dev Likert Scale Single Score'!$D$2:$D$8, 0))</f>
        <v>#N/A</v>
      </c>
      <c r="AH170" s="45" t="e">
        <f>INDEX('Dev Likert Scale Single Score'!$E$2:$E$8, MATCH('Admin Single Score'!AH172, 'Dev Likert Scale Single Score'!$D$2:$D$8, 0))</f>
        <v>#N/A</v>
      </c>
      <c r="AI170" s="45" t="e">
        <f>INDEX('Dev Likert Scale Single Score'!$E$2:$E$8, MATCH('Admin Single Score'!AI172, 'Dev Likert Scale Single Score'!$D$2:$D$8, 0))</f>
        <v>#N/A</v>
      </c>
      <c r="AJ170" s="45" t="e">
        <f>INDEX('Dev Likert Scale Single Score'!$E$2:$E$8, MATCH('Admin Single Score'!AJ172, 'Dev Likert Scale Single Score'!$D$2:$D$8, 0))</f>
        <v>#N/A</v>
      </c>
      <c r="AK170" s="45" t="e">
        <f>INDEX('Dev Likert Scale Single Score'!$E$2:$E$8, MATCH('Admin Single Score'!AK172, 'Dev Likert Scale Single Score'!$D$2:$D$8, 0))</f>
        <v>#N/A</v>
      </c>
      <c r="AL170" s="45" t="e">
        <f>INDEX('Dev Likert Scale Single Score'!$E$2:$E$8, MATCH('Admin Single Score'!AL172, 'Dev Likert Scale Single Score'!$D$2:$D$8, 0))</f>
        <v>#N/A</v>
      </c>
      <c r="AM170" s="45" t="e">
        <f>INDEX('Dev Likert Scale Single Score'!$E$2:$E$8, MATCH('Admin Single Score'!AM172, 'Dev Likert Scale Single Score'!$D$2:$D$8, 0))</f>
        <v>#N/A</v>
      </c>
      <c r="AN170" s="45" t="e">
        <f>INDEX('Dev Likert Scale Single Score'!$E$2:$E$8, MATCH('Admin Single Score'!AN172, 'Dev Likert Scale Single Score'!$D$2:$D$8, 0))</f>
        <v>#N/A</v>
      </c>
      <c r="AO170" s="45" t="e">
        <f>INDEX('Dev Likert Scale Single Score'!$E$2:$E$8, MATCH('Admin Single Score'!AO172, 'Dev Likert Scale Single Score'!$D$2:$D$8, 0))</f>
        <v>#N/A</v>
      </c>
      <c r="AP170" s="45" t="e">
        <f>INDEX('Dev Likert Scale Single Score'!$E$2:$E$8, MATCH('Admin Single Score'!AP172, 'Dev Likert Scale Single Score'!$D$2:$D$8, 0))</f>
        <v>#N/A</v>
      </c>
      <c r="AQ170" s="45" t="e">
        <f>INDEX('Dev Likert Scale Single Score'!$E$2:$E$8, MATCH('Admin Single Score'!AQ172, 'Dev Likert Scale Single Score'!$D$2:$D$8, 0))</f>
        <v>#N/A</v>
      </c>
    </row>
    <row r="171" spans="1:43" ht="16.5" thickTop="1" thickBot="1" x14ac:dyDescent="0.3">
      <c r="A171" s="92" t="str">
        <f>'Admin Single Score'!A173</f>
        <v>Question_34</v>
      </c>
      <c r="B171" s="13" t="str">
        <f>'Admin Single Score'!B173</f>
        <v>Question 37</v>
      </c>
      <c r="C171" s="59">
        <f>'Admin Single Score'!C173</f>
        <v>0</v>
      </c>
      <c r="D171" s="45" t="e">
        <f>INDEX('Dev Likert Scale Single Score'!$E$2:$E$8, MATCH('Admin Single Score'!D173, 'Dev Likert Scale Single Score'!$D$2:$D$8, 0))</f>
        <v>#N/A</v>
      </c>
      <c r="E171" s="45" t="e">
        <f>INDEX('Dev Likert Scale Single Score'!$E$2:$E$8, MATCH('Admin Single Score'!E173, 'Dev Likert Scale Single Score'!$D$2:$D$8, 0))</f>
        <v>#N/A</v>
      </c>
      <c r="F171" s="45" t="e">
        <f>INDEX('Dev Likert Scale Single Score'!$E$2:$E$8, MATCH('Admin Single Score'!F173, 'Dev Likert Scale Single Score'!$D$2:$D$8, 0))</f>
        <v>#N/A</v>
      </c>
      <c r="G171" s="45" t="e">
        <f>INDEX('Dev Likert Scale Single Score'!$E$2:$E$8, MATCH('Admin Single Score'!G173, 'Dev Likert Scale Single Score'!$D$2:$D$8, 0))</f>
        <v>#N/A</v>
      </c>
      <c r="H171" s="45" t="e">
        <f>INDEX('Dev Likert Scale Single Score'!$E$2:$E$8, MATCH('Admin Single Score'!H173, 'Dev Likert Scale Single Score'!$D$2:$D$8, 0))</f>
        <v>#N/A</v>
      </c>
      <c r="I171" s="45" t="e">
        <f>INDEX('Dev Likert Scale Single Score'!$E$2:$E$8, MATCH('Admin Single Score'!I173, 'Dev Likert Scale Single Score'!$D$2:$D$8, 0))</f>
        <v>#N/A</v>
      </c>
      <c r="J171" s="45" t="e">
        <f>INDEX('Dev Likert Scale Single Score'!$E$2:$E$8, MATCH('Admin Single Score'!J173, 'Dev Likert Scale Single Score'!$D$2:$D$8, 0))</f>
        <v>#N/A</v>
      </c>
      <c r="K171" s="45" t="e">
        <f>INDEX('Dev Likert Scale Single Score'!$E$2:$E$8, MATCH('Admin Single Score'!K173, 'Dev Likert Scale Single Score'!$D$2:$D$8, 0))</f>
        <v>#N/A</v>
      </c>
      <c r="L171" s="45" t="e">
        <f>INDEX('Dev Likert Scale Single Score'!$E$2:$E$8, MATCH('Admin Single Score'!L173, 'Dev Likert Scale Single Score'!$D$2:$D$8, 0))</f>
        <v>#N/A</v>
      </c>
      <c r="M171" s="45" t="e">
        <f>INDEX('Dev Likert Scale Single Score'!$E$2:$E$8, MATCH('Admin Single Score'!M173, 'Dev Likert Scale Single Score'!$D$2:$D$8, 0))</f>
        <v>#N/A</v>
      </c>
      <c r="N171" s="45" t="e">
        <f>INDEX('Dev Likert Scale Single Score'!$E$2:$E$8, MATCH('Admin Single Score'!N173, 'Dev Likert Scale Single Score'!$D$2:$D$8, 0))</f>
        <v>#N/A</v>
      </c>
      <c r="O171" s="45" t="e">
        <f>INDEX('Dev Likert Scale Single Score'!$E$2:$E$8, MATCH('Admin Single Score'!O173, 'Dev Likert Scale Single Score'!$D$2:$D$8, 0))</f>
        <v>#N/A</v>
      </c>
      <c r="P171" s="45" t="e">
        <f>INDEX('Dev Likert Scale Single Score'!$E$2:$E$8, MATCH('Admin Single Score'!P173, 'Dev Likert Scale Single Score'!$D$2:$D$8, 0))</f>
        <v>#N/A</v>
      </c>
      <c r="Q171" s="45" t="e">
        <f>INDEX('Dev Likert Scale Single Score'!$E$2:$E$8, MATCH('Admin Single Score'!Q173, 'Dev Likert Scale Single Score'!$D$2:$D$8, 0))</f>
        <v>#N/A</v>
      </c>
      <c r="R171" s="45" t="e">
        <f>INDEX('Dev Likert Scale Single Score'!$E$2:$E$8, MATCH('Admin Single Score'!R173, 'Dev Likert Scale Single Score'!$D$2:$D$8, 0))</f>
        <v>#N/A</v>
      </c>
      <c r="S171" s="45" t="e">
        <f>INDEX('Dev Likert Scale Single Score'!$E$2:$E$8, MATCH('Admin Single Score'!S173, 'Dev Likert Scale Single Score'!$D$2:$D$8, 0))</f>
        <v>#N/A</v>
      </c>
      <c r="T171" s="45" t="e">
        <f>INDEX('Dev Likert Scale Single Score'!$E$2:$E$8, MATCH('Admin Single Score'!T173, 'Dev Likert Scale Single Score'!$D$2:$D$8, 0))</f>
        <v>#N/A</v>
      </c>
      <c r="U171" s="45" t="e">
        <f>INDEX('Dev Likert Scale Single Score'!$E$2:$E$8, MATCH('Admin Single Score'!U173, 'Dev Likert Scale Single Score'!$D$2:$D$8, 0))</f>
        <v>#N/A</v>
      </c>
      <c r="V171" s="45" t="e">
        <f>INDEX('Dev Likert Scale Single Score'!$E$2:$E$8, MATCH('Admin Single Score'!V173, 'Dev Likert Scale Single Score'!$D$2:$D$8, 0))</f>
        <v>#N/A</v>
      </c>
      <c r="W171" s="45" t="e">
        <f>INDEX('Dev Likert Scale Single Score'!$E$2:$E$8, MATCH('Admin Single Score'!W173, 'Dev Likert Scale Single Score'!$D$2:$D$8, 0))</f>
        <v>#N/A</v>
      </c>
      <c r="X171" s="45" t="e">
        <f>INDEX('Dev Likert Scale Single Score'!$E$2:$E$8, MATCH('Admin Single Score'!X173, 'Dev Likert Scale Single Score'!$D$2:$D$8, 0))</f>
        <v>#N/A</v>
      </c>
      <c r="Y171" s="45" t="e">
        <f>INDEX('Dev Likert Scale Single Score'!$E$2:$E$8, MATCH('Admin Single Score'!Y173, 'Dev Likert Scale Single Score'!$D$2:$D$8, 0))</f>
        <v>#N/A</v>
      </c>
      <c r="Z171" s="45" t="e">
        <f>INDEX('Dev Likert Scale Single Score'!$E$2:$E$8, MATCH('Admin Single Score'!Z173, 'Dev Likert Scale Single Score'!$D$2:$D$8, 0))</f>
        <v>#N/A</v>
      </c>
      <c r="AA171" s="45" t="e">
        <f>INDEX('Dev Likert Scale Single Score'!$E$2:$E$8, MATCH('Admin Single Score'!AA173, 'Dev Likert Scale Single Score'!$D$2:$D$8, 0))</f>
        <v>#N/A</v>
      </c>
      <c r="AB171" s="45" t="e">
        <f>INDEX('Dev Likert Scale Single Score'!$E$2:$E$8, MATCH('Admin Single Score'!AB173, 'Dev Likert Scale Single Score'!$D$2:$D$8, 0))</f>
        <v>#N/A</v>
      </c>
      <c r="AC171" s="45" t="e">
        <f>INDEX('Dev Likert Scale Single Score'!$E$2:$E$8, MATCH('Admin Single Score'!AC173, 'Dev Likert Scale Single Score'!$D$2:$D$8, 0))</f>
        <v>#N/A</v>
      </c>
      <c r="AD171" s="45" t="e">
        <f>INDEX('Dev Likert Scale Single Score'!$E$2:$E$8, MATCH('Admin Single Score'!AD173, 'Dev Likert Scale Single Score'!$D$2:$D$8, 0))</f>
        <v>#N/A</v>
      </c>
      <c r="AE171" s="45" t="e">
        <f>INDEX('Dev Likert Scale Single Score'!$E$2:$E$8, MATCH('Admin Single Score'!AE173, 'Dev Likert Scale Single Score'!$D$2:$D$8, 0))</f>
        <v>#N/A</v>
      </c>
      <c r="AF171" s="45" t="e">
        <f>INDEX('Dev Likert Scale Single Score'!$E$2:$E$8, MATCH('Admin Single Score'!AF173, 'Dev Likert Scale Single Score'!$D$2:$D$8, 0))</f>
        <v>#N/A</v>
      </c>
      <c r="AG171" s="45" t="e">
        <f>INDEX('Dev Likert Scale Single Score'!$E$2:$E$8, MATCH('Admin Single Score'!AG173, 'Dev Likert Scale Single Score'!$D$2:$D$8, 0))</f>
        <v>#N/A</v>
      </c>
      <c r="AH171" s="45" t="e">
        <f>INDEX('Dev Likert Scale Single Score'!$E$2:$E$8, MATCH('Admin Single Score'!AH173, 'Dev Likert Scale Single Score'!$D$2:$D$8, 0))</f>
        <v>#N/A</v>
      </c>
      <c r="AI171" s="45" t="e">
        <f>INDEX('Dev Likert Scale Single Score'!$E$2:$E$8, MATCH('Admin Single Score'!AI173, 'Dev Likert Scale Single Score'!$D$2:$D$8, 0))</f>
        <v>#N/A</v>
      </c>
      <c r="AJ171" s="45" t="e">
        <f>INDEX('Dev Likert Scale Single Score'!$E$2:$E$8, MATCH('Admin Single Score'!AJ173, 'Dev Likert Scale Single Score'!$D$2:$D$8, 0))</f>
        <v>#N/A</v>
      </c>
      <c r="AK171" s="45" t="e">
        <f>INDEX('Dev Likert Scale Single Score'!$E$2:$E$8, MATCH('Admin Single Score'!AK173, 'Dev Likert Scale Single Score'!$D$2:$D$8, 0))</f>
        <v>#N/A</v>
      </c>
      <c r="AL171" s="45" t="e">
        <f>INDEX('Dev Likert Scale Single Score'!$E$2:$E$8, MATCH('Admin Single Score'!AL173, 'Dev Likert Scale Single Score'!$D$2:$D$8, 0))</f>
        <v>#N/A</v>
      </c>
      <c r="AM171" s="45" t="e">
        <f>INDEX('Dev Likert Scale Single Score'!$E$2:$E$8, MATCH('Admin Single Score'!AM173, 'Dev Likert Scale Single Score'!$D$2:$D$8, 0))</f>
        <v>#N/A</v>
      </c>
      <c r="AN171" s="45" t="e">
        <f>INDEX('Dev Likert Scale Single Score'!$E$2:$E$8, MATCH('Admin Single Score'!AN173, 'Dev Likert Scale Single Score'!$D$2:$D$8, 0))</f>
        <v>#N/A</v>
      </c>
      <c r="AO171" s="45" t="e">
        <f>INDEX('Dev Likert Scale Single Score'!$E$2:$E$8, MATCH('Admin Single Score'!AO173, 'Dev Likert Scale Single Score'!$D$2:$D$8, 0))</f>
        <v>#N/A</v>
      </c>
      <c r="AP171" s="45" t="e">
        <f>INDEX('Dev Likert Scale Single Score'!$E$2:$E$8, MATCH('Admin Single Score'!AP173, 'Dev Likert Scale Single Score'!$D$2:$D$8, 0))</f>
        <v>#N/A</v>
      </c>
      <c r="AQ171" s="45" t="e">
        <f>INDEX('Dev Likert Scale Single Score'!$E$2:$E$8, MATCH('Admin Single Score'!AQ173, 'Dev Likert Scale Single Score'!$D$2:$D$8, 0))</f>
        <v>#N/A</v>
      </c>
    </row>
    <row r="172" spans="1:43" ht="16.5" thickTop="1" thickBot="1" x14ac:dyDescent="0.3">
      <c r="A172" s="92" t="str">
        <f>'Admin Single Score'!A174</f>
        <v>Question_35</v>
      </c>
      <c r="B172" s="13" t="str">
        <f>'Admin Single Score'!B174</f>
        <v>Question 38</v>
      </c>
      <c r="C172" s="59">
        <f>'Admin Single Score'!C174</f>
        <v>0</v>
      </c>
      <c r="D172" s="45" t="e">
        <f>INDEX('Dev Likert Scale Single Score'!$E$2:$E$8, MATCH('Admin Single Score'!D174, 'Dev Likert Scale Single Score'!$D$2:$D$8, 0))</f>
        <v>#N/A</v>
      </c>
      <c r="E172" s="45" t="e">
        <f>INDEX('Dev Likert Scale Single Score'!$E$2:$E$8, MATCH('Admin Single Score'!E174, 'Dev Likert Scale Single Score'!$D$2:$D$8, 0))</f>
        <v>#N/A</v>
      </c>
      <c r="F172" s="45" t="e">
        <f>INDEX('Dev Likert Scale Single Score'!$E$2:$E$8, MATCH('Admin Single Score'!F174, 'Dev Likert Scale Single Score'!$D$2:$D$8, 0))</f>
        <v>#N/A</v>
      </c>
      <c r="G172" s="45" t="e">
        <f>INDEX('Dev Likert Scale Single Score'!$E$2:$E$8, MATCH('Admin Single Score'!G174, 'Dev Likert Scale Single Score'!$D$2:$D$8, 0))</f>
        <v>#N/A</v>
      </c>
      <c r="H172" s="45" t="e">
        <f>INDEX('Dev Likert Scale Single Score'!$E$2:$E$8, MATCH('Admin Single Score'!H174, 'Dev Likert Scale Single Score'!$D$2:$D$8, 0))</f>
        <v>#N/A</v>
      </c>
      <c r="I172" s="45" t="e">
        <f>INDEX('Dev Likert Scale Single Score'!$E$2:$E$8, MATCH('Admin Single Score'!I174, 'Dev Likert Scale Single Score'!$D$2:$D$8, 0))</f>
        <v>#N/A</v>
      </c>
      <c r="J172" s="45" t="e">
        <f>INDEX('Dev Likert Scale Single Score'!$E$2:$E$8, MATCH('Admin Single Score'!J174, 'Dev Likert Scale Single Score'!$D$2:$D$8, 0))</f>
        <v>#N/A</v>
      </c>
      <c r="K172" s="45" t="e">
        <f>INDEX('Dev Likert Scale Single Score'!$E$2:$E$8, MATCH('Admin Single Score'!K174, 'Dev Likert Scale Single Score'!$D$2:$D$8, 0))</f>
        <v>#N/A</v>
      </c>
      <c r="L172" s="45" t="e">
        <f>INDEX('Dev Likert Scale Single Score'!$E$2:$E$8, MATCH('Admin Single Score'!L174, 'Dev Likert Scale Single Score'!$D$2:$D$8, 0))</f>
        <v>#N/A</v>
      </c>
      <c r="M172" s="45" t="e">
        <f>INDEX('Dev Likert Scale Single Score'!$E$2:$E$8, MATCH('Admin Single Score'!M174, 'Dev Likert Scale Single Score'!$D$2:$D$8, 0))</f>
        <v>#N/A</v>
      </c>
      <c r="N172" s="45" t="e">
        <f>INDEX('Dev Likert Scale Single Score'!$E$2:$E$8, MATCH('Admin Single Score'!N174, 'Dev Likert Scale Single Score'!$D$2:$D$8, 0))</f>
        <v>#N/A</v>
      </c>
      <c r="O172" s="45" t="e">
        <f>INDEX('Dev Likert Scale Single Score'!$E$2:$E$8, MATCH('Admin Single Score'!O174, 'Dev Likert Scale Single Score'!$D$2:$D$8, 0))</f>
        <v>#N/A</v>
      </c>
      <c r="P172" s="45" t="e">
        <f>INDEX('Dev Likert Scale Single Score'!$E$2:$E$8, MATCH('Admin Single Score'!P174, 'Dev Likert Scale Single Score'!$D$2:$D$8, 0))</f>
        <v>#N/A</v>
      </c>
      <c r="Q172" s="45" t="e">
        <f>INDEX('Dev Likert Scale Single Score'!$E$2:$E$8, MATCH('Admin Single Score'!Q174, 'Dev Likert Scale Single Score'!$D$2:$D$8, 0))</f>
        <v>#N/A</v>
      </c>
      <c r="R172" s="45" t="e">
        <f>INDEX('Dev Likert Scale Single Score'!$E$2:$E$8, MATCH('Admin Single Score'!R174, 'Dev Likert Scale Single Score'!$D$2:$D$8, 0))</f>
        <v>#N/A</v>
      </c>
      <c r="S172" s="45" t="e">
        <f>INDEX('Dev Likert Scale Single Score'!$E$2:$E$8, MATCH('Admin Single Score'!S174, 'Dev Likert Scale Single Score'!$D$2:$D$8, 0))</f>
        <v>#N/A</v>
      </c>
      <c r="T172" s="45" t="e">
        <f>INDEX('Dev Likert Scale Single Score'!$E$2:$E$8, MATCH('Admin Single Score'!T174, 'Dev Likert Scale Single Score'!$D$2:$D$8, 0))</f>
        <v>#N/A</v>
      </c>
      <c r="U172" s="45" t="e">
        <f>INDEX('Dev Likert Scale Single Score'!$E$2:$E$8, MATCH('Admin Single Score'!U174, 'Dev Likert Scale Single Score'!$D$2:$D$8, 0))</f>
        <v>#N/A</v>
      </c>
      <c r="V172" s="45" t="e">
        <f>INDEX('Dev Likert Scale Single Score'!$E$2:$E$8, MATCH('Admin Single Score'!V174, 'Dev Likert Scale Single Score'!$D$2:$D$8, 0))</f>
        <v>#N/A</v>
      </c>
      <c r="W172" s="45" t="e">
        <f>INDEX('Dev Likert Scale Single Score'!$E$2:$E$8, MATCH('Admin Single Score'!W174, 'Dev Likert Scale Single Score'!$D$2:$D$8, 0))</f>
        <v>#N/A</v>
      </c>
      <c r="X172" s="45" t="e">
        <f>INDEX('Dev Likert Scale Single Score'!$E$2:$E$8, MATCH('Admin Single Score'!X174, 'Dev Likert Scale Single Score'!$D$2:$D$8, 0))</f>
        <v>#N/A</v>
      </c>
      <c r="Y172" s="45" t="e">
        <f>INDEX('Dev Likert Scale Single Score'!$E$2:$E$8, MATCH('Admin Single Score'!Y174, 'Dev Likert Scale Single Score'!$D$2:$D$8, 0))</f>
        <v>#N/A</v>
      </c>
      <c r="Z172" s="45" t="e">
        <f>INDEX('Dev Likert Scale Single Score'!$E$2:$E$8, MATCH('Admin Single Score'!Z174, 'Dev Likert Scale Single Score'!$D$2:$D$8, 0))</f>
        <v>#N/A</v>
      </c>
      <c r="AA172" s="45" t="e">
        <f>INDEX('Dev Likert Scale Single Score'!$E$2:$E$8, MATCH('Admin Single Score'!AA174, 'Dev Likert Scale Single Score'!$D$2:$D$8, 0))</f>
        <v>#N/A</v>
      </c>
      <c r="AB172" s="45" t="e">
        <f>INDEX('Dev Likert Scale Single Score'!$E$2:$E$8, MATCH('Admin Single Score'!AB174, 'Dev Likert Scale Single Score'!$D$2:$D$8, 0))</f>
        <v>#N/A</v>
      </c>
      <c r="AC172" s="45" t="e">
        <f>INDEX('Dev Likert Scale Single Score'!$E$2:$E$8, MATCH('Admin Single Score'!AC174, 'Dev Likert Scale Single Score'!$D$2:$D$8, 0))</f>
        <v>#N/A</v>
      </c>
      <c r="AD172" s="45" t="e">
        <f>INDEX('Dev Likert Scale Single Score'!$E$2:$E$8, MATCH('Admin Single Score'!AD174, 'Dev Likert Scale Single Score'!$D$2:$D$8, 0))</f>
        <v>#N/A</v>
      </c>
      <c r="AE172" s="45" t="e">
        <f>INDEX('Dev Likert Scale Single Score'!$E$2:$E$8, MATCH('Admin Single Score'!AE174, 'Dev Likert Scale Single Score'!$D$2:$D$8, 0))</f>
        <v>#N/A</v>
      </c>
      <c r="AF172" s="45" t="e">
        <f>INDEX('Dev Likert Scale Single Score'!$E$2:$E$8, MATCH('Admin Single Score'!AF174, 'Dev Likert Scale Single Score'!$D$2:$D$8, 0))</f>
        <v>#N/A</v>
      </c>
      <c r="AG172" s="45" t="e">
        <f>INDEX('Dev Likert Scale Single Score'!$E$2:$E$8, MATCH('Admin Single Score'!AG174, 'Dev Likert Scale Single Score'!$D$2:$D$8, 0))</f>
        <v>#N/A</v>
      </c>
      <c r="AH172" s="45" t="e">
        <f>INDEX('Dev Likert Scale Single Score'!$E$2:$E$8, MATCH('Admin Single Score'!AH174, 'Dev Likert Scale Single Score'!$D$2:$D$8, 0))</f>
        <v>#N/A</v>
      </c>
      <c r="AI172" s="45" t="e">
        <f>INDEX('Dev Likert Scale Single Score'!$E$2:$E$8, MATCH('Admin Single Score'!AI174, 'Dev Likert Scale Single Score'!$D$2:$D$8, 0))</f>
        <v>#N/A</v>
      </c>
      <c r="AJ172" s="45" t="e">
        <f>INDEX('Dev Likert Scale Single Score'!$E$2:$E$8, MATCH('Admin Single Score'!AJ174, 'Dev Likert Scale Single Score'!$D$2:$D$8, 0))</f>
        <v>#N/A</v>
      </c>
      <c r="AK172" s="45" t="e">
        <f>INDEX('Dev Likert Scale Single Score'!$E$2:$E$8, MATCH('Admin Single Score'!AK174, 'Dev Likert Scale Single Score'!$D$2:$D$8, 0))</f>
        <v>#N/A</v>
      </c>
      <c r="AL172" s="45" t="e">
        <f>INDEX('Dev Likert Scale Single Score'!$E$2:$E$8, MATCH('Admin Single Score'!AL174, 'Dev Likert Scale Single Score'!$D$2:$D$8, 0))</f>
        <v>#N/A</v>
      </c>
      <c r="AM172" s="45" t="e">
        <f>INDEX('Dev Likert Scale Single Score'!$E$2:$E$8, MATCH('Admin Single Score'!AM174, 'Dev Likert Scale Single Score'!$D$2:$D$8, 0))</f>
        <v>#N/A</v>
      </c>
      <c r="AN172" s="45" t="e">
        <f>INDEX('Dev Likert Scale Single Score'!$E$2:$E$8, MATCH('Admin Single Score'!AN174, 'Dev Likert Scale Single Score'!$D$2:$D$8, 0))</f>
        <v>#N/A</v>
      </c>
      <c r="AO172" s="45" t="e">
        <f>INDEX('Dev Likert Scale Single Score'!$E$2:$E$8, MATCH('Admin Single Score'!AO174, 'Dev Likert Scale Single Score'!$D$2:$D$8, 0))</f>
        <v>#N/A</v>
      </c>
      <c r="AP172" s="45" t="e">
        <f>INDEX('Dev Likert Scale Single Score'!$E$2:$E$8, MATCH('Admin Single Score'!AP174, 'Dev Likert Scale Single Score'!$D$2:$D$8, 0))</f>
        <v>#N/A</v>
      </c>
      <c r="AQ172" s="45" t="e">
        <f>INDEX('Dev Likert Scale Single Score'!$E$2:$E$8, MATCH('Admin Single Score'!AQ174, 'Dev Likert Scale Single Score'!$D$2:$D$8, 0))</f>
        <v>#N/A</v>
      </c>
    </row>
    <row r="173" spans="1:43" ht="16.5" thickTop="1" thickBot="1" x14ac:dyDescent="0.3">
      <c r="A173" s="92" t="str">
        <f>'Admin Single Score'!A175</f>
        <v>Question_35</v>
      </c>
      <c r="B173" s="13" t="str">
        <f>'Admin Single Score'!B175</f>
        <v>Question 38</v>
      </c>
      <c r="C173" s="59">
        <f>'Admin Single Score'!C175</f>
        <v>0</v>
      </c>
      <c r="D173" s="45" t="e">
        <f>INDEX('Dev Likert Scale Single Score'!$E$2:$E$8, MATCH('Admin Single Score'!D175, 'Dev Likert Scale Single Score'!$D$2:$D$8, 0))</f>
        <v>#N/A</v>
      </c>
      <c r="E173" s="45" t="e">
        <f>INDEX('Dev Likert Scale Single Score'!$E$2:$E$8, MATCH('Admin Single Score'!E175, 'Dev Likert Scale Single Score'!$D$2:$D$8, 0))</f>
        <v>#N/A</v>
      </c>
      <c r="F173" s="45" t="e">
        <f>INDEX('Dev Likert Scale Single Score'!$E$2:$E$8, MATCH('Admin Single Score'!F175, 'Dev Likert Scale Single Score'!$D$2:$D$8, 0))</f>
        <v>#N/A</v>
      </c>
      <c r="G173" s="45" t="e">
        <f>INDEX('Dev Likert Scale Single Score'!$E$2:$E$8, MATCH('Admin Single Score'!G175, 'Dev Likert Scale Single Score'!$D$2:$D$8, 0))</f>
        <v>#N/A</v>
      </c>
      <c r="H173" s="45" t="e">
        <f>INDEX('Dev Likert Scale Single Score'!$E$2:$E$8, MATCH('Admin Single Score'!H175, 'Dev Likert Scale Single Score'!$D$2:$D$8, 0))</f>
        <v>#N/A</v>
      </c>
      <c r="I173" s="45" t="e">
        <f>INDEX('Dev Likert Scale Single Score'!$E$2:$E$8, MATCH('Admin Single Score'!I175, 'Dev Likert Scale Single Score'!$D$2:$D$8, 0))</f>
        <v>#N/A</v>
      </c>
      <c r="J173" s="45" t="e">
        <f>INDEX('Dev Likert Scale Single Score'!$E$2:$E$8, MATCH('Admin Single Score'!J175, 'Dev Likert Scale Single Score'!$D$2:$D$8, 0))</f>
        <v>#N/A</v>
      </c>
      <c r="K173" s="45" t="e">
        <f>INDEX('Dev Likert Scale Single Score'!$E$2:$E$8, MATCH('Admin Single Score'!K175, 'Dev Likert Scale Single Score'!$D$2:$D$8, 0))</f>
        <v>#N/A</v>
      </c>
      <c r="L173" s="45" t="e">
        <f>INDEX('Dev Likert Scale Single Score'!$E$2:$E$8, MATCH('Admin Single Score'!L175, 'Dev Likert Scale Single Score'!$D$2:$D$8, 0))</f>
        <v>#N/A</v>
      </c>
      <c r="M173" s="45" t="e">
        <f>INDEX('Dev Likert Scale Single Score'!$E$2:$E$8, MATCH('Admin Single Score'!M175, 'Dev Likert Scale Single Score'!$D$2:$D$8, 0))</f>
        <v>#N/A</v>
      </c>
      <c r="N173" s="45" t="e">
        <f>INDEX('Dev Likert Scale Single Score'!$E$2:$E$8, MATCH('Admin Single Score'!N175, 'Dev Likert Scale Single Score'!$D$2:$D$8, 0))</f>
        <v>#N/A</v>
      </c>
      <c r="O173" s="45" t="e">
        <f>INDEX('Dev Likert Scale Single Score'!$E$2:$E$8, MATCH('Admin Single Score'!O175, 'Dev Likert Scale Single Score'!$D$2:$D$8, 0))</f>
        <v>#N/A</v>
      </c>
      <c r="P173" s="45" t="e">
        <f>INDEX('Dev Likert Scale Single Score'!$E$2:$E$8, MATCH('Admin Single Score'!P175, 'Dev Likert Scale Single Score'!$D$2:$D$8, 0))</f>
        <v>#N/A</v>
      </c>
      <c r="Q173" s="45" t="e">
        <f>INDEX('Dev Likert Scale Single Score'!$E$2:$E$8, MATCH('Admin Single Score'!Q175, 'Dev Likert Scale Single Score'!$D$2:$D$8, 0))</f>
        <v>#N/A</v>
      </c>
      <c r="R173" s="45" t="e">
        <f>INDEX('Dev Likert Scale Single Score'!$E$2:$E$8, MATCH('Admin Single Score'!R175, 'Dev Likert Scale Single Score'!$D$2:$D$8, 0))</f>
        <v>#N/A</v>
      </c>
      <c r="S173" s="45" t="e">
        <f>INDEX('Dev Likert Scale Single Score'!$E$2:$E$8, MATCH('Admin Single Score'!S175, 'Dev Likert Scale Single Score'!$D$2:$D$8, 0))</f>
        <v>#N/A</v>
      </c>
      <c r="T173" s="45" t="e">
        <f>INDEX('Dev Likert Scale Single Score'!$E$2:$E$8, MATCH('Admin Single Score'!T175, 'Dev Likert Scale Single Score'!$D$2:$D$8, 0))</f>
        <v>#N/A</v>
      </c>
      <c r="U173" s="45" t="e">
        <f>INDEX('Dev Likert Scale Single Score'!$E$2:$E$8, MATCH('Admin Single Score'!U175, 'Dev Likert Scale Single Score'!$D$2:$D$8, 0))</f>
        <v>#N/A</v>
      </c>
      <c r="V173" s="45" t="e">
        <f>INDEX('Dev Likert Scale Single Score'!$E$2:$E$8, MATCH('Admin Single Score'!V175, 'Dev Likert Scale Single Score'!$D$2:$D$8, 0))</f>
        <v>#N/A</v>
      </c>
      <c r="W173" s="45" t="e">
        <f>INDEX('Dev Likert Scale Single Score'!$E$2:$E$8, MATCH('Admin Single Score'!W175, 'Dev Likert Scale Single Score'!$D$2:$D$8, 0))</f>
        <v>#N/A</v>
      </c>
      <c r="X173" s="45" t="e">
        <f>INDEX('Dev Likert Scale Single Score'!$E$2:$E$8, MATCH('Admin Single Score'!X175, 'Dev Likert Scale Single Score'!$D$2:$D$8, 0))</f>
        <v>#N/A</v>
      </c>
      <c r="Y173" s="45" t="e">
        <f>INDEX('Dev Likert Scale Single Score'!$E$2:$E$8, MATCH('Admin Single Score'!Y175, 'Dev Likert Scale Single Score'!$D$2:$D$8, 0))</f>
        <v>#N/A</v>
      </c>
      <c r="Z173" s="45" t="e">
        <f>INDEX('Dev Likert Scale Single Score'!$E$2:$E$8, MATCH('Admin Single Score'!Z175, 'Dev Likert Scale Single Score'!$D$2:$D$8, 0))</f>
        <v>#N/A</v>
      </c>
      <c r="AA173" s="45" t="e">
        <f>INDEX('Dev Likert Scale Single Score'!$E$2:$E$8, MATCH('Admin Single Score'!AA175, 'Dev Likert Scale Single Score'!$D$2:$D$8, 0))</f>
        <v>#N/A</v>
      </c>
      <c r="AB173" s="45" t="e">
        <f>INDEX('Dev Likert Scale Single Score'!$E$2:$E$8, MATCH('Admin Single Score'!AB175, 'Dev Likert Scale Single Score'!$D$2:$D$8, 0))</f>
        <v>#N/A</v>
      </c>
      <c r="AC173" s="45" t="e">
        <f>INDEX('Dev Likert Scale Single Score'!$E$2:$E$8, MATCH('Admin Single Score'!AC175, 'Dev Likert Scale Single Score'!$D$2:$D$8, 0))</f>
        <v>#N/A</v>
      </c>
      <c r="AD173" s="45" t="e">
        <f>INDEX('Dev Likert Scale Single Score'!$E$2:$E$8, MATCH('Admin Single Score'!AD175, 'Dev Likert Scale Single Score'!$D$2:$D$8, 0))</f>
        <v>#N/A</v>
      </c>
      <c r="AE173" s="45" t="e">
        <f>INDEX('Dev Likert Scale Single Score'!$E$2:$E$8, MATCH('Admin Single Score'!AE175, 'Dev Likert Scale Single Score'!$D$2:$D$8, 0))</f>
        <v>#N/A</v>
      </c>
      <c r="AF173" s="45" t="e">
        <f>INDEX('Dev Likert Scale Single Score'!$E$2:$E$8, MATCH('Admin Single Score'!AF175, 'Dev Likert Scale Single Score'!$D$2:$D$8, 0))</f>
        <v>#N/A</v>
      </c>
      <c r="AG173" s="45" t="e">
        <f>INDEX('Dev Likert Scale Single Score'!$E$2:$E$8, MATCH('Admin Single Score'!AG175, 'Dev Likert Scale Single Score'!$D$2:$D$8, 0))</f>
        <v>#N/A</v>
      </c>
      <c r="AH173" s="45" t="e">
        <f>INDEX('Dev Likert Scale Single Score'!$E$2:$E$8, MATCH('Admin Single Score'!AH175, 'Dev Likert Scale Single Score'!$D$2:$D$8, 0))</f>
        <v>#N/A</v>
      </c>
      <c r="AI173" s="45" t="e">
        <f>INDEX('Dev Likert Scale Single Score'!$E$2:$E$8, MATCH('Admin Single Score'!AI175, 'Dev Likert Scale Single Score'!$D$2:$D$8, 0))</f>
        <v>#N/A</v>
      </c>
      <c r="AJ173" s="45" t="e">
        <f>INDEX('Dev Likert Scale Single Score'!$E$2:$E$8, MATCH('Admin Single Score'!AJ175, 'Dev Likert Scale Single Score'!$D$2:$D$8, 0))</f>
        <v>#N/A</v>
      </c>
      <c r="AK173" s="45" t="e">
        <f>INDEX('Dev Likert Scale Single Score'!$E$2:$E$8, MATCH('Admin Single Score'!AK175, 'Dev Likert Scale Single Score'!$D$2:$D$8, 0))</f>
        <v>#N/A</v>
      </c>
      <c r="AL173" s="45" t="e">
        <f>INDEX('Dev Likert Scale Single Score'!$E$2:$E$8, MATCH('Admin Single Score'!AL175, 'Dev Likert Scale Single Score'!$D$2:$D$8, 0))</f>
        <v>#N/A</v>
      </c>
      <c r="AM173" s="45" t="e">
        <f>INDEX('Dev Likert Scale Single Score'!$E$2:$E$8, MATCH('Admin Single Score'!AM175, 'Dev Likert Scale Single Score'!$D$2:$D$8, 0))</f>
        <v>#N/A</v>
      </c>
      <c r="AN173" s="45" t="e">
        <f>INDEX('Dev Likert Scale Single Score'!$E$2:$E$8, MATCH('Admin Single Score'!AN175, 'Dev Likert Scale Single Score'!$D$2:$D$8, 0))</f>
        <v>#N/A</v>
      </c>
      <c r="AO173" s="45" t="e">
        <f>INDEX('Dev Likert Scale Single Score'!$E$2:$E$8, MATCH('Admin Single Score'!AO175, 'Dev Likert Scale Single Score'!$D$2:$D$8, 0))</f>
        <v>#N/A</v>
      </c>
      <c r="AP173" s="45" t="e">
        <f>INDEX('Dev Likert Scale Single Score'!$E$2:$E$8, MATCH('Admin Single Score'!AP175, 'Dev Likert Scale Single Score'!$D$2:$D$8, 0))</f>
        <v>#N/A</v>
      </c>
      <c r="AQ173" s="45" t="e">
        <f>INDEX('Dev Likert Scale Single Score'!$E$2:$E$8, MATCH('Admin Single Score'!AQ175, 'Dev Likert Scale Single Score'!$D$2:$D$8, 0))</f>
        <v>#N/A</v>
      </c>
    </row>
    <row r="174" spans="1:43" ht="16.5" thickTop="1" thickBot="1" x14ac:dyDescent="0.3">
      <c r="A174" s="92" t="str">
        <f>'Admin Single Score'!A176</f>
        <v>Question_35</v>
      </c>
      <c r="B174" s="13" t="str">
        <f>'Admin Single Score'!B176</f>
        <v>Question 38</v>
      </c>
      <c r="C174" s="59">
        <f>'Admin Single Score'!C176</f>
        <v>0</v>
      </c>
      <c r="D174" s="45" t="e">
        <f>INDEX('Dev Likert Scale Single Score'!$E$2:$E$8, MATCH('Admin Single Score'!D176, 'Dev Likert Scale Single Score'!$D$2:$D$8, 0))</f>
        <v>#N/A</v>
      </c>
      <c r="E174" s="45" t="e">
        <f>INDEX('Dev Likert Scale Single Score'!$E$2:$E$8, MATCH('Admin Single Score'!E176, 'Dev Likert Scale Single Score'!$D$2:$D$8, 0))</f>
        <v>#N/A</v>
      </c>
      <c r="F174" s="45" t="e">
        <f>INDEX('Dev Likert Scale Single Score'!$E$2:$E$8, MATCH('Admin Single Score'!F176, 'Dev Likert Scale Single Score'!$D$2:$D$8, 0))</f>
        <v>#N/A</v>
      </c>
      <c r="G174" s="45" t="e">
        <f>INDEX('Dev Likert Scale Single Score'!$E$2:$E$8, MATCH('Admin Single Score'!G176, 'Dev Likert Scale Single Score'!$D$2:$D$8, 0))</f>
        <v>#N/A</v>
      </c>
      <c r="H174" s="45" t="e">
        <f>INDEX('Dev Likert Scale Single Score'!$E$2:$E$8, MATCH('Admin Single Score'!H176, 'Dev Likert Scale Single Score'!$D$2:$D$8, 0))</f>
        <v>#N/A</v>
      </c>
      <c r="I174" s="45" t="e">
        <f>INDEX('Dev Likert Scale Single Score'!$E$2:$E$8, MATCH('Admin Single Score'!I176, 'Dev Likert Scale Single Score'!$D$2:$D$8, 0))</f>
        <v>#N/A</v>
      </c>
      <c r="J174" s="45" t="e">
        <f>INDEX('Dev Likert Scale Single Score'!$E$2:$E$8, MATCH('Admin Single Score'!J176, 'Dev Likert Scale Single Score'!$D$2:$D$8, 0))</f>
        <v>#N/A</v>
      </c>
      <c r="K174" s="45" t="e">
        <f>INDEX('Dev Likert Scale Single Score'!$E$2:$E$8, MATCH('Admin Single Score'!K176, 'Dev Likert Scale Single Score'!$D$2:$D$8, 0))</f>
        <v>#N/A</v>
      </c>
      <c r="L174" s="45" t="e">
        <f>INDEX('Dev Likert Scale Single Score'!$E$2:$E$8, MATCH('Admin Single Score'!L176, 'Dev Likert Scale Single Score'!$D$2:$D$8, 0))</f>
        <v>#N/A</v>
      </c>
      <c r="M174" s="45" t="e">
        <f>INDEX('Dev Likert Scale Single Score'!$E$2:$E$8, MATCH('Admin Single Score'!M176, 'Dev Likert Scale Single Score'!$D$2:$D$8, 0))</f>
        <v>#N/A</v>
      </c>
      <c r="N174" s="45" t="e">
        <f>INDEX('Dev Likert Scale Single Score'!$E$2:$E$8, MATCH('Admin Single Score'!N176, 'Dev Likert Scale Single Score'!$D$2:$D$8, 0))</f>
        <v>#N/A</v>
      </c>
      <c r="O174" s="45" t="e">
        <f>INDEX('Dev Likert Scale Single Score'!$E$2:$E$8, MATCH('Admin Single Score'!O176, 'Dev Likert Scale Single Score'!$D$2:$D$8, 0))</f>
        <v>#N/A</v>
      </c>
      <c r="P174" s="45" t="e">
        <f>INDEX('Dev Likert Scale Single Score'!$E$2:$E$8, MATCH('Admin Single Score'!P176, 'Dev Likert Scale Single Score'!$D$2:$D$8, 0))</f>
        <v>#N/A</v>
      </c>
      <c r="Q174" s="45" t="e">
        <f>INDEX('Dev Likert Scale Single Score'!$E$2:$E$8, MATCH('Admin Single Score'!Q176, 'Dev Likert Scale Single Score'!$D$2:$D$8, 0))</f>
        <v>#N/A</v>
      </c>
      <c r="R174" s="45" t="e">
        <f>INDEX('Dev Likert Scale Single Score'!$E$2:$E$8, MATCH('Admin Single Score'!R176, 'Dev Likert Scale Single Score'!$D$2:$D$8, 0))</f>
        <v>#N/A</v>
      </c>
      <c r="S174" s="45" t="e">
        <f>INDEX('Dev Likert Scale Single Score'!$E$2:$E$8, MATCH('Admin Single Score'!S176, 'Dev Likert Scale Single Score'!$D$2:$D$8, 0))</f>
        <v>#N/A</v>
      </c>
      <c r="T174" s="45" t="e">
        <f>INDEX('Dev Likert Scale Single Score'!$E$2:$E$8, MATCH('Admin Single Score'!T176, 'Dev Likert Scale Single Score'!$D$2:$D$8, 0))</f>
        <v>#N/A</v>
      </c>
      <c r="U174" s="45" t="e">
        <f>INDEX('Dev Likert Scale Single Score'!$E$2:$E$8, MATCH('Admin Single Score'!U176, 'Dev Likert Scale Single Score'!$D$2:$D$8, 0))</f>
        <v>#N/A</v>
      </c>
      <c r="V174" s="45" t="e">
        <f>INDEX('Dev Likert Scale Single Score'!$E$2:$E$8, MATCH('Admin Single Score'!V176, 'Dev Likert Scale Single Score'!$D$2:$D$8, 0))</f>
        <v>#N/A</v>
      </c>
      <c r="W174" s="45" t="e">
        <f>INDEX('Dev Likert Scale Single Score'!$E$2:$E$8, MATCH('Admin Single Score'!W176, 'Dev Likert Scale Single Score'!$D$2:$D$8, 0))</f>
        <v>#N/A</v>
      </c>
      <c r="X174" s="45" t="e">
        <f>INDEX('Dev Likert Scale Single Score'!$E$2:$E$8, MATCH('Admin Single Score'!X176, 'Dev Likert Scale Single Score'!$D$2:$D$8, 0))</f>
        <v>#N/A</v>
      </c>
      <c r="Y174" s="45" t="e">
        <f>INDEX('Dev Likert Scale Single Score'!$E$2:$E$8, MATCH('Admin Single Score'!Y176, 'Dev Likert Scale Single Score'!$D$2:$D$8, 0))</f>
        <v>#N/A</v>
      </c>
      <c r="Z174" s="45" t="e">
        <f>INDEX('Dev Likert Scale Single Score'!$E$2:$E$8, MATCH('Admin Single Score'!Z176, 'Dev Likert Scale Single Score'!$D$2:$D$8, 0))</f>
        <v>#N/A</v>
      </c>
      <c r="AA174" s="45" t="e">
        <f>INDEX('Dev Likert Scale Single Score'!$E$2:$E$8, MATCH('Admin Single Score'!AA176, 'Dev Likert Scale Single Score'!$D$2:$D$8, 0))</f>
        <v>#N/A</v>
      </c>
      <c r="AB174" s="45" t="e">
        <f>INDEX('Dev Likert Scale Single Score'!$E$2:$E$8, MATCH('Admin Single Score'!AB176, 'Dev Likert Scale Single Score'!$D$2:$D$8, 0))</f>
        <v>#N/A</v>
      </c>
      <c r="AC174" s="45" t="e">
        <f>INDEX('Dev Likert Scale Single Score'!$E$2:$E$8, MATCH('Admin Single Score'!AC176, 'Dev Likert Scale Single Score'!$D$2:$D$8, 0))</f>
        <v>#N/A</v>
      </c>
      <c r="AD174" s="45" t="e">
        <f>INDEX('Dev Likert Scale Single Score'!$E$2:$E$8, MATCH('Admin Single Score'!AD176, 'Dev Likert Scale Single Score'!$D$2:$D$8, 0))</f>
        <v>#N/A</v>
      </c>
      <c r="AE174" s="45" t="e">
        <f>INDEX('Dev Likert Scale Single Score'!$E$2:$E$8, MATCH('Admin Single Score'!AE176, 'Dev Likert Scale Single Score'!$D$2:$D$8, 0))</f>
        <v>#N/A</v>
      </c>
      <c r="AF174" s="45" t="e">
        <f>INDEX('Dev Likert Scale Single Score'!$E$2:$E$8, MATCH('Admin Single Score'!AF176, 'Dev Likert Scale Single Score'!$D$2:$D$8, 0))</f>
        <v>#N/A</v>
      </c>
      <c r="AG174" s="45" t="e">
        <f>INDEX('Dev Likert Scale Single Score'!$E$2:$E$8, MATCH('Admin Single Score'!AG176, 'Dev Likert Scale Single Score'!$D$2:$D$8, 0))</f>
        <v>#N/A</v>
      </c>
      <c r="AH174" s="45" t="e">
        <f>INDEX('Dev Likert Scale Single Score'!$E$2:$E$8, MATCH('Admin Single Score'!AH176, 'Dev Likert Scale Single Score'!$D$2:$D$8, 0))</f>
        <v>#N/A</v>
      </c>
      <c r="AI174" s="45" t="e">
        <f>INDEX('Dev Likert Scale Single Score'!$E$2:$E$8, MATCH('Admin Single Score'!AI176, 'Dev Likert Scale Single Score'!$D$2:$D$8, 0))</f>
        <v>#N/A</v>
      </c>
      <c r="AJ174" s="45" t="e">
        <f>INDEX('Dev Likert Scale Single Score'!$E$2:$E$8, MATCH('Admin Single Score'!AJ176, 'Dev Likert Scale Single Score'!$D$2:$D$8, 0))</f>
        <v>#N/A</v>
      </c>
      <c r="AK174" s="45" t="e">
        <f>INDEX('Dev Likert Scale Single Score'!$E$2:$E$8, MATCH('Admin Single Score'!AK176, 'Dev Likert Scale Single Score'!$D$2:$D$8, 0))</f>
        <v>#N/A</v>
      </c>
      <c r="AL174" s="45" t="e">
        <f>INDEX('Dev Likert Scale Single Score'!$E$2:$E$8, MATCH('Admin Single Score'!AL176, 'Dev Likert Scale Single Score'!$D$2:$D$8, 0))</f>
        <v>#N/A</v>
      </c>
      <c r="AM174" s="45" t="e">
        <f>INDEX('Dev Likert Scale Single Score'!$E$2:$E$8, MATCH('Admin Single Score'!AM176, 'Dev Likert Scale Single Score'!$D$2:$D$8, 0))</f>
        <v>#N/A</v>
      </c>
      <c r="AN174" s="45" t="e">
        <f>INDEX('Dev Likert Scale Single Score'!$E$2:$E$8, MATCH('Admin Single Score'!AN176, 'Dev Likert Scale Single Score'!$D$2:$D$8, 0))</f>
        <v>#N/A</v>
      </c>
      <c r="AO174" s="45" t="e">
        <f>INDEX('Dev Likert Scale Single Score'!$E$2:$E$8, MATCH('Admin Single Score'!AO176, 'Dev Likert Scale Single Score'!$D$2:$D$8, 0))</f>
        <v>#N/A</v>
      </c>
      <c r="AP174" s="45" t="e">
        <f>INDEX('Dev Likert Scale Single Score'!$E$2:$E$8, MATCH('Admin Single Score'!AP176, 'Dev Likert Scale Single Score'!$D$2:$D$8, 0))</f>
        <v>#N/A</v>
      </c>
      <c r="AQ174" s="45" t="e">
        <f>INDEX('Dev Likert Scale Single Score'!$E$2:$E$8, MATCH('Admin Single Score'!AQ176, 'Dev Likert Scale Single Score'!$D$2:$D$8, 0))</f>
        <v>#N/A</v>
      </c>
    </row>
    <row r="175" spans="1:43" ht="16.5" thickTop="1" thickBot="1" x14ac:dyDescent="0.3">
      <c r="A175" s="92" t="str">
        <f>'Admin Single Score'!A177</f>
        <v>Question_35</v>
      </c>
      <c r="B175" s="13" t="str">
        <f>'Admin Single Score'!B177</f>
        <v>Question 38</v>
      </c>
      <c r="C175" s="59">
        <f>'Admin Single Score'!C177</f>
        <v>0</v>
      </c>
      <c r="D175" s="45" t="e">
        <f>INDEX('Dev Likert Scale Single Score'!$E$2:$E$8, MATCH('Admin Single Score'!D177, 'Dev Likert Scale Single Score'!$D$2:$D$8, 0))</f>
        <v>#N/A</v>
      </c>
      <c r="E175" s="45" t="e">
        <f>INDEX('Dev Likert Scale Single Score'!$E$2:$E$8, MATCH('Admin Single Score'!E177, 'Dev Likert Scale Single Score'!$D$2:$D$8, 0))</f>
        <v>#N/A</v>
      </c>
      <c r="F175" s="45" t="e">
        <f>INDEX('Dev Likert Scale Single Score'!$E$2:$E$8, MATCH('Admin Single Score'!F177, 'Dev Likert Scale Single Score'!$D$2:$D$8, 0))</f>
        <v>#N/A</v>
      </c>
      <c r="G175" s="45" t="e">
        <f>INDEX('Dev Likert Scale Single Score'!$E$2:$E$8, MATCH('Admin Single Score'!G177, 'Dev Likert Scale Single Score'!$D$2:$D$8, 0))</f>
        <v>#N/A</v>
      </c>
      <c r="H175" s="45" t="e">
        <f>INDEX('Dev Likert Scale Single Score'!$E$2:$E$8, MATCH('Admin Single Score'!H177, 'Dev Likert Scale Single Score'!$D$2:$D$8, 0))</f>
        <v>#N/A</v>
      </c>
      <c r="I175" s="45" t="e">
        <f>INDEX('Dev Likert Scale Single Score'!$E$2:$E$8, MATCH('Admin Single Score'!I177, 'Dev Likert Scale Single Score'!$D$2:$D$8, 0))</f>
        <v>#N/A</v>
      </c>
      <c r="J175" s="45" t="e">
        <f>INDEX('Dev Likert Scale Single Score'!$E$2:$E$8, MATCH('Admin Single Score'!J177, 'Dev Likert Scale Single Score'!$D$2:$D$8, 0))</f>
        <v>#N/A</v>
      </c>
      <c r="K175" s="45" t="e">
        <f>INDEX('Dev Likert Scale Single Score'!$E$2:$E$8, MATCH('Admin Single Score'!K177, 'Dev Likert Scale Single Score'!$D$2:$D$8, 0))</f>
        <v>#N/A</v>
      </c>
      <c r="L175" s="45" t="e">
        <f>INDEX('Dev Likert Scale Single Score'!$E$2:$E$8, MATCH('Admin Single Score'!L177, 'Dev Likert Scale Single Score'!$D$2:$D$8, 0))</f>
        <v>#N/A</v>
      </c>
      <c r="M175" s="45" t="e">
        <f>INDEX('Dev Likert Scale Single Score'!$E$2:$E$8, MATCH('Admin Single Score'!M177, 'Dev Likert Scale Single Score'!$D$2:$D$8, 0))</f>
        <v>#N/A</v>
      </c>
      <c r="N175" s="45" t="e">
        <f>INDEX('Dev Likert Scale Single Score'!$E$2:$E$8, MATCH('Admin Single Score'!N177, 'Dev Likert Scale Single Score'!$D$2:$D$8, 0))</f>
        <v>#N/A</v>
      </c>
      <c r="O175" s="45" t="e">
        <f>INDEX('Dev Likert Scale Single Score'!$E$2:$E$8, MATCH('Admin Single Score'!O177, 'Dev Likert Scale Single Score'!$D$2:$D$8, 0))</f>
        <v>#N/A</v>
      </c>
      <c r="P175" s="45" t="e">
        <f>INDEX('Dev Likert Scale Single Score'!$E$2:$E$8, MATCH('Admin Single Score'!P177, 'Dev Likert Scale Single Score'!$D$2:$D$8, 0))</f>
        <v>#N/A</v>
      </c>
      <c r="Q175" s="45" t="e">
        <f>INDEX('Dev Likert Scale Single Score'!$E$2:$E$8, MATCH('Admin Single Score'!Q177, 'Dev Likert Scale Single Score'!$D$2:$D$8, 0))</f>
        <v>#N/A</v>
      </c>
      <c r="R175" s="45" t="e">
        <f>INDEX('Dev Likert Scale Single Score'!$E$2:$E$8, MATCH('Admin Single Score'!R177, 'Dev Likert Scale Single Score'!$D$2:$D$8, 0))</f>
        <v>#N/A</v>
      </c>
      <c r="S175" s="45" t="e">
        <f>INDEX('Dev Likert Scale Single Score'!$E$2:$E$8, MATCH('Admin Single Score'!S177, 'Dev Likert Scale Single Score'!$D$2:$D$8, 0))</f>
        <v>#N/A</v>
      </c>
      <c r="T175" s="45" t="e">
        <f>INDEX('Dev Likert Scale Single Score'!$E$2:$E$8, MATCH('Admin Single Score'!T177, 'Dev Likert Scale Single Score'!$D$2:$D$8, 0))</f>
        <v>#N/A</v>
      </c>
      <c r="U175" s="45" t="e">
        <f>INDEX('Dev Likert Scale Single Score'!$E$2:$E$8, MATCH('Admin Single Score'!U177, 'Dev Likert Scale Single Score'!$D$2:$D$8, 0))</f>
        <v>#N/A</v>
      </c>
      <c r="V175" s="45" t="e">
        <f>INDEX('Dev Likert Scale Single Score'!$E$2:$E$8, MATCH('Admin Single Score'!V177, 'Dev Likert Scale Single Score'!$D$2:$D$8, 0))</f>
        <v>#N/A</v>
      </c>
      <c r="W175" s="45" t="e">
        <f>INDEX('Dev Likert Scale Single Score'!$E$2:$E$8, MATCH('Admin Single Score'!W177, 'Dev Likert Scale Single Score'!$D$2:$D$8, 0))</f>
        <v>#N/A</v>
      </c>
      <c r="X175" s="45" t="e">
        <f>INDEX('Dev Likert Scale Single Score'!$E$2:$E$8, MATCH('Admin Single Score'!X177, 'Dev Likert Scale Single Score'!$D$2:$D$8, 0))</f>
        <v>#N/A</v>
      </c>
      <c r="Y175" s="45" t="e">
        <f>INDEX('Dev Likert Scale Single Score'!$E$2:$E$8, MATCH('Admin Single Score'!Y177, 'Dev Likert Scale Single Score'!$D$2:$D$8, 0))</f>
        <v>#N/A</v>
      </c>
      <c r="Z175" s="45" t="e">
        <f>INDEX('Dev Likert Scale Single Score'!$E$2:$E$8, MATCH('Admin Single Score'!Z177, 'Dev Likert Scale Single Score'!$D$2:$D$8, 0))</f>
        <v>#N/A</v>
      </c>
      <c r="AA175" s="45" t="e">
        <f>INDEX('Dev Likert Scale Single Score'!$E$2:$E$8, MATCH('Admin Single Score'!AA177, 'Dev Likert Scale Single Score'!$D$2:$D$8, 0))</f>
        <v>#N/A</v>
      </c>
      <c r="AB175" s="45" t="e">
        <f>INDEX('Dev Likert Scale Single Score'!$E$2:$E$8, MATCH('Admin Single Score'!AB177, 'Dev Likert Scale Single Score'!$D$2:$D$8, 0))</f>
        <v>#N/A</v>
      </c>
      <c r="AC175" s="45" t="e">
        <f>INDEX('Dev Likert Scale Single Score'!$E$2:$E$8, MATCH('Admin Single Score'!AC177, 'Dev Likert Scale Single Score'!$D$2:$D$8, 0))</f>
        <v>#N/A</v>
      </c>
      <c r="AD175" s="45" t="e">
        <f>INDEX('Dev Likert Scale Single Score'!$E$2:$E$8, MATCH('Admin Single Score'!AD177, 'Dev Likert Scale Single Score'!$D$2:$D$8, 0))</f>
        <v>#N/A</v>
      </c>
      <c r="AE175" s="45" t="e">
        <f>INDEX('Dev Likert Scale Single Score'!$E$2:$E$8, MATCH('Admin Single Score'!AE177, 'Dev Likert Scale Single Score'!$D$2:$D$8, 0))</f>
        <v>#N/A</v>
      </c>
      <c r="AF175" s="45" t="e">
        <f>INDEX('Dev Likert Scale Single Score'!$E$2:$E$8, MATCH('Admin Single Score'!AF177, 'Dev Likert Scale Single Score'!$D$2:$D$8, 0))</f>
        <v>#N/A</v>
      </c>
      <c r="AG175" s="45" t="e">
        <f>INDEX('Dev Likert Scale Single Score'!$E$2:$E$8, MATCH('Admin Single Score'!AG177, 'Dev Likert Scale Single Score'!$D$2:$D$8, 0))</f>
        <v>#N/A</v>
      </c>
      <c r="AH175" s="45" t="e">
        <f>INDEX('Dev Likert Scale Single Score'!$E$2:$E$8, MATCH('Admin Single Score'!AH177, 'Dev Likert Scale Single Score'!$D$2:$D$8, 0))</f>
        <v>#N/A</v>
      </c>
      <c r="AI175" s="45" t="e">
        <f>INDEX('Dev Likert Scale Single Score'!$E$2:$E$8, MATCH('Admin Single Score'!AI177, 'Dev Likert Scale Single Score'!$D$2:$D$8, 0))</f>
        <v>#N/A</v>
      </c>
      <c r="AJ175" s="45" t="e">
        <f>INDEX('Dev Likert Scale Single Score'!$E$2:$E$8, MATCH('Admin Single Score'!AJ177, 'Dev Likert Scale Single Score'!$D$2:$D$8, 0))</f>
        <v>#N/A</v>
      </c>
      <c r="AK175" s="45" t="e">
        <f>INDEX('Dev Likert Scale Single Score'!$E$2:$E$8, MATCH('Admin Single Score'!AK177, 'Dev Likert Scale Single Score'!$D$2:$D$8, 0))</f>
        <v>#N/A</v>
      </c>
      <c r="AL175" s="45" t="e">
        <f>INDEX('Dev Likert Scale Single Score'!$E$2:$E$8, MATCH('Admin Single Score'!AL177, 'Dev Likert Scale Single Score'!$D$2:$D$8, 0))</f>
        <v>#N/A</v>
      </c>
      <c r="AM175" s="45" t="e">
        <f>INDEX('Dev Likert Scale Single Score'!$E$2:$E$8, MATCH('Admin Single Score'!AM177, 'Dev Likert Scale Single Score'!$D$2:$D$8, 0))</f>
        <v>#N/A</v>
      </c>
      <c r="AN175" s="45" t="e">
        <f>INDEX('Dev Likert Scale Single Score'!$E$2:$E$8, MATCH('Admin Single Score'!AN177, 'Dev Likert Scale Single Score'!$D$2:$D$8, 0))</f>
        <v>#N/A</v>
      </c>
      <c r="AO175" s="45" t="e">
        <f>INDEX('Dev Likert Scale Single Score'!$E$2:$E$8, MATCH('Admin Single Score'!AO177, 'Dev Likert Scale Single Score'!$D$2:$D$8, 0))</f>
        <v>#N/A</v>
      </c>
      <c r="AP175" s="45" t="e">
        <f>INDEX('Dev Likert Scale Single Score'!$E$2:$E$8, MATCH('Admin Single Score'!AP177, 'Dev Likert Scale Single Score'!$D$2:$D$8, 0))</f>
        <v>#N/A</v>
      </c>
      <c r="AQ175" s="45" t="e">
        <f>INDEX('Dev Likert Scale Single Score'!$E$2:$E$8, MATCH('Admin Single Score'!AQ177, 'Dev Likert Scale Single Score'!$D$2:$D$8, 0))</f>
        <v>#N/A</v>
      </c>
    </row>
    <row r="176" spans="1:43" ht="16.5" thickTop="1" thickBot="1" x14ac:dyDescent="0.3">
      <c r="A176" s="92" t="str">
        <f>'Admin Single Score'!A178</f>
        <v>Question_35</v>
      </c>
      <c r="B176" s="13" t="str">
        <f>'Admin Single Score'!B178</f>
        <v>Question 38</v>
      </c>
      <c r="C176" s="59">
        <f>'Admin Single Score'!C178</f>
        <v>0</v>
      </c>
      <c r="D176" s="45" t="e">
        <f>INDEX('Dev Likert Scale Single Score'!$E$2:$E$8, MATCH('Admin Single Score'!D178, 'Dev Likert Scale Single Score'!$D$2:$D$8, 0))</f>
        <v>#N/A</v>
      </c>
      <c r="E176" s="45" t="e">
        <f>INDEX('Dev Likert Scale Single Score'!$E$2:$E$8, MATCH('Admin Single Score'!E178, 'Dev Likert Scale Single Score'!$D$2:$D$8, 0))</f>
        <v>#N/A</v>
      </c>
      <c r="F176" s="45" t="e">
        <f>INDEX('Dev Likert Scale Single Score'!$E$2:$E$8, MATCH('Admin Single Score'!F178, 'Dev Likert Scale Single Score'!$D$2:$D$8, 0))</f>
        <v>#N/A</v>
      </c>
      <c r="G176" s="45" t="e">
        <f>INDEX('Dev Likert Scale Single Score'!$E$2:$E$8, MATCH('Admin Single Score'!G178, 'Dev Likert Scale Single Score'!$D$2:$D$8, 0))</f>
        <v>#N/A</v>
      </c>
      <c r="H176" s="45" t="e">
        <f>INDEX('Dev Likert Scale Single Score'!$E$2:$E$8, MATCH('Admin Single Score'!H178, 'Dev Likert Scale Single Score'!$D$2:$D$8, 0))</f>
        <v>#N/A</v>
      </c>
      <c r="I176" s="45" t="e">
        <f>INDEX('Dev Likert Scale Single Score'!$E$2:$E$8, MATCH('Admin Single Score'!I178, 'Dev Likert Scale Single Score'!$D$2:$D$8, 0))</f>
        <v>#N/A</v>
      </c>
      <c r="J176" s="45" t="e">
        <f>INDEX('Dev Likert Scale Single Score'!$E$2:$E$8, MATCH('Admin Single Score'!J178, 'Dev Likert Scale Single Score'!$D$2:$D$8, 0))</f>
        <v>#N/A</v>
      </c>
      <c r="K176" s="45" t="e">
        <f>INDEX('Dev Likert Scale Single Score'!$E$2:$E$8, MATCH('Admin Single Score'!K178, 'Dev Likert Scale Single Score'!$D$2:$D$8, 0))</f>
        <v>#N/A</v>
      </c>
      <c r="L176" s="45" t="e">
        <f>INDEX('Dev Likert Scale Single Score'!$E$2:$E$8, MATCH('Admin Single Score'!L178, 'Dev Likert Scale Single Score'!$D$2:$D$8, 0))</f>
        <v>#N/A</v>
      </c>
      <c r="M176" s="45" t="e">
        <f>INDEX('Dev Likert Scale Single Score'!$E$2:$E$8, MATCH('Admin Single Score'!M178, 'Dev Likert Scale Single Score'!$D$2:$D$8, 0))</f>
        <v>#N/A</v>
      </c>
      <c r="N176" s="45" t="e">
        <f>INDEX('Dev Likert Scale Single Score'!$E$2:$E$8, MATCH('Admin Single Score'!N178, 'Dev Likert Scale Single Score'!$D$2:$D$8, 0))</f>
        <v>#N/A</v>
      </c>
      <c r="O176" s="45" t="e">
        <f>INDEX('Dev Likert Scale Single Score'!$E$2:$E$8, MATCH('Admin Single Score'!O178, 'Dev Likert Scale Single Score'!$D$2:$D$8, 0))</f>
        <v>#N/A</v>
      </c>
      <c r="P176" s="45" t="e">
        <f>INDEX('Dev Likert Scale Single Score'!$E$2:$E$8, MATCH('Admin Single Score'!P178, 'Dev Likert Scale Single Score'!$D$2:$D$8, 0))</f>
        <v>#N/A</v>
      </c>
      <c r="Q176" s="45" t="e">
        <f>INDEX('Dev Likert Scale Single Score'!$E$2:$E$8, MATCH('Admin Single Score'!Q178, 'Dev Likert Scale Single Score'!$D$2:$D$8, 0))</f>
        <v>#N/A</v>
      </c>
      <c r="R176" s="45" t="e">
        <f>INDEX('Dev Likert Scale Single Score'!$E$2:$E$8, MATCH('Admin Single Score'!R178, 'Dev Likert Scale Single Score'!$D$2:$D$8, 0))</f>
        <v>#N/A</v>
      </c>
      <c r="S176" s="45" t="e">
        <f>INDEX('Dev Likert Scale Single Score'!$E$2:$E$8, MATCH('Admin Single Score'!S178, 'Dev Likert Scale Single Score'!$D$2:$D$8, 0))</f>
        <v>#N/A</v>
      </c>
      <c r="T176" s="45" t="e">
        <f>INDEX('Dev Likert Scale Single Score'!$E$2:$E$8, MATCH('Admin Single Score'!T178, 'Dev Likert Scale Single Score'!$D$2:$D$8, 0))</f>
        <v>#N/A</v>
      </c>
      <c r="U176" s="45" t="e">
        <f>INDEX('Dev Likert Scale Single Score'!$E$2:$E$8, MATCH('Admin Single Score'!U178, 'Dev Likert Scale Single Score'!$D$2:$D$8, 0))</f>
        <v>#N/A</v>
      </c>
      <c r="V176" s="45" t="e">
        <f>INDEX('Dev Likert Scale Single Score'!$E$2:$E$8, MATCH('Admin Single Score'!V178, 'Dev Likert Scale Single Score'!$D$2:$D$8, 0))</f>
        <v>#N/A</v>
      </c>
      <c r="W176" s="45" t="e">
        <f>INDEX('Dev Likert Scale Single Score'!$E$2:$E$8, MATCH('Admin Single Score'!W178, 'Dev Likert Scale Single Score'!$D$2:$D$8, 0))</f>
        <v>#N/A</v>
      </c>
      <c r="X176" s="45" t="e">
        <f>INDEX('Dev Likert Scale Single Score'!$E$2:$E$8, MATCH('Admin Single Score'!X178, 'Dev Likert Scale Single Score'!$D$2:$D$8, 0))</f>
        <v>#N/A</v>
      </c>
      <c r="Y176" s="45" t="e">
        <f>INDEX('Dev Likert Scale Single Score'!$E$2:$E$8, MATCH('Admin Single Score'!Y178, 'Dev Likert Scale Single Score'!$D$2:$D$8, 0))</f>
        <v>#N/A</v>
      </c>
      <c r="Z176" s="45" t="e">
        <f>INDEX('Dev Likert Scale Single Score'!$E$2:$E$8, MATCH('Admin Single Score'!Z178, 'Dev Likert Scale Single Score'!$D$2:$D$8, 0))</f>
        <v>#N/A</v>
      </c>
      <c r="AA176" s="45" t="e">
        <f>INDEX('Dev Likert Scale Single Score'!$E$2:$E$8, MATCH('Admin Single Score'!AA178, 'Dev Likert Scale Single Score'!$D$2:$D$8, 0))</f>
        <v>#N/A</v>
      </c>
      <c r="AB176" s="45" t="e">
        <f>INDEX('Dev Likert Scale Single Score'!$E$2:$E$8, MATCH('Admin Single Score'!AB178, 'Dev Likert Scale Single Score'!$D$2:$D$8, 0))</f>
        <v>#N/A</v>
      </c>
      <c r="AC176" s="45" t="e">
        <f>INDEX('Dev Likert Scale Single Score'!$E$2:$E$8, MATCH('Admin Single Score'!AC178, 'Dev Likert Scale Single Score'!$D$2:$D$8, 0))</f>
        <v>#N/A</v>
      </c>
      <c r="AD176" s="45" t="e">
        <f>INDEX('Dev Likert Scale Single Score'!$E$2:$E$8, MATCH('Admin Single Score'!AD178, 'Dev Likert Scale Single Score'!$D$2:$D$8, 0))</f>
        <v>#N/A</v>
      </c>
      <c r="AE176" s="45" t="e">
        <f>INDEX('Dev Likert Scale Single Score'!$E$2:$E$8, MATCH('Admin Single Score'!AE178, 'Dev Likert Scale Single Score'!$D$2:$D$8, 0))</f>
        <v>#N/A</v>
      </c>
      <c r="AF176" s="45" t="e">
        <f>INDEX('Dev Likert Scale Single Score'!$E$2:$E$8, MATCH('Admin Single Score'!AF178, 'Dev Likert Scale Single Score'!$D$2:$D$8, 0))</f>
        <v>#N/A</v>
      </c>
      <c r="AG176" s="45" t="e">
        <f>INDEX('Dev Likert Scale Single Score'!$E$2:$E$8, MATCH('Admin Single Score'!AG178, 'Dev Likert Scale Single Score'!$D$2:$D$8, 0))</f>
        <v>#N/A</v>
      </c>
      <c r="AH176" s="45" t="e">
        <f>INDEX('Dev Likert Scale Single Score'!$E$2:$E$8, MATCH('Admin Single Score'!AH178, 'Dev Likert Scale Single Score'!$D$2:$D$8, 0))</f>
        <v>#N/A</v>
      </c>
      <c r="AI176" s="45" t="e">
        <f>INDEX('Dev Likert Scale Single Score'!$E$2:$E$8, MATCH('Admin Single Score'!AI178, 'Dev Likert Scale Single Score'!$D$2:$D$8, 0))</f>
        <v>#N/A</v>
      </c>
      <c r="AJ176" s="45" t="e">
        <f>INDEX('Dev Likert Scale Single Score'!$E$2:$E$8, MATCH('Admin Single Score'!AJ178, 'Dev Likert Scale Single Score'!$D$2:$D$8, 0))</f>
        <v>#N/A</v>
      </c>
      <c r="AK176" s="45" t="e">
        <f>INDEX('Dev Likert Scale Single Score'!$E$2:$E$8, MATCH('Admin Single Score'!AK178, 'Dev Likert Scale Single Score'!$D$2:$D$8, 0))</f>
        <v>#N/A</v>
      </c>
      <c r="AL176" s="45" t="e">
        <f>INDEX('Dev Likert Scale Single Score'!$E$2:$E$8, MATCH('Admin Single Score'!AL178, 'Dev Likert Scale Single Score'!$D$2:$D$8, 0))</f>
        <v>#N/A</v>
      </c>
      <c r="AM176" s="45" t="e">
        <f>INDEX('Dev Likert Scale Single Score'!$E$2:$E$8, MATCH('Admin Single Score'!AM178, 'Dev Likert Scale Single Score'!$D$2:$D$8, 0))</f>
        <v>#N/A</v>
      </c>
      <c r="AN176" s="45" t="e">
        <f>INDEX('Dev Likert Scale Single Score'!$E$2:$E$8, MATCH('Admin Single Score'!AN178, 'Dev Likert Scale Single Score'!$D$2:$D$8, 0))</f>
        <v>#N/A</v>
      </c>
      <c r="AO176" s="45" t="e">
        <f>INDEX('Dev Likert Scale Single Score'!$E$2:$E$8, MATCH('Admin Single Score'!AO178, 'Dev Likert Scale Single Score'!$D$2:$D$8, 0))</f>
        <v>#N/A</v>
      </c>
      <c r="AP176" s="45" t="e">
        <f>INDEX('Dev Likert Scale Single Score'!$E$2:$E$8, MATCH('Admin Single Score'!AP178, 'Dev Likert Scale Single Score'!$D$2:$D$8, 0))</f>
        <v>#N/A</v>
      </c>
      <c r="AQ176" s="45" t="e">
        <f>INDEX('Dev Likert Scale Single Score'!$E$2:$E$8, MATCH('Admin Single Score'!AQ178, 'Dev Likert Scale Single Score'!$D$2:$D$8, 0))</f>
        <v>#N/A</v>
      </c>
    </row>
    <row r="177" spans="1:43" ht="16.5" thickTop="1" thickBot="1" x14ac:dyDescent="0.3">
      <c r="A177" s="92" t="str">
        <f>'Admin Single Score'!A179</f>
        <v>Question_36</v>
      </c>
      <c r="B177" s="13" t="str">
        <f>'Admin Single Score'!B179</f>
        <v>Question 39</v>
      </c>
      <c r="C177" s="59">
        <f>'Admin Single Score'!C179</f>
        <v>0</v>
      </c>
      <c r="D177" s="45" t="e">
        <f>INDEX('Dev Likert Scale Single Score'!$E$2:$E$8, MATCH('Admin Single Score'!D179, 'Dev Likert Scale Single Score'!$D$2:$D$8, 0))</f>
        <v>#N/A</v>
      </c>
      <c r="E177" s="45" t="e">
        <f>INDEX('Dev Likert Scale Single Score'!$E$2:$E$8, MATCH('Admin Single Score'!E179, 'Dev Likert Scale Single Score'!$D$2:$D$8, 0))</f>
        <v>#N/A</v>
      </c>
      <c r="F177" s="45" t="e">
        <f>INDEX('Dev Likert Scale Single Score'!$E$2:$E$8, MATCH('Admin Single Score'!F179, 'Dev Likert Scale Single Score'!$D$2:$D$8, 0))</f>
        <v>#N/A</v>
      </c>
      <c r="G177" s="45" t="e">
        <f>INDEX('Dev Likert Scale Single Score'!$E$2:$E$8, MATCH('Admin Single Score'!G179, 'Dev Likert Scale Single Score'!$D$2:$D$8, 0))</f>
        <v>#N/A</v>
      </c>
      <c r="H177" s="45" t="e">
        <f>INDEX('Dev Likert Scale Single Score'!$E$2:$E$8, MATCH('Admin Single Score'!H179, 'Dev Likert Scale Single Score'!$D$2:$D$8, 0))</f>
        <v>#N/A</v>
      </c>
      <c r="I177" s="45" t="e">
        <f>INDEX('Dev Likert Scale Single Score'!$E$2:$E$8, MATCH('Admin Single Score'!I179, 'Dev Likert Scale Single Score'!$D$2:$D$8, 0))</f>
        <v>#N/A</v>
      </c>
      <c r="J177" s="45" t="e">
        <f>INDEX('Dev Likert Scale Single Score'!$E$2:$E$8, MATCH('Admin Single Score'!J179, 'Dev Likert Scale Single Score'!$D$2:$D$8, 0))</f>
        <v>#N/A</v>
      </c>
      <c r="K177" s="45" t="e">
        <f>INDEX('Dev Likert Scale Single Score'!$E$2:$E$8, MATCH('Admin Single Score'!K179, 'Dev Likert Scale Single Score'!$D$2:$D$8, 0))</f>
        <v>#N/A</v>
      </c>
      <c r="L177" s="45" t="e">
        <f>INDEX('Dev Likert Scale Single Score'!$E$2:$E$8, MATCH('Admin Single Score'!L179, 'Dev Likert Scale Single Score'!$D$2:$D$8, 0))</f>
        <v>#N/A</v>
      </c>
      <c r="M177" s="45" t="e">
        <f>INDEX('Dev Likert Scale Single Score'!$E$2:$E$8, MATCH('Admin Single Score'!M179, 'Dev Likert Scale Single Score'!$D$2:$D$8, 0))</f>
        <v>#N/A</v>
      </c>
      <c r="N177" s="45" t="e">
        <f>INDEX('Dev Likert Scale Single Score'!$E$2:$E$8, MATCH('Admin Single Score'!N179, 'Dev Likert Scale Single Score'!$D$2:$D$8, 0))</f>
        <v>#N/A</v>
      </c>
      <c r="O177" s="45" t="e">
        <f>INDEX('Dev Likert Scale Single Score'!$E$2:$E$8, MATCH('Admin Single Score'!O179, 'Dev Likert Scale Single Score'!$D$2:$D$8, 0))</f>
        <v>#N/A</v>
      </c>
      <c r="P177" s="45" t="e">
        <f>INDEX('Dev Likert Scale Single Score'!$E$2:$E$8, MATCH('Admin Single Score'!P179, 'Dev Likert Scale Single Score'!$D$2:$D$8, 0))</f>
        <v>#N/A</v>
      </c>
      <c r="Q177" s="45" t="e">
        <f>INDEX('Dev Likert Scale Single Score'!$E$2:$E$8, MATCH('Admin Single Score'!Q179, 'Dev Likert Scale Single Score'!$D$2:$D$8, 0))</f>
        <v>#N/A</v>
      </c>
      <c r="R177" s="45" t="e">
        <f>INDEX('Dev Likert Scale Single Score'!$E$2:$E$8, MATCH('Admin Single Score'!R179, 'Dev Likert Scale Single Score'!$D$2:$D$8, 0))</f>
        <v>#N/A</v>
      </c>
      <c r="S177" s="45" t="e">
        <f>INDEX('Dev Likert Scale Single Score'!$E$2:$E$8, MATCH('Admin Single Score'!S179, 'Dev Likert Scale Single Score'!$D$2:$D$8, 0))</f>
        <v>#N/A</v>
      </c>
      <c r="T177" s="45" t="e">
        <f>INDEX('Dev Likert Scale Single Score'!$E$2:$E$8, MATCH('Admin Single Score'!T179, 'Dev Likert Scale Single Score'!$D$2:$D$8, 0))</f>
        <v>#N/A</v>
      </c>
      <c r="U177" s="45" t="e">
        <f>INDEX('Dev Likert Scale Single Score'!$E$2:$E$8, MATCH('Admin Single Score'!U179, 'Dev Likert Scale Single Score'!$D$2:$D$8, 0))</f>
        <v>#N/A</v>
      </c>
      <c r="V177" s="45" t="e">
        <f>INDEX('Dev Likert Scale Single Score'!$E$2:$E$8, MATCH('Admin Single Score'!V179, 'Dev Likert Scale Single Score'!$D$2:$D$8, 0))</f>
        <v>#N/A</v>
      </c>
      <c r="W177" s="45" t="e">
        <f>INDEX('Dev Likert Scale Single Score'!$E$2:$E$8, MATCH('Admin Single Score'!W179, 'Dev Likert Scale Single Score'!$D$2:$D$8, 0))</f>
        <v>#N/A</v>
      </c>
      <c r="X177" s="45" t="e">
        <f>INDEX('Dev Likert Scale Single Score'!$E$2:$E$8, MATCH('Admin Single Score'!X179, 'Dev Likert Scale Single Score'!$D$2:$D$8, 0))</f>
        <v>#N/A</v>
      </c>
      <c r="Y177" s="45" t="e">
        <f>INDEX('Dev Likert Scale Single Score'!$E$2:$E$8, MATCH('Admin Single Score'!Y179, 'Dev Likert Scale Single Score'!$D$2:$D$8, 0))</f>
        <v>#N/A</v>
      </c>
      <c r="Z177" s="45" t="e">
        <f>INDEX('Dev Likert Scale Single Score'!$E$2:$E$8, MATCH('Admin Single Score'!Z179, 'Dev Likert Scale Single Score'!$D$2:$D$8, 0))</f>
        <v>#N/A</v>
      </c>
      <c r="AA177" s="45" t="e">
        <f>INDEX('Dev Likert Scale Single Score'!$E$2:$E$8, MATCH('Admin Single Score'!AA179, 'Dev Likert Scale Single Score'!$D$2:$D$8, 0))</f>
        <v>#N/A</v>
      </c>
      <c r="AB177" s="45" t="e">
        <f>INDEX('Dev Likert Scale Single Score'!$E$2:$E$8, MATCH('Admin Single Score'!AB179, 'Dev Likert Scale Single Score'!$D$2:$D$8, 0))</f>
        <v>#N/A</v>
      </c>
      <c r="AC177" s="45" t="e">
        <f>INDEX('Dev Likert Scale Single Score'!$E$2:$E$8, MATCH('Admin Single Score'!AC179, 'Dev Likert Scale Single Score'!$D$2:$D$8, 0))</f>
        <v>#N/A</v>
      </c>
      <c r="AD177" s="45" t="e">
        <f>INDEX('Dev Likert Scale Single Score'!$E$2:$E$8, MATCH('Admin Single Score'!AD179, 'Dev Likert Scale Single Score'!$D$2:$D$8, 0))</f>
        <v>#N/A</v>
      </c>
      <c r="AE177" s="45" t="e">
        <f>INDEX('Dev Likert Scale Single Score'!$E$2:$E$8, MATCH('Admin Single Score'!AE179, 'Dev Likert Scale Single Score'!$D$2:$D$8, 0))</f>
        <v>#N/A</v>
      </c>
      <c r="AF177" s="45" t="e">
        <f>INDEX('Dev Likert Scale Single Score'!$E$2:$E$8, MATCH('Admin Single Score'!AF179, 'Dev Likert Scale Single Score'!$D$2:$D$8, 0))</f>
        <v>#N/A</v>
      </c>
      <c r="AG177" s="45" t="e">
        <f>INDEX('Dev Likert Scale Single Score'!$E$2:$E$8, MATCH('Admin Single Score'!AG179, 'Dev Likert Scale Single Score'!$D$2:$D$8, 0))</f>
        <v>#N/A</v>
      </c>
      <c r="AH177" s="45" t="e">
        <f>INDEX('Dev Likert Scale Single Score'!$E$2:$E$8, MATCH('Admin Single Score'!AH179, 'Dev Likert Scale Single Score'!$D$2:$D$8, 0))</f>
        <v>#N/A</v>
      </c>
      <c r="AI177" s="45" t="e">
        <f>INDEX('Dev Likert Scale Single Score'!$E$2:$E$8, MATCH('Admin Single Score'!AI179, 'Dev Likert Scale Single Score'!$D$2:$D$8, 0))</f>
        <v>#N/A</v>
      </c>
      <c r="AJ177" s="45" t="e">
        <f>INDEX('Dev Likert Scale Single Score'!$E$2:$E$8, MATCH('Admin Single Score'!AJ179, 'Dev Likert Scale Single Score'!$D$2:$D$8, 0))</f>
        <v>#N/A</v>
      </c>
      <c r="AK177" s="45" t="e">
        <f>INDEX('Dev Likert Scale Single Score'!$E$2:$E$8, MATCH('Admin Single Score'!AK179, 'Dev Likert Scale Single Score'!$D$2:$D$8, 0))</f>
        <v>#N/A</v>
      </c>
      <c r="AL177" s="45" t="e">
        <f>INDEX('Dev Likert Scale Single Score'!$E$2:$E$8, MATCH('Admin Single Score'!AL179, 'Dev Likert Scale Single Score'!$D$2:$D$8, 0))</f>
        <v>#N/A</v>
      </c>
      <c r="AM177" s="45" t="e">
        <f>INDEX('Dev Likert Scale Single Score'!$E$2:$E$8, MATCH('Admin Single Score'!AM179, 'Dev Likert Scale Single Score'!$D$2:$D$8, 0))</f>
        <v>#N/A</v>
      </c>
      <c r="AN177" s="45" t="e">
        <f>INDEX('Dev Likert Scale Single Score'!$E$2:$E$8, MATCH('Admin Single Score'!AN179, 'Dev Likert Scale Single Score'!$D$2:$D$8, 0))</f>
        <v>#N/A</v>
      </c>
      <c r="AO177" s="45" t="e">
        <f>INDEX('Dev Likert Scale Single Score'!$E$2:$E$8, MATCH('Admin Single Score'!AO179, 'Dev Likert Scale Single Score'!$D$2:$D$8, 0))</f>
        <v>#N/A</v>
      </c>
      <c r="AP177" s="45" t="e">
        <f>INDEX('Dev Likert Scale Single Score'!$E$2:$E$8, MATCH('Admin Single Score'!AP179, 'Dev Likert Scale Single Score'!$D$2:$D$8, 0))</f>
        <v>#N/A</v>
      </c>
      <c r="AQ177" s="45" t="e">
        <f>INDEX('Dev Likert Scale Single Score'!$E$2:$E$8, MATCH('Admin Single Score'!AQ179, 'Dev Likert Scale Single Score'!$D$2:$D$8, 0))</f>
        <v>#N/A</v>
      </c>
    </row>
    <row r="178" spans="1:43" ht="16.5" thickTop="1" thickBot="1" x14ac:dyDescent="0.3">
      <c r="A178" s="92" t="str">
        <f>'Admin Single Score'!A180</f>
        <v>Question_36</v>
      </c>
      <c r="B178" s="13" t="str">
        <f>'Admin Single Score'!B180</f>
        <v>Question 39</v>
      </c>
      <c r="C178" s="59">
        <f>'Admin Single Score'!C180</f>
        <v>0</v>
      </c>
      <c r="D178" s="45" t="e">
        <f>INDEX('Dev Likert Scale Single Score'!$E$2:$E$8, MATCH('Admin Single Score'!D180, 'Dev Likert Scale Single Score'!$D$2:$D$8, 0))</f>
        <v>#N/A</v>
      </c>
      <c r="E178" s="45" t="e">
        <f>INDEX('Dev Likert Scale Single Score'!$E$2:$E$8, MATCH('Admin Single Score'!E180, 'Dev Likert Scale Single Score'!$D$2:$D$8, 0))</f>
        <v>#N/A</v>
      </c>
      <c r="F178" s="45" t="e">
        <f>INDEX('Dev Likert Scale Single Score'!$E$2:$E$8, MATCH('Admin Single Score'!F180, 'Dev Likert Scale Single Score'!$D$2:$D$8, 0))</f>
        <v>#N/A</v>
      </c>
      <c r="G178" s="45" t="e">
        <f>INDEX('Dev Likert Scale Single Score'!$E$2:$E$8, MATCH('Admin Single Score'!G180, 'Dev Likert Scale Single Score'!$D$2:$D$8, 0))</f>
        <v>#N/A</v>
      </c>
      <c r="H178" s="45" t="e">
        <f>INDEX('Dev Likert Scale Single Score'!$E$2:$E$8, MATCH('Admin Single Score'!H180, 'Dev Likert Scale Single Score'!$D$2:$D$8, 0))</f>
        <v>#N/A</v>
      </c>
      <c r="I178" s="45" t="e">
        <f>INDEX('Dev Likert Scale Single Score'!$E$2:$E$8, MATCH('Admin Single Score'!I180, 'Dev Likert Scale Single Score'!$D$2:$D$8, 0))</f>
        <v>#N/A</v>
      </c>
      <c r="J178" s="45" t="e">
        <f>INDEX('Dev Likert Scale Single Score'!$E$2:$E$8, MATCH('Admin Single Score'!J180, 'Dev Likert Scale Single Score'!$D$2:$D$8, 0))</f>
        <v>#N/A</v>
      </c>
      <c r="K178" s="45" t="e">
        <f>INDEX('Dev Likert Scale Single Score'!$E$2:$E$8, MATCH('Admin Single Score'!K180, 'Dev Likert Scale Single Score'!$D$2:$D$8, 0))</f>
        <v>#N/A</v>
      </c>
      <c r="L178" s="45" t="e">
        <f>INDEX('Dev Likert Scale Single Score'!$E$2:$E$8, MATCH('Admin Single Score'!L180, 'Dev Likert Scale Single Score'!$D$2:$D$8, 0))</f>
        <v>#N/A</v>
      </c>
      <c r="M178" s="45" t="e">
        <f>INDEX('Dev Likert Scale Single Score'!$E$2:$E$8, MATCH('Admin Single Score'!M180, 'Dev Likert Scale Single Score'!$D$2:$D$8, 0))</f>
        <v>#N/A</v>
      </c>
      <c r="N178" s="45" t="e">
        <f>INDEX('Dev Likert Scale Single Score'!$E$2:$E$8, MATCH('Admin Single Score'!N180, 'Dev Likert Scale Single Score'!$D$2:$D$8, 0))</f>
        <v>#N/A</v>
      </c>
      <c r="O178" s="45" t="e">
        <f>INDEX('Dev Likert Scale Single Score'!$E$2:$E$8, MATCH('Admin Single Score'!O180, 'Dev Likert Scale Single Score'!$D$2:$D$8, 0))</f>
        <v>#N/A</v>
      </c>
      <c r="P178" s="45" t="e">
        <f>INDEX('Dev Likert Scale Single Score'!$E$2:$E$8, MATCH('Admin Single Score'!P180, 'Dev Likert Scale Single Score'!$D$2:$D$8, 0))</f>
        <v>#N/A</v>
      </c>
      <c r="Q178" s="45" t="e">
        <f>INDEX('Dev Likert Scale Single Score'!$E$2:$E$8, MATCH('Admin Single Score'!Q180, 'Dev Likert Scale Single Score'!$D$2:$D$8, 0))</f>
        <v>#N/A</v>
      </c>
      <c r="R178" s="45" t="e">
        <f>INDEX('Dev Likert Scale Single Score'!$E$2:$E$8, MATCH('Admin Single Score'!R180, 'Dev Likert Scale Single Score'!$D$2:$D$8, 0))</f>
        <v>#N/A</v>
      </c>
      <c r="S178" s="45" t="e">
        <f>INDEX('Dev Likert Scale Single Score'!$E$2:$E$8, MATCH('Admin Single Score'!S180, 'Dev Likert Scale Single Score'!$D$2:$D$8, 0))</f>
        <v>#N/A</v>
      </c>
      <c r="T178" s="45" t="e">
        <f>INDEX('Dev Likert Scale Single Score'!$E$2:$E$8, MATCH('Admin Single Score'!T180, 'Dev Likert Scale Single Score'!$D$2:$D$8, 0))</f>
        <v>#N/A</v>
      </c>
      <c r="U178" s="45" t="e">
        <f>INDEX('Dev Likert Scale Single Score'!$E$2:$E$8, MATCH('Admin Single Score'!U180, 'Dev Likert Scale Single Score'!$D$2:$D$8, 0))</f>
        <v>#N/A</v>
      </c>
      <c r="V178" s="45" t="e">
        <f>INDEX('Dev Likert Scale Single Score'!$E$2:$E$8, MATCH('Admin Single Score'!V180, 'Dev Likert Scale Single Score'!$D$2:$D$8, 0))</f>
        <v>#N/A</v>
      </c>
      <c r="W178" s="45" t="e">
        <f>INDEX('Dev Likert Scale Single Score'!$E$2:$E$8, MATCH('Admin Single Score'!W180, 'Dev Likert Scale Single Score'!$D$2:$D$8, 0))</f>
        <v>#N/A</v>
      </c>
      <c r="X178" s="45" t="e">
        <f>INDEX('Dev Likert Scale Single Score'!$E$2:$E$8, MATCH('Admin Single Score'!X180, 'Dev Likert Scale Single Score'!$D$2:$D$8, 0))</f>
        <v>#N/A</v>
      </c>
      <c r="Y178" s="45" t="e">
        <f>INDEX('Dev Likert Scale Single Score'!$E$2:$E$8, MATCH('Admin Single Score'!Y180, 'Dev Likert Scale Single Score'!$D$2:$D$8, 0))</f>
        <v>#N/A</v>
      </c>
      <c r="Z178" s="45" t="e">
        <f>INDEX('Dev Likert Scale Single Score'!$E$2:$E$8, MATCH('Admin Single Score'!Z180, 'Dev Likert Scale Single Score'!$D$2:$D$8, 0))</f>
        <v>#N/A</v>
      </c>
      <c r="AA178" s="45" t="e">
        <f>INDEX('Dev Likert Scale Single Score'!$E$2:$E$8, MATCH('Admin Single Score'!AA180, 'Dev Likert Scale Single Score'!$D$2:$D$8, 0))</f>
        <v>#N/A</v>
      </c>
      <c r="AB178" s="45" t="e">
        <f>INDEX('Dev Likert Scale Single Score'!$E$2:$E$8, MATCH('Admin Single Score'!AB180, 'Dev Likert Scale Single Score'!$D$2:$D$8, 0))</f>
        <v>#N/A</v>
      </c>
      <c r="AC178" s="45" t="e">
        <f>INDEX('Dev Likert Scale Single Score'!$E$2:$E$8, MATCH('Admin Single Score'!AC180, 'Dev Likert Scale Single Score'!$D$2:$D$8, 0))</f>
        <v>#N/A</v>
      </c>
      <c r="AD178" s="45" t="e">
        <f>INDEX('Dev Likert Scale Single Score'!$E$2:$E$8, MATCH('Admin Single Score'!AD180, 'Dev Likert Scale Single Score'!$D$2:$D$8, 0))</f>
        <v>#N/A</v>
      </c>
      <c r="AE178" s="45" t="e">
        <f>INDEX('Dev Likert Scale Single Score'!$E$2:$E$8, MATCH('Admin Single Score'!AE180, 'Dev Likert Scale Single Score'!$D$2:$D$8, 0))</f>
        <v>#N/A</v>
      </c>
      <c r="AF178" s="45" t="e">
        <f>INDEX('Dev Likert Scale Single Score'!$E$2:$E$8, MATCH('Admin Single Score'!AF180, 'Dev Likert Scale Single Score'!$D$2:$D$8, 0))</f>
        <v>#N/A</v>
      </c>
      <c r="AG178" s="45" t="e">
        <f>INDEX('Dev Likert Scale Single Score'!$E$2:$E$8, MATCH('Admin Single Score'!AG180, 'Dev Likert Scale Single Score'!$D$2:$D$8, 0))</f>
        <v>#N/A</v>
      </c>
      <c r="AH178" s="45" t="e">
        <f>INDEX('Dev Likert Scale Single Score'!$E$2:$E$8, MATCH('Admin Single Score'!AH180, 'Dev Likert Scale Single Score'!$D$2:$D$8, 0))</f>
        <v>#N/A</v>
      </c>
      <c r="AI178" s="45" t="e">
        <f>INDEX('Dev Likert Scale Single Score'!$E$2:$E$8, MATCH('Admin Single Score'!AI180, 'Dev Likert Scale Single Score'!$D$2:$D$8, 0))</f>
        <v>#N/A</v>
      </c>
      <c r="AJ178" s="45" t="e">
        <f>INDEX('Dev Likert Scale Single Score'!$E$2:$E$8, MATCH('Admin Single Score'!AJ180, 'Dev Likert Scale Single Score'!$D$2:$D$8, 0))</f>
        <v>#N/A</v>
      </c>
      <c r="AK178" s="45" t="e">
        <f>INDEX('Dev Likert Scale Single Score'!$E$2:$E$8, MATCH('Admin Single Score'!AK180, 'Dev Likert Scale Single Score'!$D$2:$D$8, 0))</f>
        <v>#N/A</v>
      </c>
      <c r="AL178" s="45" t="e">
        <f>INDEX('Dev Likert Scale Single Score'!$E$2:$E$8, MATCH('Admin Single Score'!AL180, 'Dev Likert Scale Single Score'!$D$2:$D$8, 0))</f>
        <v>#N/A</v>
      </c>
      <c r="AM178" s="45" t="e">
        <f>INDEX('Dev Likert Scale Single Score'!$E$2:$E$8, MATCH('Admin Single Score'!AM180, 'Dev Likert Scale Single Score'!$D$2:$D$8, 0))</f>
        <v>#N/A</v>
      </c>
      <c r="AN178" s="45" t="e">
        <f>INDEX('Dev Likert Scale Single Score'!$E$2:$E$8, MATCH('Admin Single Score'!AN180, 'Dev Likert Scale Single Score'!$D$2:$D$8, 0))</f>
        <v>#N/A</v>
      </c>
      <c r="AO178" s="45" t="e">
        <f>INDEX('Dev Likert Scale Single Score'!$E$2:$E$8, MATCH('Admin Single Score'!AO180, 'Dev Likert Scale Single Score'!$D$2:$D$8, 0))</f>
        <v>#N/A</v>
      </c>
      <c r="AP178" s="45" t="e">
        <f>INDEX('Dev Likert Scale Single Score'!$E$2:$E$8, MATCH('Admin Single Score'!AP180, 'Dev Likert Scale Single Score'!$D$2:$D$8, 0))</f>
        <v>#N/A</v>
      </c>
      <c r="AQ178" s="45" t="e">
        <f>INDEX('Dev Likert Scale Single Score'!$E$2:$E$8, MATCH('Admin Single Score'!AQ180, 'Dev Likert Scale Single Score'!$D$2:$D$8, 0))</f>
        <v>#N/A</v>
      </c>
    </row>
    <row r="179" spans="1:43" ht="16.5" thickTop="1" thickBot="1" x14ac:dyDescent="0.3">
      <c r="A179" s="92" t="str">
        <f>'Admin Single Score'!A181</f>
        <v>Question_36</v>
      </c>
      <c r="B179" s="13" t="str">
        <f>'Admin Single Score'!B181</f>
        <v>Question 39</v>
      </c>
      <c r="C179" s="59">
        <f>'Admin Single Score'!C181</f>
        <v>0</v>
      </c>
      <c r="D179" s="45" t="e">
        <f>INDEX('Dev Likert Scale Single Score'!$E$2:$E$8, MATCH('Admin Single Score'!D181, 'Dev Likert Scale Single Score'!$D$2:$D$8, 0))</f>
        <v>#N/A</v>
      </c>
      <c r="E179" s="45" t="e">
        <f>INDEX('Dev Likert Scale Single Score'!$E$2:$E$8, MATCH('Admin Single Score'!E181, 'Dev Likert Scale Single Score'!$D$2:$D$8, 0))</f>
        <v>#N/A</v>
      </c>
      <c r="F179" s="45" t="e">
        <f>INDEX('Dev Likert Scale Single Score'!$E$2:$E$8, MATCH('Admin Single Score'!F181, 'Dev Likert Scale Single Score'!$D$2:$D$8, 0))</f>
        <v>#N/A</v>
      </c>
      <c r="G179" s="45" t="e">
        <f>INDEX('Dev Likert Scale Single Score'!$E$2:$E$8, MATCH('Admin Single Score'!G181, 'Dev Likert Scale Single Score'!$D$2:$D$8, 0))</f>
        <v>#N/A</v>
      </c>
      <c r="H179" s="45" t="e">
        <f>INDEX('Dev Likert Scale Single Score'!$E$2:$E$8, MATCH('Admin Single Score'!H181, 'Dev Likert Scale Single Score'!$D$2:$D$8, 0))</f>
        <v>#N/A</v>
      </c>
      <c r="I179" s="45" t="e">
        <f>INDEX('Dev Likert Scale Single Score'!$E$2:$E$8, MATCH('Admin Single Score'!I181, 'Dev Likert Scale Single Score'!$D$2:$D$8, 0))</f>
        <v>#N/A</v>
      </c>
      <c r="J179" s="45" t="e">
        <f>INDEX('Dev Likert Scale Single Score'!$E$2:$E$8, MATCH('Admin Single Score'!J181, 'Dev Likert Scale Single Score'!$D$2:$D$8, 0))</f>
        <v>#N/A</v>
      </c>
      <c r="K179" s="45" t="e">
        <f>INDEX('Dev Likert Scale Single Score'!$E$2:$E$8, MATCH('Admin Single Score'!K181, 'Dev Likert Scale Single Score'!$D$2:$D$8, 0))</f>
        <v>#N/A</v>
      </c>
      <c r="L179" s="45" t="e">
        <f>INDEX('Dev Likert Scale Single Score'!$E$2:$E$8, MATCH('Admin Single Score'!L181, 'Dev Likert Scale Single Score'!$D$2:$D$8, 0))</f>
        <v>#N/A</v>
      </c>
      <c r="M179" s="45" t="e">
        <f>INDEX('Dev Likert Scale Single Score'!$E$2:$E$8, MATCH('Admin Single Score'!M181, 'Dev Likert Scale Single Score'!$D$2:$D$8, 0))</f>
        <v>#N/A</v>
      </c>
      <c r="N179" s="45" t="e">
        <f>INDEX('Dev Likert Scale Single Score'!$E$2:$E$8, MATCH('Admin Single Score'!N181, 'Dev Likert Scale Single Score'!$D$2:$D$8, 0))</f>
        <v>#N/A</v>
      </c>
      <c r="O179" s="45" t="e">
        <f>INDEX('Dev Likert Scale Single Score'!$E$2:$E$8, MATCH('Admin Single Score'!O181, 'Dev Likert Scale Single Score'!$D$2:$D$8, 0))</f>
        <v>#N/A</v>
      </c>
      <c r="P179" s="45" t="e">
        <f>INDEX('Dev Likert Scale Single Score'!$E$2:$E$8, MATCH('Admin Single Score'!P181, 'Dev Likert Scale Single Score'!$D$2:$D$8, 0))</f>
        <v>#N/A</v>
      </c>
      <c r="Q179" s="45" t="e">
        <f>INDEX('Dev Likert Scale Single Score'!$E$2:$E$8, MATCH('Admin Single Score'!Q181, 'Dev Likert Scale Single Score'!$D$2:$D$8, 0))</f>
        <v>#N/A</v>
      </c>
      <c r="R179" s="45" t="e">
        <f>INDEX('Dev Likert Scale Single Score'!$E$2:$E$8, MATCH('Admin Single Score'!R181, 'Dev Likert Scale Single Score'!$D$2:$D$8, 0))</f>
        <v>#N/A</v>
      </c>
      <c r="S179" s="45" t="e">
        <f>INDEX('Dev Likert Scale Single Score'!$E$2:$E$8, MATCH('Admin Single Score'!S181, 'Dev Likert Scale Single Score'!$D$2:$D$8, 0))</f>
        <v>#N/A</v>
      </c>
      <c r="T179" s="45" t="e">
        <f>INDEX('Dev Likert Scale Single Score'!$E$2:$E$8, MATCH('Admin Single Score'!T181, 'Dev Likert Scale Single Score'!$D$2:$D$8, 0))</f>
        <v>#N/A</v>
      </c>
      <c r="U179" s="45" t="e">
        <f>INDEX('Dev Likert Scale Single Score'!$E$2:$E$8, MATCH('Admin Single Score'!U181, 'Dev Likert Scale Single Score'!$D$2:$D$8, 0))</f>
        <v>#N/A</v>
      </c>
      <c r="V179" s="45" t="e">
        <f>INDEX('Dev Likert Scale Single Score'!$E$2:$E$8, MATCH('Admin Single Score'!V181, 'Dev Likert Scale Single Score'!$D$2:$D$8, 0))</f>
        <v>#N/A</v>
      </c>
      <c r="W179" s="45" t="e">
        <f>INDEX('Dev Likert Scale Single Score'!$E$2:$E$8, MATCH('Admin Single Score'!W181, 'Dev Likert Scale Single Score'!$D$2:$D$8, 0))</f>
        <v>#N/A</v>
      </c>
      <c r="X179" s="45" t="e">
        <f>INDEX('Dev Likert Scale Single Score'!$E$2:$E$8, MATCH('Admin Single Score'!X181, 'Dev Likert Scale Single Score'!$D$2:$D$8, 0))</f>
        <v>#N/A</v>
      </c>
      <c r="Y179" s="45" t="e">
        <f>INDEX('Dev Likert Scale Single Score'!$E$2:$E$8, MATCH('Admin Single Score'!Y181, 'Dev Likert Scale Single Score'!$D$2:$D$8, 0))</f>
        <v>#N/A</v>
      </c>
      <c r="Z179" s="45" t="e">
        <f>INDEX('Dev Likert Scale Single Score'!$E$2:$E$8, MATCH('Admin Single Score'!Z181, 'Dev Likert Scale Single Score'!$D$2:$D$8, 0))</f>
        <v>#N/A</v>
      </c>
      <c r="AA179" s="45" t="e">
        <f>INDEX('Dev Likert Scale Single Score'!$E$2:$E$8, MATCH('Admin Single Score'!AA181, 'Dev Likert Scale Single Score'!$D$2:$D$8, 0))</f>
        <v>#N/A</v>
      </c>
      <c r="AB179" s="45" t="e">
        <f>INDEX('Dev Likert Scale Single Score'!$E$2:$E$8, MATCH('Admin Single Score'!AB181, 'Dev Likert Scale Single Score'!$D$2:$D$8, 0))</f>
        <v>#N/A</v>
      </c>
      <c r="AC179" s="45" t="e">
        <f>INDEX('Dev Likert Scale Single Score'!$E$2:$E$8, MATCH('Admin Single Score'!AC181, 'Dev Likert Scale Single Score'!$D$2:$D$8, 0))</f>
        <v>#N/A</v>
      </c>
      <c r="AD179" s="45" t="e">
        <f>INDEX('Dev Likert Scale Single Score'!$E$2:$E$8, MATCH('Admin Single Score'!AD181, 'Dev Likert Scale Single Score'!$D$2:$D$8, 0))</f>
        <v>#N/A</v>
      </c>
      <c r="AE179" s="45" t="e">
        <f>INDEX('Dev Likert Scale Single Score'!$E$2:$E$8, MATCH('Admin Single Score'!AE181, 'Dev Likert Scale Single Score'!$D$2:$D$8, 0))</f>
        <v>#N/A</v>
      </c>
      <c r="AF179" s="45" t="e">
        <f>INDEX('Dev Likert Scale Single Score'!$E$2:$E$8, MATCH('Admin Single Score'!AF181, 'Dev Likert Scale Single Score'!$D$2:$D$8, 0))</f>
        <v>#N/A</v>
      </c>
      <c r="AG179" s="45" t="e">
        <f>INDEX('Dev Likert Scale Single Score'!$E$2:$E$8, MATCH('Admin Single Score'!AG181, 'Dev Likert Scale Single Score'!$D$2:$D$8, 0))</f>
        <v>#N/A</v>
      </c>
      <c r="AH179" s="45" t="e">
        <f>INDEX('Dev Likert Scale Single Score'!$E$2:$E$8, MATCH('Admin Single Score'!AH181, 'Dev Likert Scale Single Score'!$D$2:$D$8, 0))</f>
        <v>#N/A</v>
      </c>
      <c r="AI179" s="45" t="e">
        <f>INDEX('Dev Likert Scale Single Score'!$E$2:$E$8, MATCH('Admin Single Score'!AI181, 'Dev Likert Scale Single Score'!$D$2:$D$8, 0))</f>
        <v>#N/A</v>
      </c>
      <c r="AJ179" s="45" t="e">
        <f>INDEX('Dev Likert Scale Single Score'!$E$2:$E$8, MATCH('Admin Single Score'!AJ181, 'Dev Likert Scale Single Score'!$D$2:$D$8, 0))</f>
        <v>#N/A</v>
      </c>
      <c r="AK179" s="45" t="e">
        <f>INDEX('Dev Likert Scale Single Score'!$E$2:$E$8, MATCH('Admin Single Score'!AK181, 'Dev Likert Scale Single Score'!$D$2:$D$8, 0))</f>
        <v>#N/A</v>
      </c>
      <c r="AL179" s="45" t="e">
        <f>INDEX('Dev Likert Scale Single Score'!$E$2:$E$8, MATCH('Admin Single Score'!AL181, 'Dev Likert Scale Single Score'!$D$2:$D$8, 0))</f>
        <v>#N/A</v>
      </c>
      <c r="AM179" s="45" t="e">
        <f>INDEX('Dev Likert Scale Single Score'!$E$2:$E$8, MATCH('Admin Single Score'!AM181, 'Dev Likert Scale Single Score'!$D$2:$D$8, 0))</f>
        <v>#N/A</v>
      </c>
      <c r="AN179" s="45" t="e">
        <f>INDEX('Dev Likert Scale Single Score'!$E$2:$E$8, MATCH('Admin Single Score'!AN181, 'Dev Likert Scale Single Score'!$D$2:$D$8, 0))</f>
        <v>#N/A</v>
      </c>
      <c r="AO179" s="45" t="e">
        <f>INDEX('Dev Likert Scale Single Score'!$E$2:$E$8, MATCH('Admin Single Score'!AO181, 'Dev Likert Scale Single Score'!$D$2:$D$8, 0))</f>
        <v>#N/A</v>
      </c>
      <c r="AP179" s="45" t="e">
        <f>INDEX('Dev Likert Scale Single Score'!$E$2:$E$8, MATCH('Admin Single Score'!AP181, 'Dev Likert Scale Single Score'!$D$2:$D$8, 0))</f>
        <v>#N/A</v>
      </c>
      <c r="AQ179" s="45" t="e">
        <f>INDEX('Dev Likert Scale Single Score'!$E$2:$E$8, MATCH('Admin Single Score'!AQ181, 'Dev Likert Scale Single Score'!$D$2:$D$8, 0))</f>
        <v>#N/A</v>
      </c>
    </row>
    <row r="180" spans="1:43" ht="16.5" thickTop="1" thickBot="1" x14ac:dyDescent="0.3">
      <c r="A180" s="92" t="str">
        <f>'Admin Single Score'!A182</f>
        <v>Question_36</v>
      </c>
      <c r="B180" s="13" t="str">
        <f>'Admin Single Score'!B182</f>
        <v>Question 39</v>
      </c>
      <c r="C180" s="59">
        <f>'Admin Single Score'!C182</f>
        <v>0</v>
      </c>
      <c r="D180" s="45" t="e">
        <f>INDEX('Dev Likert Scale Single Score'!$E$2:$E$8, MATCH('Admin Single Score'!D182, 'Dev Likert Scale Single Score'!$D$2:$D$8, 0))</f>
        <v>#N/A</v>
      </c>
      <c r="E180" s="45" t="e">
        <f>INDEX('Dev Likert Scale Single Score'!$E$2:$E$8, MATCH('Admin Single Score'!E182, 'Dev Likert Scale Single Score'!$D$2:$D$8, 0))</f>
        <v>#N/A</v>
      </c>
      <c r="F180" s="45" t="e">
        <f>INDEX('Dev Likert Scale Single Score'!$E$2:$E$8, MATCH('Admin Single Score'!F182, 'Dev Likert Scale Single Score'!$D$2:$D$8, 0))</f>
        <v>#N/A</v>
      </c>
      <c r="G180" s="45" t="e">
        <f>INDEX('Dev Likert Scale Single Score'!$E$2:$E$8, MATCH('Admin Single Score'!G182, 'Dev Likert Scale Single Score'!$D$2:$D$8, 0))</f>
        <v>#N/A</v>
      </c>
      <c r="H180" s="45" t="e">
        <f>INDEX('Dev Likert Scale Single Score'!$E$2:$E$8, MATCH('Admin Single Score'!H182, 'Dev Likert Scale Single Score'!$D$2:$D$8, 0))</f>
        <v>#N/A</v>
      </c>
      <c r="I180" s="45" t="e">
        <f>INDEX('Dev Likert Scale Single Score'!$E$2:$E$8, MATCH('Admin Single Score'!I182, 'Dev Likert Scale Single Score'!$D$2:$D$8, 0))</f>
        <v>#N/A</v>
      </c>
      <c r="J180" s="45" t="e">
        <f>INDEX('Dev Likert Scale Single Score'!$E$2:$E$8, MATCH('Admin Single Score'!J182, 'Dev Likert Scale Single Score'!$D$2:$D$8, 0))</f>
        <v>#N/A</v>
      </c>
      <c r="K180" s="45" t="e">
        <f>INDEX('Dev Likert Scale Single Score'!$E$2:$E$8, MATCH('Admin Single Score'!K182, 'Dev Likert Scale Single Score'!$D$2:$D$8, 0))</f>
        <v>#N/A</v>
      </c>
      <c r="L180" s="45" t="e">
        <f>INDEX('Dev Likert Scale Single Score'!$E$2:$E$8, MATCH('Admin Single Score'!L182, 'Dev Likert Scale Single Score'!$D$2:$D$8, 0))</f>
        <v>#N/A</v>
      </c>
      <c r="M180" s="45" t="e">
        <f>INDEX('Dev Likert Scale Single Score'!$E$2:$E$8, MATCH('Admin Single Score'!M182, 'Dev Likert Scale Single Score'!$D$2:$D$8, 0))</f>
        <v>#N/A</v>
      </c>
      <c r="N180" s="45" t="e">
        <f>INDEX('Dev Likert Scale Single Score'!$E$2:$E$8, MATCH('Admin Single Score'!N182, 'Dev Likert Scale Single Score'!$D$2:$D$8, 0))</f>
        <v>#N/A</v>
      </c>
      <c r="O180" s="45" t="e">
        <f>INDEX('Dev Likert Scale Single Score'!$E$2:$E$8, MATCH('Admin Single Score'!O182, 'Dev Likert Scale Single Score'!$D$2:$D$8, 0))</f>
        <v>#N/A</v>
      </c>
      <c r="P180" s="45" t="e">
        <f>INDEX('Dev Likert Scale Single Score'!$E$2:$E$8, MATCH('Admin Single Score'!P182, 'Dev Likert Scale Single Score'!$D$2:$D$8, 0))</f>
        <v>#N/A</v>
      </c>
      <c r="Q180" s="45" t="e">
        <f>INDEX('Dev Likert Scale Single Score'!$E$2:$E$8, MATCH('Admin Single Score'!Q182, 'Dev Likert Scale Single Score'!$D$2:$D$8, 0))</f>
        <v>#N/A</v>
      </c>
      <c r="R180" s="45" t="e">
        <f>INDEX('Dev Likert Scale Single Score'!$E$2:$E$8, MATCH('Admin Single Score'!R182, 'Dev Likert Scale Single Score'!$D$2:$D$8, 0))</f>
        <v>#N/A</v>
      </c>
      <c r="S180" s="45" t="e">
        <f>INDEX('Dev Likert Scale Single Score'!$E$2:$E$8, MATCH('Admin Single Score'!S182, 'Dev Likert Scale Single Score'!$D$2:$D$8, 0))</f>
        <v>#N/A</v>
      </c>
      <c r="T180" s="45" t="e">
        <f>INDEX('Dev Likert Scale Single Score'!$E$2:$E$8, MATCH('Admin Single Score'!T182, 'Dev Likert Scale Single Score'!$D$2:$D$8, 0))</f>
        <v>#N/A</v>
      </c>
      <c r="U180" s="45" t="e">
        <f>INDEX('Dev Likert Scale Single Score'!$E$2:$E$8, MATCH('Admin Single Score'!U182, 'Dev Likert Scale Single Score'!$D$2:$D$8, 0))</f>
        <v>#N/A</v>
      </c>
      <c r="V180" s="45" t="e">
        <f>INDEX('Dev Likert Scale Single Score'!$E$2:$E$8, MATCH('Admin Single Score'!V182, 'Dev Likert Scale Single Score'!$D$2:$D$8, 0))</f>
        <v>#N/A</v>
      </c>
      <c r="W180" s="45" t="e">
        <f>INDEX('Dev Likert Scale Single Score'!$E$2:$E$8, MATCH('Admin Single Score'!W182, 'Dev Likert Scale Single Score'!$D$2:$D$8, 0))</f>
        <v>#N/A</v>
      </c>
      <c r="X180" s="45" t="e">
        <f>INDEX('Dev Likert Scale Single Score'!$E$2:$E$8, MATCH('Admin Single Score'!X182, 'Dev Likert Scale Single Score'!$D$2:$D$8, 0))</f>
        <v>#N/A</v>
      </c>
      <c r="Y180" s="45" t="e">
        <f>INDEX('Dev Likert Scale Single Score'!$E$2:$E$8, MATCH('Admin Single Score'!Y182, 'Dev Likert Scale Single Score'!$D$2:$D$8, 0))</f>
        <v>#N/A</v>
      </c>
      <c r="Z180" s="45" t="e">
        <f>INDEX('Dev Likert Scale Single Score'!$E$2:$E$8, MATCH('Admin Single Score'!Z182, 'Dev Likert Scale Single Score'!$D$2:$D$8, 0))</f>
        <v>#N/A</v>
      </c>
      <c r="AA180" s="45" t="e">
        <f>INDEX('Dev Likert Scale Single Score'!$E$2:$E$8, MATCH('Admin Single Score'!AA182, 'Dev Likert Scale Single Score'!$D$2:$D$8, 0))</f>
        <v>#N/A</v>
      </c>
      <c r="AB180" s="45" t="e">
        <f>INDEX('Dev Likert Scale Single Score'!$E$2:$E$8, MATCH('Admin Single Score'!AB182, 'Dev Likert Scale Single Score'!$D$2:$D$8, 0))</f>
        <v>#N/A</v>
      </c>
      <c r="AC180" s="45" t="e">
        <f>INDEX('Dev Likert Scale Single Score'!$E$2:$E$8, MATCH('Admin Single Score'!AC182, 'Dev Likert Scale Single Score'!$D$2:$D$8, 0))</f>
        <v>#N/A</v>
      </c>
      <c r="AD180" s="45" t="e">
        <f>INDEX('Dev Likert Scale Single Score'!$E$2:$E$8, MATCH('Admin Single Score'!AD182, 'Dev Likert Scale Single Score'!$D$2:$D$8, 0))</f>
        <v>#N/A</v>
      </c>
      <c r="AE180" s="45" t="e">
        <f>INDEX('Dev Likert Scale Single Score'!$E$2:$E$8, MATCH('Admin Single Score'!AE182, 'Dev Likert Scale Single Score'!$D$2:$D$8, 0))</f>
        <v>#N/A</v>
      </c>
      <c r="AF180" s="45" t="e">
        <f>INDEX('Dev Likert Scale Single Score'!$E$2:$E$8, MATCH('Admin Single Score'!AF182, 'Dev Likert Scale Single Score'!$D$2:$D$8, 0))</f>
        <v>#N/A</v>
      </c>
      <c r="AG180" s="45" t="e">
        <f>INDEX('Dev Likert Scale Single Score'!$E$2:$E$8, MATCH('Admin Single Score'!AG182, 'Dev Likert Scale Single Score'!$D$2:$D$8, 0))</f>
        <v>#N/A</v>
      </c>
      <c r="AH180" s="45" t="e">
        <f>INDEX('Dev Likert Scale Single Score'!$E$2:$E$8, MATCH('Admin Single Score'!AH182, 'Dev Likert Scale Single Score'!$D$2:$D$8, 0))</f>
        <v>#N/A</v>
      </c>
      <c r="AI180" s="45" t="e">
        <f>INDEX('Dev Likert Scale Single Score'!$E$2:$E$8, MATCH('Admin Single Score'!AI182, 'Dev Likert Scale Single Score'!$D$2:$D$8, 0))</f>
        <v>#N/A</v>
      </c>
      <c r="AJ180" s="45" t="e">
        <f>INDEX('Dev Likert Scale Single Score'!$E$2:$E$8, MATCH('Admin Single Score'!AJ182, 'Dev Likert Scale Single Score'!$D$2:$D$8, 0))</f>
        <v>#N/A</v>
      </c>
      <c r="AK180" s="45" t="e">
        <f>INDEX('Dev Likert Scale Single Score'!$E$2:$E$8, MATCH('Admin Single Score'!AK182, 'Dev Likert Scale Single Score'!$D$2:$D$8, 0))</f>
        <v>#N/A</v>
      </c>
      <c r="AL180" s="45" t="e">
        <f>INDEX('Dev Likert Scale Single Score'!$E$2:$E$8, MATCH('Admin Single Score'!AL182, 'Dev Likert Scale Single Score'!$D$2:$D$8, 0))</f>
        <v>#N/A</v>
      </c>
      <c r="AM180" s="45" t="e">
        <f>INDEX('Dev Likert Scale Single Score'!$E$2:$E$8, MATCH('Admin Single Score'!AM182, 'Dev Likert Scale Single Score'!$D$2:$D$8, 0))</f>
        <v>#N/A</v>
      </c>
      <c r="AN180" s="45" t="e">
        <f>INDEX('Dev Likert Scale Single Score'!$E$2:$E$8, MATCH('Admin Single Score'!AN182, 'Dev Likert Scale Single Score'!$D$2:$D$8, 0))</f>
        <v>#N/A</v>
      </c>
      <c r="AO180" s="45" t="e">
        <f>INDEX('Dev Likert Scale Single Score'!$E$2:$E$8, MATCH('Admin Single Score'!AO182, 'Dev Likert Scale Single Score'!$D$2:$D$8, 0))</f>
        <v>#N/A</v>
      </c>
      <c r="AP180" s="45" t="e">
        <f>INDEX('Dev Likert Scale Single Score'!$E$2:$E$8, MATCH('Admin Single Score'!AP182, 'Dev Likert Scale Single Score'!$D$2:$D$8, 0))</f>
        <v>#N/A</v>
      </c>
      <c r="AQ180" s="45" t="e">
        <f>INDEX('Dev Likert Scale Single Score'!$E$2:$E$8, MATCH('Admin Single Score'!AQ182, 'Dev Likert Scale Single Score'!$D$2:$D$8, 0))</f>
        <v>#N/A</v>
      </c>
    </row>
    <row r="181" spans="1:43" ht="16.5" thickTop="1" thickBot="1" x14ac:dyDescent="0.3">
      <c r="A181" s="92" t="str">
        <f>'Admin Single Score'!A183</f>
        <v>Question_36</v>
      </c>
      <c r="B181" s="13" t="str">
        <f>'Admin Single Score'!B183</f>
        <v>Question 39</v>
      </c>
      <c r="C181" s="59">
        <f>'Admin Single Score'!C183</f>
        <v>0</v>
      </c>
      <c r="D181" s="45" t="e">
        <f>INDEX('Dev Likert Scale Single Score'!$E$2:$E$8, MATCH('Admin Single Score'!D183, 'Dev Likert Scale Single Score'!$D$2:$D$8, 0))</f>
        <v>#N/A</v>
      </c>
      <c r="E181" s="45" t="e">
        <f>INDEX('Dev Likert Scale Single Score'!$E$2:$E$8, MATCH('Admin Single Score'!E183, 'Dev Likert Scale Single Score'!$D$2:$D$8, 0))</f>
        <v>#N/A</v>
      </c>
      <c r="F181" s="45" t="e">
        <f>INDEX('Dev Likert Scale Single Score'!$E$2:$E$8, MATCH('Admin Single Score'!F183, 'Dev Likert Scale Single Score'!$D$2:$D$8, 0))</f>
        <v>#N/A</v>
      </c>
      <c r="G181" s="45" t="e">
        <f>INDEX('Dev Likert Scale Single Score'!$E$2:$E$8, MATCH('Admin Single Score'!G183, 'Dev Likert Scale Single Score'!$D$2:$D$8, 0))</f>
        <v>#N/A</v>
      </c>
      <c r="H181" s="45" t="e">
        <f>INDEX('Dev Likert Scale Single Score'!$E$2:$E$8, MATCH('Admin Single Score'!H183, 'Dev Likert Scale Single Score'!$D$2:$D$8, 0))</f>
        <v>#N/A</v>
      </c>
      <c r="I181" s="45" t="e">
        <f>INDEX('Dev Likert Scale Single Score'!$E$2:$E$8, MATCH('Admin Single Score'!I183, 'Dev Likert Scale Single Score'!$D$2:$D$8, 0))</f>
        <v>#N/A</v>
      </c>
      <c r="J181" s="45" t="e">
        <f>INDEX('Dev Likert Scale Single Score'!$E$2:$E$8, MATCH('Admin Single Score'!J183, 'Dev Likert Scale Single Score'!$D$2:$D$8, 0))</f>
        <v>#N/A</v>
      </c>
      <c r="K181" s="45" t="e">
        <f>INDEX('Dev Likert Scale Single Score'!$E$2:$E$8, MATCH('Admin Single Score'!K183, 'Dev Likert Scale Single Score'!$D$2:$D$8, 0))</f>
        <v>#N/A</v>
      </c>
      <c r="L181" s="45" t="e">
        <f>INDEX('Dev Likert Scale Single Score'!$E$2:$E$8, MATCH('Admin Single Score'!L183, 'Dev Likert Scale Single Score'!$D$2:$D$8, 0))</f>
        <v>#N/A</v>
      </c>
      <c r="M181" s="45" t="e">
        <f>INDEX('Dev Likert Scale Single Score'!$E$2:$E$8, MATCH('Admin Single Score'!M183, 'Dev Likert Scale Single Score'!$D$2:$D$8, 0))</f>
        <v>#N/A</v>
      </c>
      <c r="N181" s="45" t="e">
        <f>INDEX('Dev Likert Scale Single Score'!$E$2:$E$8, MATCH('Admin Single Score'!N183, 'Dev Likert Scale Single Score'!$D$2:$D$8, 0))</f>
        <v>#N/A</v>
      </c>
      <c r="O181" s="45" t="e">
        <f>INDEX('Dev Likert Scale Single Score'!$E$2:$E$8, MATCH('Admin Single Score'!O183, 'Dev Likert Scale Single Score'!$D$2:$D$8, 0))</f>
        <v>#N/A</v>
      </c>
      <c r="P181" s="45" t="e">
        <f>INDEX('Dev Likert Scale Single Score'!$E$2:$E$8, MATCH('Admin Single Score'!P183, 'Dev Likert Scale Single Score'!$D$2:$D$8, 0))</f>
        <v>#N/A</v>
      </c>
      <c r="Q181" s="45" t="e">
        <f>INDEX('Dev Likert Scale Single Score'!$E$2:$E$8, MATCH('Admin Single Score'!Q183, 'Dev Likert Scale Single Score'!$D$2:$D$8, 0))</f>
        <v>#N/A</v>
      </c>
      <c r="R181" s="45" t="e">
        <f>INDEX('Dev Likert Scale Single Score'!$E$2:$E$8, MATCH('Admin Single Score'!R183, 'Dev Likert Scale Single Score'!$D$2:$D$8, 0))</f>
        <v>#N/A</v>
      </c>
      <c r="S181" s="45" t="e">
        <f>INDEX('Dev Likert Scale Single Score'!$E$2:$E$8, MATCH('Admin Single Score'!S183, 'Dev Likert Scale Single Score'!$D$2:$D$8, 0))</f>
        <v>#N/A</v>
      </c>
      <c r="T181" s="45" t="e">
        <f>INDEX('Dev Likert Scale Single Score'!$E$2:$E$8, MATCH('Admin Single Score'!T183, 'Dev Likert Scale Single Score'!$D$2:$D$8, 0))</f>
        <v>#N/A</v>
      </c>
      <c r="U181" s="45" t="e">
        <f>INDEX('Dev Likert Scale Single Score'!$E$2:$E$8, MATCH('Admin Single Score'!U183, 'Dev Likert Scale Single Score'!$D$2:$D$8, 0))</f>
        <v>#N/A</v>
      </c>
      <c r="V181" s="45" t="e">
        <f>INDEX('Dev Likert Scale Single Score'!$E$2:$E$8, MATCH('Admin Single Score'!V183, 'Dev Likert Scale Single Score'!$D$2:$D$8, 0))</f>
        <v>#N/A</v>
      </c>
      <c r="W181" s="45" t="e">
        <f>INDEX('Dev Likert Scale Single Score'!$E$2:$E$8, MATCH('Admin Single Score'!W183, 'Dev Likert Scale Single Score'!$D$2:$D$8, 0))</f>
        <v>#N/A</v>
      </c>
      <c r="X181" s="45" t="e">
        <f>INDEX('Dev Likert Scale Single Score'!$E$2:$E$8, MATCH('Admin Single Score'!X183, 'Dev Likert Scale Single Score'!$D$2:$D$8, 0))</f>
        <v>#N/A</v>
      </c>
      <c r="Y181" s="45" t="e">
        <f>INDEX('Dev Likert Scale Single Score'!$E$2:$E$8, MATCH('Admin Single Score'!Y183, 'Dev Likert Scale Single Score'!$D$2:$D$8, 0))</f>
        <v>#N/A</v>
      </c>
      <c r="Z181" s="45" t="e">
        <f>INDEX('Dev Likert Scale Single Score'!$E$2:$E$8, MATCH('Admin Single Score'!Z183, 'Dev Likert Scale Single Score'!$D$2:$D$8, 0))</f>
        <v>#N/A</v>
      </c>
      <c r="AA181" s="45" t="e">
        <f>INDEX('Dev Likert Scale Single Score'!$E$2:$E$8, MATCH('Admin Single Score'!AA183, 'Dev Likert Scale Single Score'!$D$2:$D$8, 0))</f>
        <v>#N/A</v>
      </c>
      <c r="AB181" s="45" t="e">
        <f>INDEX('Dev Likert Scale Single Score'!$E$2:$E$8, MATCH('Admin Single Score'!AB183, 'Dev Likert Scale Single Score'!$D$2:$D$8, 0))</f>
        <v>#N/A</v>
      </c>
      <c r="AC181" s="45" t="e">
        <f>INDEX('Dev Likert Scale Single Score'!$E$2:$E$8, MATCH('Admin Single Score'!AC183, 'Dev Likert Scale Single Score'!$D$2:$D$8, 0))</f>
        <v>#N/A</v>
      </c>
      <c r="AD181" s="45" t="e">
        <f>INDEX('Dev Likert Scale Single Score'!$E$2:$E$8, MATCH('Admin Single Score'!AD183, 'Dev Likert Scale Single Score'!$D$2:$D$8, 0))</f>
        <v>#N/A</v>
      </c>
      <c r="AE181" s="45" t="e">
        <f>INDEX('Dev Likert Scale Single Score'!$E$2:$E$8, MATCH('Admin Single Score'!AE183, 'Dev Likert Scale Single Score'!$D$2:$D$8, 0))</f>
        <v>#N/A</v>
      </c>
      <c r="AF181" s="45" t="e">
        <f>INDEX('Dev Likert Scale Single Score'!$E$2:$E$8, MATCH('Admin Single Score'!AF183, 'Dev Likert Scale Single Score'!$D$2:$D$8, 0))</f>
        <v>#N/A</v>
      </c>
      <c r="AG181" s="45" t="e">
        <f>INDEX('Dev Likert Scale Single Score'!$E$2:$E$8, MATCH('Admin Single Score'!AG183, 'Dev Likert Scale Single Score'!$D$2:$D$8, 0))</f>
        <v>#N/A</v>
      </c>
      <c r="AH181" s="45" t="e">
        <f>INDEX('Dev Likert Scale Single Score'!$E$2:$E$8, MATCH('Admin Single Score'!AH183, 'Dev Likert Scale Single Score'!$D$2:$D$8, 0))</f>
        <v>#N/A</v>
      </c>
      <c r="AI181" s="45" t="e">
        <f>INDEX('Dev Likert Scale Single Score'!$E$2:$E$8, MATCH('Admin Single Score'!AI183, 'Dev Likert Scale Single Score'!$D$2:$D$8, 0))</f>
        <v>#N/A</v>
      </c>
      <c r="AJ181" s="45" t="e">
        <f>INDEX('Dev Likert Scale Single Score'!$E$2:$E$8, MATCH('Admin Single Score'!AJ183, 'Dev Likert Scale Single Score'!$D$2:$D$8, 0))</f>
        <v>#N/A</v>
      </c>
      <c r="AK181" s="45" t="e">
        <f>INDEX('Dev Likert Scale Single Score'!$E$2:$E$8, MATCH('Admin Single Score'!AK183, 'Dev Likert Scale Single Score'!$D$2:$D$8, 0))</f>
        <v>#N/A</v>
      </c>
      <c r="AL181" s="45" t="e">
        <f>INDEX('Dev Likert Scale Single Score'!$E$2:$E$8, MATCH('Admin Single Score'!AL183, 'Dev Likert Scale Single Score'!$D$2:$D$8, 0))</f>
        <v>#N/A</v>
      </c>
      <c r="AM181" s="45" t="e">
        <f>INDEX('Dev Likert Scale Single Score'!$E$2:$E$8, MATCH('Admin Single Score'!AM183, 'Dev Likert Scale Single Score'!$D$2:$D$8, 0))</f>
        <v>#N/A</v>
      </c>
      <c r="AN181" s="45" t="e">
        <f>INDEX('Dev Likert Scale Single Score'!$E$2:$E$8, MATCH('Admin Single Score'!AN183, 'Dev Likert Scale Single Score'!$D$2:$D$8, 0))</f>
        <v>#N/A</v>
      </c>
      <c r="AO181" s="45" t="e">
        <f>INDEX('Dev Likert Scale Single Score'!$E$2:$E$8, MATCH('Admin Single Score'!AO183, 'Dev Likert Scale Single Score'!$D$2:$D$8, 0))</f>
        <v>#N/A</v>
      </c>
      <c r="AP181" s="45" t="e">
        <f>INDEX('Dev Likert Scale Single Score'!$E$2:$E$8, MATCH('Admin Single Score'!AP183, 'Dev Likert Scale Single Score'!$D$2:$D$8, 0))</f>
        <v>#N/A</v>
      </c>
      <c r="AQ181" s="45" t="e">
        <f>INDEX('Dev Likert Scale Single Score'!$E$2:$E$8, MATCH('Admin Single Score'!AQ183, 'Dev Likert Scale Single Score'!$D$2:$D$8, 0))</f>
        <v>#N/A</v>
      </c>
    </row>
    <row r="182" spans="1:43" ht="16.5" thickTop="1" thickBot="1" x14ac:dyDescent="0.3">
      <c r="A182" s="92" t="str">
        <f>'Admin Single Score'!A184</f>
        <v>Question_37</v>
      </c>
      <c r="B182" s="13" t="str">
        <f>'Admin Single Score'!B184</f>
        <v>Question 40</v>
      </c>
      <c r="C182" s="59">
        <f>'Admin Single Score'!C184</f>
        <v>0</v>
      </c>
      <c r="D182" s="45" t="e">
        <f>INDEX('Dev Likert Scale Single Score'!$E$2:$E$8, MATCH('Admin Single Score'!D184, 'Dev Likert Scale Single Score'!$D$2:$D$8, 0))</f>
        <v>#N/A</v>
      </c>
      <c r="E182" s="45" t="e">
        <f>INDEX('Dev Likert Scale Single Score'!$E$2:$E$8, MATCH('Admin Single Score'!E184, 'Dev Likert Scale Single Score'!$D$2:$D$8, 0))</f>
        <v>#N/A</v>
      </c>
      <c r="F182" s="45" t="e">
        <f>INDEX('Dev Likert Scale Single Score'!$E$2:$E$8, MATCH('Admin Single Score'!F184, 'Dev Likert Scale Single Score'!$D$2:$D$8, 0))</f>
        <v>#N/A</v>
      </c>
      <c r="G182" s="45" t="e">
        <f>INDEX('Dev Likert Scale Single Score'!$E$2:$E$8, MATCH('Admin Single Score'!G184, 'Dev Likert Scale Single Score'!$D$2:$D$8, 0))</f>
        <v>#N/A</v>
      </c>
      <c r="H182" s="45" t="e">
        <f>INDEX('Dev Likert Scale Single Score'!$E$2:$E$8, MATCH('Admin Single Score'!H184, 'Dev Likert Scale Single Score'!$D$2:$D$8, 0))</f>
        <v>#N/A</v>
      </c>
      <c r="I182" s="45" t="e">
        <f>INDEX('Dev Likert Scale Single Score'!$E$2:$E$8, MATCH('Admin Single Score'!I184, 'Dev Likert Scale Single Score'!$D$2:$D$8, 0))</f>
        <v>#N/A</v>
      </c>
      <c r="J182" s="45" t="e">
        <f>INDEX('Dev Likert Scale Single Score'!$E$2:$E$8, MATCH('Admin Single Score'!J184, 'Dev Likert Scale Single Score'!$D$2:$D$8, 0))</f>
        <v>#N/A</v>
      </c>
      <c r="K182" s="45" t="e">
        <f>INDEX('Dev Likert Scale Single Score'!$E$2:$E$8, MATCH('Admin Single Score'!K184, 'Dev Likert Scale Single Score'!$D$2:$D$8, 0))</f>
        <v>#N/A</v>
      </c>
      <c r="L182" s="45" t="e">
        <f>INDEX('Dev Likert Scale Single Score'!$E$2:$E$8, MATCH('Admin Single Score'!L184, 'Dev Likert Scale Single Score'!$D$2:$D$8, 0))</f>
        <v>#N/A</v>
      </c>
      <c r="M182" s="45" t="e">
        <f>INDEX('Dev Likert Scale Single Score'!$E$2:$E$8, MATCH('Admin Single Score'!M184, 'Dev Likert Scale Single Score'!$D$2:$D$8, 0))</f>
        <v>#N/A</v>
      </c>
      <c r="N182" s="45" t="e">
        <f>INDEX('Dev Likert Scale Single Score'!$E$2:$E$8, MATCH('Admin Single Score'!N184, 'Dev Likert Scale Single Score'!$D$2:$D$8, 0))</f>
        <v>#N/A</v>
      </c>
      <c r="O182" s="45" t="e">
        <f>INDEX('Dev Likert Scale Single Score'!$E$2:$E$8, MATCH('Admin Single Score'!O184, 'Dev Likert Scale Single Score'!$D$2:$D$8, 0))</f>
        <v>#N/A</v>
      </c>
      <c r="P182" s="45" t="e">
        <f>INDEX('Dev Likert Scale Single Score'!$E$2:$E$8, MATCH('Admin Single Score'!P184, 'Dev Likert Scale Single Score'!$D$2:$D$8, 0))</f>
        <v>#N/A</v>
      </c>
      <c r="Q182" s="45" t="e">
        <f>INDEX('Dev Likert Scale Single Score'!$E$2:$E$8, MATCH('Admin Single Score'!Q184, 'Dev Likert Scale Single Score'!$D$2:$D$8, 0))</f>
        <v>#N/A</v>
      </c>
      <c r="R182" s="45" t="e">
        <f>INDEX('Dev Likert Scale Single Score'!$E$2:$E$8, MATCH('Admin Single Score'!R184, 'Dev Likert Scale Single Score'!$D$2:$D$8, 0))</f>
        <v>#N/A</v>
      </c>
      <c r="S182" s="45" t="e">
        <f>INDEX('Dev Likert Scale Single Score'!$E$2:$E$8, MATCH('Admin Single Score'!S184, 'Dev Likert Scale Single Score'!$D$2:$D$8, 0))</f>
        <v>#N/A</v>
      </c>
      <c r="T182" s="45" t="e">
        <f>INDEX('Dev Likert Scale Single Score'!$E$2:$E$8, MATCH('Admin Single Score'!T184, 'Dev Likert Scale Single Score'!$D$2:$D$8, 0))</f>
        <v>#N/A</v>
      </c>
      <c r="U182" s="45" t="e">
        <f>INDEX('Dev Likert Scale Single Score'!$E$2:$E$8, MATCH('Admin Single Score'!U184, 'Dev Likert Scale Single Score'!$D$2:$D$8, 0))</f>
        <v>#N/A</v>
      </c>
      <c r="V182" s="45" t="e">
        <f>INDEX('Dev Likert Scale Single Score'!$E$2:$E$8, MATCH('Admin Single Score'!V184, 'Dev Likert Scale Single Score'!$D$2:$D$8, 0))</f>
        <v>#N/A</v>
      </c>
      <c r="W182" s="45" t="e">
        <f>INDEX('Dev Likert Scale Single Score'!$E$2:$E$8, MATCH('Admin Single Score'!W184, 'Dev Likert Scale Single Score'!$D$2:$D$8, 0))</f>
        <v>#N/A</v>
      </c>
      <c r="X182" s="45" t="e">
        <f>INDEX('Dev Likert Scale Single Score'!$E$2:$E$8, MATCH('Admin Single Score'!X184, 'Dev Likert Scale Single Score'!$D$2:$D$8, 0))</f>
        <v>#N/A</v>
      </c>
      <c r="Y182" s="45" t="e">
        <f>INDEX('Dev Likert Scale Single Score'!$E$2:$E$8, MATCH('Admin Single Score'!Y184, 'Dev Likert Scale Single Score'!$D$2:$D$8, 0))</f>
        <v>#N/A</v>
      </c>
      <c r="Z182" s="45" t="e">
        <f>INDEX('Dev Likert Scale Single Score'!$E$2:$E$8, MATCH('Admin Single Score'!Z184, 'Dev Likert Scale Single Score'!$D$2:$D$8, 0))</f>
        <v>#N/A</v>
      </c>
      <c r="AA182" s="45" t="e">
        <f>INDEX('Dev Likert Scale Single Score'!$E$2:$E$8, MATCH('Admin Single Score'!AA184, 'Dev Likert Scale Single Score'!$D$2:$D$8, 0))</f>
        <v>#N/A</v>
      </c>
      <c r="AB182" s="45" t="e">
        <f>INDEX('Dev Likert Scale Single Score'!$E$2:$E$8, MATCH('Admin Single Score'!AB184, 'Dev Likert Scale Single Score'!$D$2:$D$8, 0))</f>
        <v>#N/A</v>
      </c>
      <c r="AC182" s="45" t="e">
        <f>INDEX('Dev Likert Scale Single Score'!$E$2:$E$8, MATCH('Admin Single Score'!AC184, 'Dev Likert Scale Single Score'!$D$2:$D$8, 0))</f>
        <v>#N/A</v>
      </c>
      <c r="AD182" s="45" t="e">
        <f>INDEX('Dev Likert Scale Single Score'!$E$2:$E$8, MATCH('Admin Single Score'!AD184, 'Dev Likert Scale Single Score'!$D$2:$D$8, 0))</f>
        <v>#N/A</v>
      </c>
      <c r="AE182" s="45" t="e">
        <f>INDEX('Dev Likert Scale Single Score'!$E$2:$E$8, MATCH('Admin Single Score'!AE184, 'Dev Likert Scale Single Score'!$D$2:$D$8, 0))</f>
        <v>#N/A</v>
      </c>
      <c r="AF182" s="45" t="e">
        <f>INDEX('Dev Likert Scale Single Score'!$E$2:$E$8, MATCH('Admin Single Score'!AF184, 'Dev Likert Scale Single Score'!$D$2:$D$8, 0))</f>
        <v>#N/A</v>
      </c>
      <c r="AG182" s="45" t="e">
        <f>INDEX('Dev Likert Scale Single Score'!$E$2:$E$8, MATCH('Admin Single Score'!AG184, 'Dev Likert Scale Single Score'!$D$2:$D$8, 0))</f>
        <v>#N/A</v>
      </c>
      <c r="AH182" s="45" t="e">
        <f>INDEX('Dev Likert Scale Single Score'!$E$2:$E$8, MATCH('Admin Single Score'!AH184, 'Dev Likert Scale Single Score'!$D$2:$D$8, 0))</f>
        <v>#N/A</v>
      </c>
      <c r="AI182" s="45" t="e">
        <f>INDEX('Dev Likert Scale Single Score'!$E$2:$E$8, MATCH('Admin Single Score'!AI184, 'Dev Likert Scale Single Score'!$D$2:$D$8, 0))</f>
        <v>#N/A</v>
      </c>
      <c r="AJ182" s="45" t="e">
        <f>INDEX('Dev Likert Scale Single Score'!$E$2:$E$8, MATCH('Admin Single Score'!AJ184, 'Dev Likert Scale Single Score'!$D$2:$D$8, 0))</f>
        <v>#N/A</v>
      </c>
      <c r="AK182" s="45" t="e">
        <f>INDEX('Dev Likert Scale Single Score'!$E$2:$E$8, MATCH('Admin Single Score'!AK184, 'Dev Likert Scale Single Score'!$D$2:$D$8, 0))</f>
        <v>#N/A</v>
      </c>
      <c r="AL182" s="45" t="e">
        <f>INDEX('Dev Likert Scale Single Score'!$E$2:$E$8, MATCH('Admin Single Score'!AL184, 'Dev Likert Scale Single Score'!$D$2:$D$8, 0))</f>
        <v>#N/A</v>
      </c>
      <c r="AM182" s="45" t="e">
        <f>INDEX('Dev Likert Scale Single Score'!$E$2:$E$8, MATCH('Admin Single Score'!AM184, 'Dev Likert Scale Single Score'!$D$2:$D$8, 0))</f>
        <v>#N/A</v>
      </c>
      <c r="AN182" s="45" t="e">
        <f>INDEX('Dev Likert Scale Single Score'!$E$2:$E$8, MATCH('Admin Single Score'!AN184, 'Dev Likert Scale Single Score'!$D$2:$D$8, 0))</f>
        <v>#N/A</v>
      </c>
      <c r="AO182" s="45" t="e">
        <f>INDEX('Dev Likert Scale Single Score'!$E$2:$E$8, MATCH('Admin Single Score'!AO184, 'Dev Likert Scale Single Score'!$D$2:$D$8, 0))</f>
        <v>#N/A</v>
      </c>
      <c r="AP182" s="45" t="e">
        <f>INDEX('Dev Likert Scale Single Score'!$E$2:$E$8, MATCH('Admin Single Score'!AP184, 'Dev Likert Scale Single Score'!$D$2:$D$8, 0))</f>
        <v>#N/A</v>
      </c>
      <c r="AQ182" s="45" t="e">
        <f>INDEX('Dev Likert Scale Single Score'!$E$2:$E$8, MATCH('Admin Single Score'!AQ184, 'Dev Likert Scale Single Score'!$D$2:$D$8, 0))</f>
        <v>#N/A</v>
      </c>
    </row>
    <row r="183" spans="1:43" ht="16.5" thickTop="1" thickBot="1" x14ac:dyDescent="0.3">
      <c r="A183" s="92" t="str">
        <f>'Admin Single Score'!A185</f>
        <v>Question_37</v>
      </c>
      <c r="B183" s="13" t="str">
        <f>'Admin Single Score'!B185</f>
        <v>Question 40</v>
      </c>
      <c r="C183" s="59">
        <f>'Admin Single Score'!C185</f>
        <v>0</v>
      </c>
      <c r="D183" s="45" t="e">
        <f>INDEX('Dev Likert Scale Single Score'!$E$2:$E$8, MATCH('Admin Single Score'!D185, 'Dev Likert Scale Single Score'!$D$2:$D$8, 0))</f>
        <v>#N/A</v>
      </c>
      <c r="E183" s="45" t="e">
        <f>INDEX('Dev Likert Scale Single Score'!$E$2:$E$8, MATCH('Admin Single Score'!E185, 'Dev Likert Scale Single Score'!$D$2:$D$8, 0))</f>
        <v>#N/A</v>
      </c>
      <c r="F183" s="45" t="e">
        <f>INDEX('Dev Likert Scale Single Score'!$E$2:$E$8, MATCH('Admin Single Score'!F185, 'Dev Likert Scale Single Score'!$D$2:$D$8, 0))</f>
        <v>#N/A</v>
      </c>
      <c r="G183" s="45" t="e">
        <f>INDEX('Dev Likert Scale Single Score'!$E$2:$E$8, MATCH('Admin Single Score'!G185, 'Dev Likert Scale Single Score'!$D$2:$D$8, 0))</f>
        <v>#N/A</v>
      </c>
      <c r="H183" s="45" t="e">
        <f>INDEX('Dev Likert Scale Single Score'!$E$2:$E$8, MATCH('Admin Single Score'!H185, 'Dev Likert Scale Single Score'!$D$2:$D$8, 0))</f>
        <v>#N/A</v>
      </c>
      <c r="I183" s="45" t="e">
        <f>INDEX('Dev Likert Scale Single Score'!$E$2:$E$8, MATCH('Admin Single Score'!I185, 'Dev Likert Scale Single Score'!$D$2:$D$8, 0))</f>
        <v>#N/A</v>
      </c>
      <c r="J183" s="45" t="e">
        <f>INDEX('Dev Likert Scale Single Score'!$E$2:$E$8, MATCH('Admin Single Score'!J185, 'Dev Likert Scale Single Score'!$D$2:$D$8, 0))</f>
        <v>#N/A</v>
      </c>
      <c r="K183" s="45" t="e">
        <f>INDEX('Dev Likert Scale Single Score'!$E$2:$E$8, MATCH('Admin Single Score'!K185, 'Dev Likert Scale Single Score'!$D$2:$D$8, 0))</f>
        <v>#N/A</v>
      </c>
      <c r="L183" s="45" t="e">
        <f>INDEX('Dev Likert Scale Single Score'!$E$2:$E$8, MATCH('Admin Single Score'!L185, 'Dev Likert Scale Single Score'!$D$2:$D$8, 0))</f>
        <v>#N/A</v>
      </c>
      <c r="M183" s="45" t="e">
        <f>INDEX('Dev Likert Scale Single Score'!$E$2:$E$8, MATCH('Admin Single Score'!M185, 'Dev Likert Scale Single Score'!$D$2:$D$8, 0))</f>
        <v>#N/A</v>
      </c>
      <c r="N183" s="45" t="e">
        <f>INDEX('Dev Likert Scale Single Score'!$E$2:$E$8, MATCH('Admin Single Score'!N185, 'Dev Likert Scale Single Score'!$D$2:$D$8, 0))</f>
        <v>#N/A</v>
      </c>
      <c r="O183" s="45" t="e">
        <f>INDEX('Dev Likert Scale Single Score'!$E$2:$E$8, MATCH('Admin Single Score'!O185, 'Dev Likert Scale Single Score'!$D$2:$D$8, 0))</f>
        <v>#N/A</v>
      </c>
      <c r="P183" s="45" t="e">
        <f>INDEX('Dev Likert Scale Single Score'!$E$2:$E$8, MATCH('Admin Single Score'!P185, 'Dev Likert Scale Single Score'!$D$2:$D$8, 0))</f>
        <v>#N/A</v>
      </c>
      <c r="Q183" s="45" t="e">
        <f>INDEX('Dev Likert Scale Single Score'!$E$2:$E$8, MATCH('Admin Single Score'!Q185, 'Dev Likert Scale Single Score'!$D$2:$D$8, 0))</f>
        <v>#N/A</v>
      </c>
      <c r="R183" s="45" t="e">
        <f>INDEX('Dev Likert Scale Single Score'!$E$2:$E$8, MATCH('Admin Single Score'!R185, 'Dev Likert Scale Single Score'!$D$2:$D$8, 0))</f>
        <v>#N/A</v>
      </c>
      <c r="S183" s="45" t="e">
        <f>INDEX('Dev Likert Scale Single Score'!$E$2:$E$8, MATCH('Admin Single Score'!S185, 'Dev Likert Scale Single Score'!$D$2:$D$8, 0))</f>
        <v>#N/A</v>
      </c>
      <c r="T183" s="45" t="e">
        <f>INDEX('Dev Likert Scale Single Score'!$E$2:$E$8, MATCH('Admin Single Score'!T185, 'Dev Likert Scale Single Score'!$D$2:$D$8, 0))</f>
        <v>#N/A</v>
      </c>
      <c r="U183" s="45" t="e">
        <f>INDEX('Dev Likert Scale Single Score'!$E$2:$E$8, MATCH('Admin Single Score'!U185, 'Dev Likert Scale Single Score'!$D$2:$D$8, 0))</f>
        <v>#N/A</v>
      </c>
      <c r="V183" s="45" t="e">
        <f>INDEX('Dev Likert Scale Single Score'!$E$2:$E$8, MATCH('Admin Single Score'!V185, 'Dev Likert Scale Single Score'!$D$2:$D$8, 0))</f>
        <v>#N/A</v>
      </c>
      <c r="W183" s="45" t="e">
        <f>INDEX('Dev Likert Scale Single Score'!$E$2:$E$8, MATCH('Admin Single Score'!W185, 'Dev Likert Scale Single Score'!$D$2:$D$8, 0))</f>
        <v>#N/A</v>
      </c>
      <c r="X183" s="45" t="e">
        <f>INDEX('Dev Likert Scale Single Score'!$E$2:$E$8, MATCH('Admin Single Score'!X185, 'Dev Likert Scale Single Score'!$D$2:$D$8, 0))</f>
        <v>#N/A</v>
      </c>
      <c r="Y183" s="45" t="e">
        <f>INDEX('Dev Likert Scale Single Score'!$E$2:$E$8, MATCH('Admin Single Score'!Y185, 'Dev Likert Scale Single Score'!$D$2:$D$8, 0))</f>
        <v>#N/A</v>
      </c>
      <c r="Z183" s="45" t="e">
        <f>INDEX('Dev Likert Scale Single Score'!$E$2:$E$8, MATCH('Admin Single Score'!Z185, 'Dev Likert Scale Single Score'!$D$2:$D$8, 0))</f>
        <v>#N/A</v>
      </c>
      <c r="AA183" s="45" t="e">
        <f>INDEX('Dev Likert Scale Single Score'!$E$2:$E$8, MATCH('Admin Single Score'!AA185, 'Dev Likert Scale Single Score'!$D$2:$D$8, 0))</f>
        <v>#N/A</v>
      </c>
      <c r="AB183" s="45" t="e">
        <f>INDEX('Dev Likert Scale Single Score'!$E$2:$E$8, MATCH('Admin Single Score'!AB185, 'Dev Likert Scale Single Score'!$D$2:$D$8, 0))</f>
        <v>#N/A</v>
      </c>
      <c r="AC183" s="45" t="e">
        <f>INDEX('Dev Likert Scale Single Score'!$E$2:$E$8, MATCH('Admin Single Score'!AC185, 'Dev Likert Scale Single Score'!$D$2:$D$8, 0))</f>
        <v>#N/A</v>
      </c>
      <c r="AD183" s="45" t="e">
        <f>INDEX('Dev Likert Scale Single Score'!$E$2:$E$8, MATCH('Admin Single Score'!AD185, 'Dev Likert Scale Single Score'!$D$2:$D$8, 0))</f>
        <v>#N/A</v>
      </c>
      <c r="AE183" s="45" t="e">
        <f>INDEX('Dev Likert Scale Single Score'!$E$2:$E$8, MATCH('Admin Single Score'!AE185, 'Dev Likert Scale Single Score'!$D$2:$D$8, 0))</f>
        <v>#N/A</v>
      </c>
      <c r="AF183" s="45" t="e">
        <f>INDEX('Dev Likert Scale Single Score'!$E$2:$E$8, MATCH('Admin Single Score'!AF185, 'Dev Likert Scale Single Score'!$D$2:$D$8, 0))</f>
        <v>#N/A</v>
      </c>
      <c r="AG183" s="45" t="e">
        <f>INDEX('Dev Likert Scale Single Score'!$E$2:$E$8, MATCH('Admin Single Score'!AG185, 'Dev Likert Scale Single Score'!$D$2:$D$8, 0))</f>
        <v>#N/A</v>
      </c>
      <c r="AH183" s="45" t="e">
        <f>INDEX('Dev Likert Scale Single Score'!$E$2:$E$8, MATCH('Admin Single Score'!AH185, 'Dev Likert Scale Single Score'!$D$2:$D$8, 0))</f>
        <v>#N/A</v>
      </c>
      <c r="AI183" s="45" t="e">
        <f>INDEX('Dev Likert Scale Single Score'!$E$2:$E$8, MATCH('Admin Single Score'!AI185, 'Dev Likert Scale Single Score'!$D$2:$D$8, 0))</f>
        <v>#N/A</v>
      </c>
      <c r="AJ183" s="45" t="e">
        <f>INDEX('Dev Likert Scale Single Score'!$E$2:$E$8, MATCH('Admin Single Score'!AJ185, 'Dev Likert Scale Single Score'!$D$2:$D$8, 0))</f>
        <v>#N/A</v>
      </c>
      <c r="AK183" s="45" t="e">
        <f>INDEX('Dev Likert Scale Single Score'!$E$2:$E$8, MATCH('Admin Single Score'!AK185, 'Dev Likert Scale Single Score'!$D$2:$D$8, 0))</f>
        <v>#N/A</v>
      </c>
      <c r="AL183" s="45" t="e">
        <f>INDEX('Dev Likert Scale Single Score'!$E$2:$E$8, MATCH('Admin Single Score'!AL185, 'Dev Likert Scale Single Score'!$D$2:$D$8, 0))</f>
        <v>#N/A</v>
      </c>
      <c r="AM183" s="45" t="e">
        <f>INDEX('Dev Likert Scale Single Score'!$E$2:$E$8, MATCH('Admin Single Score'!AM185, 'Dev Likert Scale Single Score'!$D$2:$D$8, 0))</f>
        <v>#N/A</v>
      </c>
      <c r="AN183" s="45" t="e">
        <f>INDEX('Dev Likert Scale Single Score'!$E$2:$E$8, MATCH('Admin Single Score'!AN185, 'Dev Likert Scale Single Score'!$D$2:$D$8, 0))</f>
        <v>#N/A</v>
      </c>
      <c r="AO183" s="45" t="e">
        <f>INDEX('Dev Likert Scale Single Score'!$E$2:$E$8, MATCH('Admin Single Score'!AO185, 'Dev Likert Scale Single Score'!$D$2:$D$8, 0))</f>
        <v>#N/A</v>
      </c>
      <c r="AP183" s="45" t="e">
        <f>INDEX('Dev Likert Scale Single Score'!$E$2:$E$8, MATCH('Admin Single Score'!AP185, 'Dev Likert Scale Single Score'!$D$2:$D$8, 0))</f>
        <v>#N/A</v>
      </c>
      <c r="AQ183" s="45" t="e">
        <f>INDEX('Dev Likert Scale Single Score'!$E$2:$E$8, MATCH('Admin Single Score'!AQ185, 'Dev Likert Scale Single Score'!$D$2:$D$8, 0))</f>
        <v>#N/A</v>
      </c>
    </row>
    <row r="184" spans="1:43" ht="16.5" thickTop="1" thickBot="1" x14ac:dyDescent="0.3">
      <c r="A184" s="92" t="str">
        <f>'Admin Single Score'!A186</f>
        <v>Question_37</v>
      </c>
      <c r="B184" s="13" t="str">
        <f>'Admin Single Score'!B186</f>
        <v>Question 40</v>
      </c>
      <c r="C184" s="59">
        <f>'Admin Single Score'!C186</f>
        <v>0</v>
      </c>
      <c r="D184" s="45" t="e">
        <f>INDEX('Dev Likert Scale Single Score'!$E$2:$E$8, MATCH('Admin Single Score'!D186, 'Dev Likert Scale Single Score'!$D$2:$D$8, 0))</f>
        <v>#N/A</v>
      </c>
      <c r="E184" s="45" t="e">
        <f>INDEX('Dev Likert Scale Single Score'!$E$2:$E$8, MATCH('Admin Single Score'!E186, 'Dev Likert Scale Single Score'!$D$2:$D$8, 0))</f>
        <v>#N/A</v>
      </c>
      <c r="F184" s="45" t="e">
        <f>INDEX('Dev Likert Scale Single Score'!$E$2:$E$8, MATCH('Admin Single Score'!F186, 'Dev Likert Scale Single Score'!$D$2:$D$8, 0))</f>
        <v>#N/A</v>
      </c>
      <c r="G184" s="45" t="e">
        <f>INDEX('Dev Likert Scale Single Score'!$E$2:$E$8, MATCH('Admin Single Score'!G186, 'Dev Likert Scale Single Score'!$D$2:$D$8, 0))</f>
        <v>#N/A</v>
      </c>
      <c r="H184" s="45" t="e">
        <f>INDEX('Dev Likert Scale Single Score'!$E$2:$E$8, MATCH('Admin Single Score'!H186, 'Dev Likert Scale Single Score'!$D$2:$D$8, 0))</f>
        <v>#N/A</v>
      </c>
      <c r="I184" s="45" t="e">
        <f>INDEX('Dev Likert Scale Single Score'!$E$2:$E$8, MATCH('Admin Single Score'!I186, 'Dev Likert Scale Single Score'!$D$2:$D$8, 0))</f>
        <v>#N/A</v>
      </c>
      <c r="J184" s="45" t="e">
        <f>INDEX('Dev Likert Scale Single Score'!$E$2:$E$8, MATCH('Admin Single Score'!J186, 'Dev Likert Scale Single Score'!$D$2:$D$8, 0))</f>
        <v>#N/A</v>
      </c>
      <c r="K184" s="45" t="e">
        <f>INDEX('Dev Likert Scale Single Score'!$E$2:$E$8, MATCH('Admin Single Score'!K186, 'Dev Likert Scale Single Score'!$D$2:$D$8, 0))</f>
        <v>#N/A</v>
      </c>
      <c r="L184" s="45" t="e">
        <f>INDEX('Dev Likert Scale Single Score'!$E$2:$E$8, MATCH('Admin Single Score'!L186, 'Dev Likert Scale Single Score'!$D$2:$D$8, 0))</f>
        <v>#N/A</v>
      </c>
      <c r="M184" s="45" t="e">
        <f>INDEX('Dev Likert Scale Single Score'!$E$2:$E$8, MATCH('Admin Single Score'!M186, 'Dev Likert Scale Single Score'!$D$2:$D$8, 0))</f>
        <v>#N/A</v>
      </c>
      <c r="N184" s="45" t="e">
        <f>INDEX('Dev Likert Scale Single Score'!$E$2:$E$8, MATCH('Admin Single Score'!N186, 'Dev Likert Scale Single Score'!$D$2:$D$8, 0))</f>
        <v>#N/A</v>
      </c>
      <c r="O184" s="45" t="e">
        <f>INDEX('Dev Likert Scale Single Score'!$E$2:$E$8, MATCH('Admin Single Score'!O186, 'Dev Likert Scale Single Score'!$D$2:$D$8, 0))</f>
        <v>#N/A</v>
      </c>
      <c r="P184" s="45" t="e">
        <f>INDEX('Dev Likert Scale Single Score'!$E$2:$E$8, MATCH('Admin Single Score'!P186, 'Dev Likert Scale Single Score'!$D$2:$D$8, 0))</f>
        <v>#N/A</v>
      </c>
      <c r="Q184" s="45" t="e">
        <f>INDEX('Dev Likert Scale Single Score'!$E$2:$E$8, MATCH('Admin Single Score'!Q186, 'Dev Likert Scale Single Score'!$D$2:$D$8, 0))</f>
        <v>#N/A</v>
      </c>
      <c r="R184" s="45" t="e">
        <f>INDEX('Dev Likert Scale Single Score'!$E$2:$E$8, MATCH('Admin Single Score'!R186, 'Dev Likert Scale Single Score'!$D$2:$D$8, 0))</f>
        <v>#N/A</v>
      </c>
      <c r="S184" s="45" t="e">
        <f>INDEX('Dev Likert Scale Single Score'!$E$2:$E$8, MATCH('Admin Single Score'!S186, 'Dev Likert Scale Single Score'!$D$2:$D$8, 0))</f>
        <v>#N/A</v>
      </c>
      <c r="T184" s="45" t="e">
        <f>INDEX('Dev Likert Scale Single Score'!$E$2:$E$8, MATCH('Admin Single Score'!T186, 'Dev Likert Scale Single Score'!$D$2:$D$8, 0))</f>
        <v>#N/A</v>
      </c>
      <c r="U184" s="45" t="e">
        <f>INDEX('Dev Likert Scale Single Score'!$E$2:$E$8, MATCH('Admin Single Score'!U186, 'Dev Likert Scale Single Score'!$D$2:$D$8, 0))</f>
        <v>#N/A</v>
      </c>
      <c r="V184" s="45" t="e">
        <f>INDEX('Dev Likert Scale Single Score'!$E$2:$E$8, MATCH('Admin Single Score'!V186, 'Dev Likert Scale Single Score'!$D$2:$D$8, 0))</f>
        <v>#N/A</v>
      </c>
      <c r="W184" s="45" t="e">
        <f>INDEX('Dev Likert Scale Single Score'!$E$2:$E$8, MATCH('Admin Single Score'!W186, 'Dev Likert Scale Single Score'!$D$2:$D$8, 0))</f>
        <v>#N/A</v>
      </c>
      <c r="X184" s="45" t="e">
        <f>INDEX('Dev Likert Scale Single Score'!$E$2:$E$8, MATCH('Admin Single Score'!X186, 'Dev Likert Scale Single Score'!$D$2:$D$8, 0))</f>
        <v>#N/A</v>
      </c>
      <c r="Y184" s="45" t="e">
        <f>INDEX('Dev Likert Scale Single Score'!$E$2:$E$8, MATCH('Admin Single Score'!Y186, 'Dev Likert Scale Single Score'!$D$2:$D$8, 0))</f>
        <v>#N/A</v>
      </c>
      <c r="Z184" s="45" t="e">
        <f>INDEX('Dev Likert Scale Single Score'!$E$2:$E$8, MATCH('Admin Single Score'!Z186, 'Dev Likert Scale Single Score'!$D$2:$D$8, 0))</f>
        <v>#N/A</v>
      </c>
      <c r="AA184" s="45" t="e">
        <f>INDEX('Dev Likert Scale Single Score'!$E$2:$E$8, MATCH('Admin Single Score'!AA186, 'Dev Likert Scale Single Score'!$D$2:$D$8, 0))</f>
        <v>#N/A</v>
      </c>
      <c r="AB184" s="45" t="e">
        <f>INDEX('Dev Likert Scale Single Score'!$E$2:$E$8, MATCH('Admin Single Score'!AB186, 'Dev Likert Scale Single Score'!$D$2:$D$8, 0))</f>
        <v>#N/A</v>
      </c>
      <c r="AC184" s="45" t="e">
        <f>INDEX('Dev Likert Scale Single Score'!$E$2:$E$8, MATCH('Admin Single Score'!AC186, 'Dev Likert Scale Single Score'!$D$2:$D$8, 0))</f>
        <v>#N/A</v>
      </c>
      <c r="AD184" s="45" t="e">
        <f>INDEX('Dev Likert Scale Single Score'!$E$2:$E$8, MATCH('Admin Single Score'!AD186, 'Dev Likert Scale Single Score'!$D$2:$D$8, 0))</f>
        <v>#N/A</v>
      </c>
      <c r="AE184" s="45" t="e">
        <f>INDEX('Dev Likert Scale Single Score'!$E$2:$E$8, MATCH('Admin Single Score'!AE186, 'Dev Likert Scale Single Score'!$D$2:$D$8, 0))</f>
        <v>#N/A</v>
      </c>
      <c r="AF184" s="45" t="e">
        <f>INDEX('Dev Likert Scale Single Score'!$E$2:$E$8, MATCH('Admin Single Score'!AF186, 'Dev Likert Scale Single Score'!$D$2:$D$8, 0))</f>
        <v>#N/A</v>
      </c>
      <c r="AG184" s="45" t="e">
        <f>INDEX('Dev Likert Scale Single Score'!$E$2:$E$8, MATCH('Admin Single Score'!AG186, 'Dev Likert Scale Single Score'!$D$2:$D$8, 0))</f>
        <v>#N/A</v>
      </c>
      <c r="AH184" s="45" t="e">
        <f>INDEX('Dev Likert Scale Single Score'!$E$2:$E$8, MATCH('Admin Single Score'!AH186, 'Dev Likert Scale Single Score'!$D$2:$D$8, 0))</f>
        <v>#N/A</v>
      </c>
      <c r="AI184" s="45" t="e">
        <f>INDEX('Dev Likert Scale Single Score'!$E$2:$E$8, MATCH('Admin Single Score'!AI186, 'Dev Likert Scale Single Score'!$D$2:$D$8, 0))</f>
        <v>#N/A</v>
      </c>
      <c r="AJ184" s="45" t="e">
        <f>INDEX('Dev Likert Scale Single Score'!$E$2:$E$8, MATCH('Admin Single Score'!AJ186, 'Dev Likert Scale Single Score'!$D$2:$D$8, 0))</f>
        <v>#N/A</v>
      </c>
      <c r="AK184" s="45" t="e">
        <f>INDEX('Dev Likert Scale Single Score'!$E$2:$E$8, MATCH('Admin Single Score'!AK186, 'Dev Likert Scale Single Score'!$D$2:$D$8, 0))</f>
        <v>#N/A</v>
      </c>
      <c r="AL184" s="45" t="e">
        <f>INDEX('Dev Likert Scale Single Score'!$E$2:$E$8, MATCH('Admin Single Score'!AL186, 'Dev Likert Scale Single Score'!$D$2:$D$8, 0))</f>
        <v>#N/A</v>
      </c>
      <c r="AM184" s="45" t="e">
        <f>INDEX('Dev Likert Scale Single Score'!$E$2:$E$8, MATCH('Admin Single Score'!AM186, 'Dev Likert Scale Single Score'!$D$2:$D$8, 0))</f>
        <v>#N/A</v>
      </c>
      <c r="AN184" s="45" t="e">
        <f>INDEX('Dev Likert Scale Single Score'!$E$2:$E$8, MATCH('Admin Single Score'!AN186, 'Dev Likert Scale Single Score'!$D$2:$D$8, 0))</f>
        <v>#N/A</v>
      </c>
      <c r="AO184" s="45" t="e">
        <f>INDEX('Dev Likert Scale Single Score'!$E$2:$E$8, MATCH('Admin Single Score'!AO186, 'Dev Likert Scale Single Score'!$D$2:$D$8, 0))</f>
        <v>#N/A</v>
      </c>
      <c r="AP184" s="45" t="e">
        <f>INDEX('Dev Likert Scale Single Score'!$E$2:$E$8, MATCH('Admin Single Score'!AP186, 'Dev Likert Scale Single Score'!$D$2:$D$8, 0))</f>
        <v>#N/A</v>
      </c>
      <c r="AQ184" s="45" t="e">
        <f>INDEX('Dev Likert Scale Single Score'!$E$2:$E$8, MATCH('Admin Single Score'!AQ186, 'Dev Likert Scale Single Score'!$D$2:$D$8, 0))</f>
        <v>#N/A</v>
      </c>
    </row>
    <row r="185" spans="1:43" ht="16.5" thickTop="1" thickBot="1" x14ac:dyDescent="0.3">
      <c r="A185" s="92" t="str">
        <f>'Admin Single Score'!A187</f>
        <v>Question_37</v>
      </c>
      <c r="B185" s="13" t="str">
        <f>'Admin Single Score'!B187</f>
        <v>Question 40</v>
      </c>
      <c r="C185" s="59">
        <f>'Admin Single Score'!C187</f>
        <v>0</v>
      </c>
      <c r="D185" s="45" t="e">
        <f>INDEX('Dev Likert Scale Single Score'!$E$2:$E$8, MATCH('Admin Single Score'!D187, 'Dev Likert Scale Single Score'!$D$2:$D$8, 0))</f>
        <v>#N/A</v>
      </c>
      <c r="E185" s="45" t="e">
        <f>INDEX('Dev Likert Scale Single Score'!$E$2:$E$8, MATCH('Admin Single Score'!E187, 'Dev Likert Scale Single Score'!$D$2:$D$8, 0))</f>
        <v>#N/A</v>
      </c>
      <c r="F185" s="45" t="e">
        <f>INDEX('Dev Likert Scale Single Score'!$E$2:$E$8, MATCH('Admin Single Score'!F187, 'Dev Likert Scale Single Score'!$D$2:$D$8, 0))</f>
        <v>#N/A</v>
      </c>
      <c r="G185" s="45" t="e">
        <f>INDEX('Dev Likert Scale Single Score'!$E$2:$E$8, MATCH('Admin Single Score'!G187, 'Dev Likert Scale Single Score'!$D$2:$D$8, 0))</f>
        <v>#N/A</v>
      </c>
      <c r="H185" s="45" t="e">
        <f>INDEX('Dev Likert Scale Single Score'!$E$2:$E$8, MATCH('Admin Single Score'!H187, 'Dev Likert Scale Single Score'!$D$2:$D$8, 0))</f>
        <v>#N/A</v>
      </c>
      <c r="I185" s="45" t="e">
        <f>INDEX('Dev Likert Scale Single Score'!$E$2:$E$8, MATCH('Admin Single Score'!I187, 'Dev Likert Scale Single Score'!$D$2:$D$8, 0))</f>
        <v>#N/A</v>
      </c>
      <c r="J185" s="45" t="e">
        <f>INDEX('Dev Likert Scale Single Score'!$E$2:$E$8, MATCH('Admin Single Score'!J187, 'Dev Likert Scale Single Score'!$D$2:$D$8, 0))</f>
        <v>#N/A</v>
      </c>
      <c r="K185" s="45" t="e">
        <f>INDEX('Dev Likert Scale Single Score'!$E$2:$E$8, MATCH('Admin Single Score'!K187, 'Dev Likert Scale Single Score'!$D$2:$D$8, 0))</f>
        <v>#N/A</v>
      </c>
      <c r="L185" s="45" t="e">
        <f>INDEX('Dev Likert Scale Single Score'!$E$2:$E$8, MATCH('Admin Single Score'!L187, 'Dev Likert Scale Single Score'!$D$2:$D$8, 0))</f>
        <v>#N/A</v>
      </c>
      <c r="M185" s="45" t="e">
        <f>INDEX('Dev Likert Scale Single Score'!$E$2:$E$8, MATCH('Admin Single Score'!M187, 'Dev Likert Scale Single Score'!$D$2:$D$8, 0))</f>
        <v>#N/A</v>
      </c>
      <c r="N185" s="45" t="e">
        <f>INDEX('Dev Likert Scale Single Score'!$E$2:$E$8, MATCH('Admin Single Score'!N187, 'Dev Likert Scale Single Score'!$D$2:$D$8, 0))</f>
        <v>#N/A</v>
      </c>
      <c r="O185" s="45" t="e">
        <f>INDEX('Dev Likert Scale Single Score'!$E$2:$E$8, MATCH('Admin Single Score'!O187, 'Dev Likert Scale Single Score'!$D$2:$D$8, 0))</f>
        <v>#N/A</v>
      </c>
      <c r="P185" s="45" t="e">
        <f>INDEX('Dev Likert Scale Single Score'!$E$2:$E$8, MATCH('Admin Single Score'!P187, 'Dev Likert Scale Single Score'!$D$2:$D$8, 0))</f>
        <v>#N/A</v>
      </c>
      <c r="Q185" s="45" t="e">
        <f>INDEX('Dev Likert Scale Single Score'!$E$2:$E$8, MATCH('Admin Single Score'!Q187, 'Dev Likert Scale Single Score'!$D$2:$D$8, 0))</f>
        <v>#N/A</v>
      </c>
      <c r="R185" s="45" t="e">
        <f>INDEX('Dev Likert Scale Single Score'!$E$2:$E$8, MATCH('Admin Single Score'!R187, 'Dev Likert Scale Single Score'!$D$2:$D$8, 0))</f>
        <v>#N/A</v>
      </c>
      <c r="S185" s="45" t="e">
        <f>INDEX('Dev Likert Scale Single Score'!$E$2:$E$8, MATCH('Admin Single Score'!S187, 'Dev Likert Scale Single Score'!$D$2:$D$8, 0))</f>
        <v>#N/A</v>
      </c>
      <c r="T185" s="45" t="e">
        <f>INDEX('Dev Likert Scale Single Score'!$E$2:$E$8, MATCH('Admin Single Score'!T187, 'Dev Likert Scale Single Score'!$D$2:$D$8, 0))</f>
        <v>#N/A</v>
      </c>
      <c r="U185" s="45" t="e">
        <f>INDEX('Dev Likert Scale Single Score'!$E$2:$E$8, MATCH('Admin Single Score'!U187, 'Dev Likert Scale Single Score'!$D$2:$D$8, 0))</f>
        <v>#N/A</v>
      </c>
      <c r="V185" s="45" t="e">
        <f>INDEX('Dev Likert Scale Single Score'!$E$2:$E$8, MATCH('Admin Single Score'!V187, 'Dev Likert Scale Single Score'!$D$2:$D$8, 0))</f>
        <v>#N/A</v>
      </c>
      <c r="W185" s="45" t="e">
        <f>INDEX('Dev Likert Scale Single Score'!$E$2:$E$8, MATCH('Admin Single Score'!W187, 'Dev Likert Scale Single Score'!$D$2:$D$8, 0))</f>
        <v>#N/A</v>
      </c>
      <c r="X185" s="45" t="e">
        <f>INDEX('Dev Likert Scale Single Score'!$E$2:$E$8, MATCH('Admin Single Score'!X187, 'Dev Likert Scale Single Score'!$D$2:$D$8, 0))</f>
        <v>#N/A</v>
      </c>
      <c r="Y185" s="45" t="e">
        <f>INDEX('Dev Likert Scale Single Score'!$E$2:$E$8, MATCH('Admin Single Score'!Y187, 'Dev Likert Scale Single Score'!$D$2:$D$8, 0))</f>
        <v>#N/A</v>
      </c>
      <c r="Z185" s="45" t="e">
        <f>INDEX('Dev Likert Scale Single Score'!$E$2:$E$8, MATCH('Admin Single Score'!Z187, 'Dev Likert Scale Single Score'!$D$2:$D$8, 0))</f>
        <v>#N/A</v>
      </c>
      <c r="AA185" s="45" t="e">
        <f>INDEX('Dev Likert Scale Single Score'!$E$2:$E$8, MATCH('Admin Single Score'!AA187, 'Dev Likert Scale Single Score'!$D$2:$D$8, 0))</f>
        <v>#N/A</v>
      </c>
      <c r="AB185" s="45" t="e">
        <f>INDEX('Dev Likert Scale Single Score'!$E$2:$E$8, MATCH('Admin Single Score'!AB187, 'Dev Likert Scale Single Score'!$D$2:$D$8, 0))</f>
        <v>#N/A</v>
      </c>
      <c r="AC185" s="45" t="e">
        <f>INDEX('Dev Likert Scale Single Score'!$E$2:$E$8, MATCH('Admin Single Score'!AC187, 'Dev Likert Scale Single Score'!$D$2:$D$8, 0))</f>
        <v>#N/A</v>
      </c>
      <c r="AD185" s="45" t="e">
        <f>INDEX('Dev Likert Scale Single Score'!$E$2:$E$8, MATCH('Admin Single Score'!AD187, 'Dev Likert Scale Single Score'!$D$2:$D$8, 0))</f>
        <v>#N/A</v>
      </c>
      <c r="AE185" s="45" t="e">
        <f>INDEX('Dev Likert Scale Single Score'!$E$2:$E$8, MATCH('Admin Single Score'!AE187, 'Dev Likert Scale Single Score'!$D$2:$D$8, 0))</f>
        <v>#N/A</v>
      </c>
      <c r="AF185" s="45" t="e">
        <f>INDEX('Dev Likert Scale Single Score'!$E$2:$E$8, MATCH('Admin Single Score'!AF187, 'Dev Likert Scale Single Score'!$D$2:$D$8, 0))</f>
        <v>#N/A</v>
      </c>
      <c r="AG185" s="45" t="e">
        <f>INDEX('Dev Likert Scale Single Score'!$E$2:$E$8, MATCH('Admin Single Score'!AG187, 'Dev Likert Scale Single Score'!$D$2:$D$8, 0))</f>
        <v>#N/A</v>
      </c>
      <c r="AH185" s="45" t="e">
        <f>INDEX('Dev Likert Scale Single Score'!$E$2:$E$8, MATCH('Admin Single Score'!AH187, 'Dev Likert Scale Single Score'!$D$2:$D$8, 0))</f>
        <v>#N/A</v>
      </c>
      <c r="AI185" s="45" t="e">
        <f>INDEX('Dev Likert Scale Single Score'!$E$2:$E$8, MATCH('Admin Single Score'!AI187, 'Dev Likert Scale Single Score'!$D$2:$D$8, 0))</f>
        <v>#N/A</v>
      </c>
      <c r="AJ185" s="45" t="e">
        <f>INDEX('Dev Likert Scale Single Score'!$E$2:$E$8, MATCH('Admin Single Score'!AJ187, 'Dev Likert Scale Single Score'!$D$2:$D$8, 0))</f>
        <v>#N/A</v>
      </c>
      <c r="AK185" s="45" t="e">
        <f>INDEX('Dev Likert Scale Single Score'!$E$2:$E$8, MATCH('Admin Single Score'!AK187, 'Dev Likert Scale Single Score'!$D$2:$D$8, 0))</f>
        <v>#N/A</v>
      </c>
      <c r="AL185" s="45" t="e">
        <f>INDEX('Dev Likert Scale Single Score'!$E$2:$E$8, MATCH('Admin Single Score'!AL187, 'Dev Likert Scale Single Score'!$D$2:$D$8, 0))</f>
        <v>#N/A</v>
      </c>
      <c r="AM185" s="45" t="e">
        <f>INDEX('Dev Likert Scale Single Score'!$E$2:$E$8, MATCH('Admin Single Score'!AM187, 'Dev Likert Scale Single Score'!$D$2:$D$8, 0))</f>
        <v>#N/A</v>
      </c>
      <c r="AN185" s="45" t="e">
        <f>INDEX('Dev Likert Scale Single Score'!$E$2:$E$8, MATCH('Admin Single Score'!AN187, 'Dev Likert Scale Single Score'!$D$2:$D$8, 0))</f>
        <v>#N/A</v>
      </c>
      <c r="AO185" s="45" t="e">
        <f>INDEX('Dev Likert Scale Single Score'!$E$2:$E$8, MATCH('Admin Single Score'!AO187, 'Dev Likert Scale Single Score'!$D$2:$D$8, 0))</f>
        <v>#N/A</v>
      </c>
      <c r="AP185" s="45" t="e">
        <f>INDEX('Dev Likert Scale Single Score'!$E$2:$E$8, MATCH('Admin Single Score'!AP187, 'Dev Likert Scale Single Score'!$D$2:$D$8, 0))</f>
        <v>#N/A</v>
      </c>
      <c r="AQ185" s="45" t="e">
        <f>INDEX('Dev Likert Scale Single Score'!$E$2:$E$8, MATCH('Admin Single Score'!AQ187, 'Dev Likert Scale Single Score'!$D$2:$D$8, 0))</f>
        <v>#N/A</v>
      </c>
    </row>
    <row r="186" spans="1:43" ht="16.5" thickTop="1" thickBot="1" x14ac:dyDescent="0.3">
      <c r="A186" s="92" t="str">
        <f>'Admin Single Score'!A188</f>
        <v>Question_37</v>
      </c>
      <c r="B186" s="13" t="str">
        <f>'Admin Single Score'!B188</f>
        <v>Question 40</v>
      </c>
      <c r="C186" s="59">
        <f>'Admin Single Score'!C188</f>
        <v>0</v>
      </c>
      <c r="D186" s="45" t="e">
        <f>INDEX('Dev Likert Scale Single Score'!$E$2:$E$8, MATCH('Admin Single Score'!D188, 'Dev Likert Scale Single Score'!$D$2:$D$8, 0))</f>
        <v>#N/A</v>
      </c>
      <c r="E186" s="45" t="e">
        <f>INDEX('Dev Likert Scale Single Score'!$E$2:$E$8, MATCH('Admin Single Score'!E188, 'Dev Likert Scale Single Score'!$D$2:$D$8, 0))</f>
        <v>#N/A</v>
      </c>
      <c r="F186" s="45" t="e">
        <f>INDEX('Dev Likert Scale Single Score'!$E$2:$E$8, MATCH('Admin Single Score'!F188, 'Dev Likert Scale Single Score'!$D$2:$D$8, 0))</f>
        <v>#N/A</v>
      </c>
      <c r="G186" s="45" t="e">
        <f>INDEX('Dev Likert Scale Single Score'!$E$2:$E$8, MATCH('Admin Single Score'!G188, 'Dev Likert Scale Single Score'!$D$2:$D$8, 0))</f>
        <v>#N/A</v>
      </c>
      <c r="H186" s="45" t="e">
        <f>INDEX('Dev Likert Scale Single Score'!$E$2:$E$8, MATCH('Admin Single Score'!H188, 'Dev Likert Scale Single Score'!$D$2:$D$8, 0))</f>
        <v>#N/A</v>
      </c>
      <c r="I186" s="45" t="e">
        <f>INDEX('Dev Likert Scale Single Score'!$E$2:$E$8, MATCH('Admin Single Score'!I188, 'Dev Likert Scale Single Score'!$D$2:$D$8, 0))</f>
        <v>#N/A</v>
      </c>
      <c r="J186" s="45" t="e">
        <f>INDEX('Dev Likert Scale Single Score'!$E$2:$E$8, MATCH('Admin Single Score'!J188, 'Dev Likert Scale Single Score'!$D$2:$D$8, 0))</f>
        <v>#N/A</v>
      </c>
      <c r="K186" s="45" t="e">
        <f>INDEX('Dev Likert Scale Single Score'!$E$2:$E$8, MATCH('Admin Single Score'!K188, 'Dev Likert Scale Single Score'!$D$2:$D$8, 0))</f>
        <v>#N/A</v>
      </c>
      <c r="L186" s="45" t="e">
        <f>INDEX('Dev Likert Scale Single Score'!$E$2:$E$8, MATCH('Admin Single Score'!L188, 'Dev Likert Scale Single Score'!$D$2:$D$8, 0))</f>
        <v>#N/A</v>
      </c>
      <c r="M186" s="45" t="e">
        <f>INDEX('Dev Likert Scale Single Score'!$E$2:$E$8, MATCH('Admin Single Score'!M188, 'Dev Likert Scale Single Score'!$D$2:$D$8, 0))</f>
        <v>#N/A</v>
      </c>
      <c r="N186" s="45" t="e">
        <f>INDEX('Dev Likert Scale Single Score'!$E$2:$E$8, MATCH('Admin Single Score'!N188, 'Dev Likert Scale Single Score'!$D$2:$D$8, 0))</f>
        <v>#N/A</v>
      </c>
      <c r="O186" s="45" t="e">
        <f>INDEX('Dev Likert Scale Single Score'!$E$2:$E$8, MATCH('Admin Single Score'!O188, 'Dev Likert Scale Single Score'!$D$2:$D$8, 0))</f>
        <v>#N/A</v>
      </c>
      <c r="P186" s="45" t="e">
        <f>INDEX('Dev Likert Scale Single Score'!$E$2:$E$8, MATCH('Admin Single Score'!P188, 'Dev Likert Scale Single Score'!$D$2:$D$8, 0))</f>
        <v>#N/A</v>
      </c>
      <c r="Q186" s="45" t="e">
        <f>INDEX('Dev Likert Scale Single Score'!$E$2:$E$8, MATCH('Admin Single Score'!Q188, 'Dev Likert Scale Single Score'!$D$2:$D$8, 0))</f>
        <v>#N/A</v>
      </c>
      <c r="R186" s="45" t="e">
        <f>INDEX('Dev Likert Scale Single Score'!$E$2:$E$8, MATCH('Admin Single Score'!R188, 'Dev Likert Scale Single Score'!$D$2:$D$8, 0))</f>
        <v>#N/A</v>
      </c>
      <c r="S186" s="45" t="e">
        <f>INDEX('Dev Likert Scale Single Score'!$E$2:$E$8, MATCH('Admin Single Score'!S188, 'Dev Likert Scale Single Score'!$D$2:$D$8, 0))</f>
        <v>#N/A</v>
      </c>
      <c r="T186" s="45" t="e">
        <f>INDEX('Dev Likert Scale Single Score'!$E$2:$E$8, MATCH('Admin Single Score'!T188, 'Dev Likert Scale Single Score'!$D$2:$D$8, 0))</f>
        <v>#N/A</v>
      </c>
      <c r="U186" s="45" t="e">
        <f>INDEX('Dev Likert Scale Single Score'!$E$2:$E$8, MATCH('Admin Single Score'!U188, 'Dev Likert Scale Single Score'!$D$2:$D$8, 0))</f>
        <v>#N/A</v>
      </c>
      <c r="V186" s="45" t="e">
        <f>INDEX('Dev Likert Scale Single Score'!$E$2:$E$8, MATCH('Admin Single Score'!V188, 'Dev Likert Scale Single Score'!$D$2:$D$8, 0))</f>
        <v>#N/A</v>
      </c>
      <c r="W186" s="45" t="e">
        <f>INDEX('Dev Likert Scale Single Score'!$E$2:$E$8, MATCH('Admin Single Score'!W188, 'Dev Likert Scale Single Score'!$D$2:$D$8, 0))</f>
        <v>#N/A</v>
      </c>
      <c r="X186" s="45" t="e">
        <f>INDEX('Dev Likert Scale Single Score'!$E$2:$E$8, MATCH('Admin Single Score'!X188, 'Dev Likert Scale Single Score'!$D$2:$D$8, 0))</f>
        <v>#N/A</v>
      </c>
      <c r="Y186" s="45" t="e">
        <f>INDEX('Dev Likert Scale Single Score'!$E$2:$E$8, MATCH('Admin Single Score'!Y188, 'Dev Likert Scale Single Score'!$D$2:$D$8, 0))</f>
        <v>#N/A</v>
      </c>
      <c r="Z186" s="45" t="e">
        <f>INDEX('Dev Likert Scale Single Score'!$E$2:$E$8, MATCH('Admin Single Score'!Z188, 'Dev Likert Scale Single Score'!$D$2:$D$8, 0))</f>
        <v>#N/A</v>
      </c>
      <c r="AA186" s="45" t="e">
        <f>INDEX('Dev Likert Scale Single Score'!$E$2:$E$8, MATCH('Admin Single Score'!AA188, 'Dev Likert Scale Single Score'!$D$2:$D$8, 0))</f>
        <v>#N/A</v>
      </c>
      <c r="AB186" s="45" t="e">
        <f>INDEX('Dev Likert Scale Single Score'!$E$2:$E$8, MATCH('Admin Single Score'!AB188, 'Dev Likert Scale Single Score'!$D$2:$D$8, 0))</f>
        <v>#N/A</v>
      </c>
      <c r="AC186" s="45" t="e">
        <f>INDEX('Dev Likert Scale Single Score'!$E$2:$E$8, MATCH('Admin Single Score'!AC188, 'Dev Likert Scale Single Score'!$D$2:$D$8, 0))</f>
        <v>#N/A</v>
      </c>
      <c r="AD186" s="45" t="e">
        <f>INDEX('Dev Likert Scale Single Score'!$E$2:$E$8, MATCH('Admin Single Score'!AD188, 'Dev Likert Scale Single Score'!$D$2:$D$8, 0))</f>
        <v>#N/A</v>
      </c>
      <c r="AE186" s="45" t="e">
        <f>INDEX('Dev Likert Scale Single Score'!$E$2:$E$8, MATCH('Admin Single Score'!AE188, 'Dev Likert Scale Single Score'!$D$2:$D$8, 0))</f>
        <v>#N/A</v>
      </c>
      <c r="AF186" s="45" t="e">
        <f>INDEX('Dev Likert Scale Single Score'!$E$2:$E$8, MATCH('Admin Single Score'!AF188, 'Dev Likert Scale Single Score'!$D$2:$D$8, 0))</f>
        <v>#N/A</v>
      </c>
      <c r="AG186" s="45" t="e">
        <f>INDEX('Dev Likert Scale Single Score'!$E$2:$E$8, MATCH('Admin Single Score'!AG188, 'Dev Likert Scale Single Score'!$D$2:$D$8, 0))</f>
        <v>#N/A</v>
      </c>
      <c r="AH186" s="45" t="e">
        <f>INDEX('Dev Likert Scale Single Score'!$E$2:$E$8, MATCH('Admin Single Score'!AH188, 'Dev Likert Scale Single Score'!$D$2:$D$8, 0))</f>
        <v>#N/A</v>
      </c>
      <c r="AI186" s="45" t="e">
        <f>INDEX('Dev Likert Scale Single Score'!$E$2:$E$8, MATCH('Admin Single Score'!AI188, 'Dev Likert Scale Single Score'!$D$2:$D$8, 0))</f>
        <v>#N/A</v>
      </c>
      <c r="AJ186" s="45" t="e">
        <f>INDEX('Dev Likert Scale Single Score'!$E$2:$E$8, MATCH('Admin Single Score'!AJ188, 'Dev Likert Scale Single Score'!$D$2:$D$8, 0))</f>
        <v>#N/A</v>
      </c>
      <c r="AK186" s="45" t="e">
        <f>INDEX('Dev Likert Scale Single Score'!$E$2:$E$8, MATCH('Admin Single Score'!AK188, 'Dev Likert Scale Single Score'!$D$2:$D$8, 0))</f>
        <v>#N/A</v>
      </c>
      <c r="AL186" s="45" t="e">
        <f>INDEX('Dev Likert Scale Single Score'!$E$2:$E$8, MATCH('Admin Single Score'!AL188, 'Dev Likert Scale Single Score'!$D$2:$D$8, 0))</f>
        <v>#N/A</v>
      </c>
      <c r="AM186" s="45" t="e">
        <f>INDEX('Dev Likert Scale Single Score'!$E$2:$E$8, MATCH('Admin Single Score'!AM188, 'Dev Likert Scale Single Score'!$D$2:$D$8, 0))</f>
        <v>#N/A</v>
      </c>
      <c r="AN186" s="45" t="e">
        <f>INDEX('Dev Likert Scale Single Score'!$E$2:$E$8, MATCH('Admin Single Score'!AN188, 'Dev Likert Scale Single Score'!$D$2:$D$8, 0))</f>
        <v>#N/A</v>
      </c>
      <c r="AO186" s="45" t="e">
        <f>INDEX('Dev Likert Scale Single Score'!$E$2:$E$8, MATCH('Admin Single Score'!AO188, 'Dev Likert Scale Single Score'!$D$2:$D$8, 0))</f>
        <v>#N/A</v>
      </c>
      <c r="AP186" s="45" t="e">
        <f>INDEX('Dev Likert Scale Single Score'!$E$2:$E$8, MATCH('Admin Single Score'!AP188, 'Dev Likert Scale Single Score'!$D$2:$D$8, 0))</f>
        <v>#N/A</v>
      </c>
      <c r="AQ186" s="45" t="e">
        <f>INDEX('Dev Likert Scale Single Score'!$E$2:$E$8, MATCH('Admin Single Score'!AQ188, 'Dev Likert Scale Single Score'!$D$2:$D$8, 0))</f>
        <v>#N/A</v>
      </c>
    </row>
    <row r="187" spans="1:43" ht="16.5" thickTop="1" thickBot="1" x14ac:dyDescent="0.3">
      <c r="A187" s="92" t="str">
        <f>'Admin Single Score'!A189</f>
        <v>Question_38</v>
      </c>
      <c r="B187" s="13" t="str">
        <f>'Admin Single Score'!B189</f>
        <v>Question 41</v>
      </c>
      <c r="C187" s="59">
        <f ca="1">'Admin Single Score'!C189</f>
        <v>0</v>
      </c>
      <c r="D187" s="45" t="e">
        <f>INDEX('Dev Likert Scale Single Score'!$E$2:$E$8, MATCH('Admin Single Score'!D189, 'Dev Likert Scale Single Score'!$D$2:$D$8, 0))</f>
        <v>#N/A</v>
      </c>
      <c r="E187" s="45" t="e">
        <f>INDEX('Dev Likert Scale Single Score'!$E$2:$E$8, MATCH('Admin Single Score'!E189, 'Dev Likert Scale Single Score'!$D$2:$D$8, 0))</f>
        <v>#N/A</v>
      </c>
      <c r="F187" s="45" t="e">
        <f>INDEX('Dev Likert Scale Single Score'!$E$2:$E$8, MATCH('Admin Single Score'!F189, 'Dev Likert Scale Single Score'!$D$2:$D$8, 0))</f>
        <v>#N/A</v>
      </c>
      <c r="G187" s="45" t="e">
        <f>INDEX('Dev Likert Scale Single Score'!$E$2:$E$8, MATCH('Admin Single Score'!G189, 'Dev Likert Scale Single Score'!$D$2:$D$8, 0))</f>
        <v>#N/A</v>
      </c>
      <c r="H187" s="45" t="e">
        <f>INDEX('Dev Likert Scale Single Score'!$E$2:$E$8, MATCH('Admin Single Score'!H189, 'Dev Likert Scale Single Score'!$D$2:$D$8, 0))</f>
        <v>#N/A</v>
      </c>
      <c r="I187" s="45" t="e">
        <f>INDEX('Dev Likert Scale Single Score'!$E$2:$E$8, MATCH('Admin Single Score'!I189, 'Dev Likert Scale Single Score'!$D$2:$D$8, 0))</f>
        <v>#N/A</v>
      </c>
      <c r="J187" s="45" t="e">
        <f>INDEX('Dev Likert Scale Single Score'!$E$2:$E$8, MATCH('Admin Single Score'!J189, 'Dev Likert Scale Single Score'!$D$2:$D$8, 0))</f>
        <v>#N/A</v>
      </c>
      <c r="K187" s="45" t="e">
        <f>INDEX('Dev Likert Scale Single Score'!$E$2:$E$8, MATCH('Admin Single Score'!K189, 'Dev Likert Scale Single Score'!$D$2:$D$8, 0))</f>
        <v>#N/A</v>
      </c>
      <c r="L187" s="45" t="e">
        <f>INDEX('Dev Likert Scale Single Score'!$E$2:$E$8, MATCH('Admin Single Score'!L189, 'Dev Likert Scale Single Score'!$D$2:$D$8, 0))</f>
        <v>#N/A</v>
      </c>
      <c r="M187" s="45" t="e">
        <f>INDEX('Dev Likert Scale Single Score'!$E$2:$E$8, MATCH('Admin Single Score'!M189, 'Dev Likert Scale Single Score'!$D$2:$D$8, 0))</f>
        <v>#N/A</v>
      </c>
      <c r="N187" s="45" t="e">
        <f>INDEX('Dev Likert Scale Single Score'!$E$2:$E$8, MATCH('Admin Single Score'!N189, 'Dev Likert Scale Single Score'!$D$2:$D$8, 0))</f>
        <v>#N/A</v>
      </c>
      <c r="O187" s="45" t="e">
        <f>INDEX('Dev Likert Scale Single Score'!$E$2:$E$8, MATCH('Admin Single Score'!O189, 'Dev Likert Scale Single Score'!$D$2:$D$8, 0))</f>
        <v>#N/A</v>
      </c>
      <c r="P187" s="45" t="e">
        <f>INDEX('Dev Likert Scale Single Score'!$E$2:$E$8, MATCH('Admin Single Score'!P189, 'Dev Likert Scale Single Score'!$D$2:$D$8, 0))</f>
        <v>#N/A</v>
      </c>
      <c r="Q187" s="45" t="e">
        <f>INDEX('Dev Likert Scale Single Score'!$E$2:$E$8, MATCH('Admin Single Score'!Q189, 'Dev Likert Scale Single Score'!$D$2:$D$8, 0))</f>
        <v>#N/A</v>
      </c>
      <c r="R187" s="45" t="e">
        <f>INDEX('Dev Likert Scale Single Score'!$E$2:$E$8, MATCH('Admin Single Score'!R189, 'Dev Likert Scale Single Score'!$D$2:$D$8, 0))</f>
        <v>#N/A</v>
      </c>
      <c r="S187" s="45" t="e">
        <f>INDEX('Dev Likert Scale Single Score'!$E$2:$E$8, MATCH('Admin Single Score'!S189, 'Dev Likert Scale Single Score'!$D$2:$D$8, 0))</f>
        <v>#N/A</v>
      </c>
      <c r="T187" s="45" t="e">
        <f>INDEX('Dev Likert Scale Single Score'!$E$2:$E$8, MATCH('Admin Single Score'!T189, 'Dev Likert Scale Single Score'!$D$2:$D$8, 0))</f>
        <v>#N/A</v>
      </c>
      <c r="U187" s="45" t="e">
        <f>INDEX('Dev Likert Scale Single Score'!$E$2:$E$8, MATCH('Admin Single Score'!U189, 'Dev Likert Scale Single Score'!$D$2:$D$8, 0))</f>
        <v>#N/A</v>
      </c>
      <c r="V187" s="45" t="e">
        <f>INDEX('Dev Likert Scale Single Score'!$E$2:$E$8, MATCH('Admin Single Score'!V189, 'Dev Likert Scale Single Score'!$D$2:$D$8, 0))</f>
        <v>#N/A</v>
      </c>
      <c r="W187" s="45" t="e">
        <f>INDEX('Dev Likert Scale Single Score'!$E$2:$E$8, MATCH('Admin Single Score'!W189, 'Dev Likert Scale Single Score'!$D$2:$D$8, 0))</f>
        <v>#N/A</v>
      </c>
      <c r="X187" s="45" t="e">
        <f>INDEX('Dev Likert Scale Single Score'!$E$2:$E$8, MATCH('Admin Single Score'!X189, 'Dev Likert Scale Single Score'!$D$2:$D$8, 0))</f>
        <v>#N/A</v>
      </c>
      <c r="Y187" s="45" t="e">
        <f>INDEX('Dev Likert Scale Single Score'!$E$2:$E$8, MATCH('Admin Single Score'!Y189, 'Dev Likert Scale Single Score'!$D$2:$D$8, 0))</f>
        <v>#N/A</v>
      </c>
      <c r="Z187" s="45" t="e">
        <f>INDEX('Dev Likert Scale Single Score'!$E$2:$E$8, MATCH('Admin Single Score'!Z189, 'Dev Likert Scale Single Score'!$D$2:$D$8, 0))</f>
        <v>#N/A</v>
      </c>
      <c r="AA187" s="45" t="e">
        <f>INDEX('Dev Likert Scale Single Score'!$E$2:$E$8, MATCH('Admin Single Score'!AA189, 'Dev Likert Scale Single Score'!$D$2:$D$8, 0))</f>
        <v>#N/A</v>
      </c>
      <c r="AB187" s="45" t="e">
        <f>INDEX('Dev Likert Scale Single Score'!$E$2:$E$8, MATCH('Admin Single Score'!AB189, 'Dev Likert Scale Single Score'!$D$2:$D$8, 0))</f>
        <v>#N/A</v>
      </c>
      <c r="AC187" s="45" t="e">
        <f>INDEX('Dev Likert Scale Single Score'!$E$2:$E$8, MATCH('Admin Single Score'!AC189, 'Dev Likert Scale Single Score'!$D$2:$D$8, 0))</f>
        <v>#N/A</v>
      </c>
      <c r="AD187" s="45" t="e">
        <f>INDEX('Dev Likert Scale Single Score'!$E$2:$E$8, MATCH('Admin Single Score'!AD189, 'Dev Likert Scale Single Score'!$D$2:$D$8, 0))</f>
        <v>#N/A</v>
      </c>
      <c r="AE187" s="45" t="e">
        <f>INDEX('Dev Likert Scale Single Score'!$E$2:$E$8, MATCH('Admin Single Score'!AE189, 'Dev Likert Scale Single Score'!$D$2:$D$8, 0))</f>
        <v>#N/A</v>
      </c>
      <c r="AF187" s="45" t="e">
        <f>INDEX('Dev Likert Scale Single Score'!$E$2:$E$8, MATCH('Admin Single Score'!AF189, 'Dev Likert Scale Single Score'!$D$2:$D$8, 0))</f>
        <v>#N/A</v>
      </c>
      <c r="AG187" s="45" t="e">
        <f>INDEX('Dev Likert Scale Single Score'!$E$2:$E$8, MATCH('Admin Single Score'!AG189, 'Dev Likert Scale Single Score'!$D$2:$D$8, 0))</f>
        <v>#N/A</v>
      </c>
      <c r="AH187" s="45" t="e">
        <f>INDEX('Dev Likert Scale Single Score'!$E$2:$E$8, MATCH('Admin Single Score'!AH189, 'Dev Likert Scale Single Score'!$D$2:$D$8, 0))</f>
        <v>#N/A</v>
      </c>
      <c r="AI187" s="45" t="e">
        <f>INDEX('Dev Likert Scale Single Score'!$E$2:$E$8, MATCH('Admin Single Score'!AI189, 'Dev Likert Scale Single Score'!$D$2:$D$8, 0))</f>
        <v>#N/A</v>
      </c>
      <c r="AJ187" s="45" t="e">
        <f>INDEX('Dev Likert Scale Single Score'!$E$2:$E$8, MATCH('Admin Single Score'!AJ189, 'Dev Likert Scale Single Score'!$D$2:$D$8, 0))</f>
        <v>#N/A</v>
      </c>
      <c r="AK187" s="45" t="e">
        <f>INDEX('Dev Likert Scale Single Score'!$E$2:$E$8, MATCH('Admin Single Score'!AK189, 'Dev Likert Scale Single Score'!$D$2:$D$8, 0))</f>
        <v>#N/A</v>
      </c>
      <c r="AL187" s="45" t="e">
        <f>INDEX('Dev Likert Scale Single Score'!$E$2:$E$8, MATCH('Admin Single Score'!AL189, 'Dev Likert Scale Single Score'!$D$2:$D$8, 0))</f>
        <v>#N/A</v>
      </c>
      <c r="AM187" s="45" t="e">
        <f>INDEX('Dev Likert Scale Single Score'!$E$2:$E$8, MATCH('Admin Single Score'!AM189, 'Dev Likert Scale Single Score'!$D$2:$D$8, 0))</f>
        <v>#N/A</v>
      </c>
      <c r="AN187" s="45" t="e">
        <f>INDEX('Dev Likert Scale Single Score'!$E$2:$E$8, MATCH('Admin Single Score'!AN189, 'Dev Likert Scale Single Score'!$D$2:$D$8, 0))</f>
        <v>#N/A</v>
      </c>
      <c r="AO187" s="45" t="e">
        <f>INDEX('Dev Likert Scale Single Score'!$E$2:$E$8, MATCH('Admin Single Score'!AO189, 'Dev Likert Scale Single Score'!$D$2:$D$8, 0))</f>
        <v>#N/A</v>
      </c>
      <c r="AP187" s="45" t="e">
        <f>INDEX('Dev Likert Scale Single Score'!$E$2:$E$8, MATCH('Admin Single Score'!AP189, 'Dev Likert Scale Single Score'!$D$2:$D$8, 0))</f>
        <v>#N/A</v>
      </c>
      <c r="AQ187" s="45" t="e">
        <f>INDEX('Dev Likert Scale Single Score'!$E$2:$E$8, MATCH('Admin Single Score'!AQ189, 'Dev Likert Scale Single Score'!$D$2:$D$8, 0))</f>
        <v>#N/A</v>
      </c>
    </row>
    <row r="188" spans="1:43" ht="16.5" thickTop="1" thickBot="1" x14ac:dyDescent="0.3">
      <c r="A188" s="92" t="str">
        <f>'Admin Single Score'!A190</f>
        <v>Question_38</v>
      </c>
      <c r="B188" s="13" t="str">
        <f>'Admin Single Score'!B190</f>
        <v>Question 41</v>
      </c>
      <c r="C188" s="59">
        <f ca="1">'Admin Single Score'!C190</f>
        <v>0</v>
      </c>
      <c r="D188" s="45" t="e">
        <f>INDEX('Dev Likert Scale Single Score'!$E$2:$E$8, MATCH('Admin Single Score'!D190, 'Dev Likert Scale Single Score'!$D$2:$D$8, 0))</f>
        <v>#N/A</v>
      </c>
      <c r="E188" s="45" t="e">
        <f>INDEX('Dev Likert Scale Single Score'!$E$2:$E$8, MATCH('Admin Single Score'!E190, 'Dev Likert Scale Single Score'!$D$2:$D$8, 0))</f>
        <v>#N/A</v>
      </c>
      <c r="F188" s="45" t="e">
        <f>INDEX('Dev Likert Scale Single Score'!$E$2:$E$8, MATCH('Admin Single Score'!F190, 'Dev Likert Scale Single Score'!$D$2:$D$8, 0))</f>
        <v>#N/A</v>
      </c>
      <c r="G188" s="45" t="e">
        <f>INDEX('Dev Likert Scale Single Score'!$E$2:$E$8, MATCH('Admin Single Score'!G190, 'Dev Likert Scale Single Score'!$D$2:$D$8, 0))</f>
        <v>#N/A</v>
      </c>
      <c r="H188" s="45" t="e">
        <f>INDEX('Dev Likert Scale Single Score'!$E$2:$E$8, MATCH('Admin Single Score'!H190, 'Dev Likert Scale Single Score'!$D$2:$D$8, 0))</f>
        <v>#N/A</v>
      </c>
      <c r="I188" s="45" t="e">
        <f>INDEX('Dev Likert Scale Single Score'!$E$2:$E$8, MATCH('Admin Single Score'!I190, 'Dev Likert Scale Single Score'!$D$2:$D$8, 0))</f>
        <v>#N/A</v>
      </c>
      <c r="J188" s="45" t="e">
        <f>INDEX('Dev Likert Scale Single Score'!$E$2:$E$8, MATCH('Admin Single Score'!J190, 'Dev Likert Scale Single Score'!$D$2:$D$8, 0))</f>
        <v>#N/A</v>
      </c>
      <c r="K188" s="45" t="e">
        <f>INDEX('Dev Likert Scale Single Score'!$E$2:$E$8, MATCH('Admin Single Score'!K190, 'Dev Likert Scale Single Score'!$D$2:$D$8, 0))</f>
        <v>#N/A</v>
      </c>
      <c r="L188" s="45" t="e">
        <f>INDEX('Dev Likert Scale Single Score'!$E$2:$E$8, MATCH('Admin Single Score'!L190, 'Dev Likert Scale Single Score'!$D$2:$D$8, 0))</f>
        <v>#N/A</v>
      </c>
      <c r="M188" s="45" t="e">
        <f>INDEX('Dev Likert Scale Single Score'!$E$2:$E$8, MATCH('Admin Single Score'!M190, 'Dev Likert Scale Single Score'!$D$2:$D$8, 0))</f>
        <v>#N/A</v>
      </c>
      <c r="N188" s="45" t="e">
        <f>INDEX('Dev Likert Scale Single Score'!$E$2:$E$8, MATCH('Admin Single Score'!N190, 'Dev Likert Scale Single Score'!$D$2:$D$8, 0))</f>
        <v>#N/A</v>
      </c>
      <c r="O188" s="45" t="e">
        <f>INDEX('Dev Likert Scale Single Score'!$E$2:$E$8, MATCH('Admin Single Score'!O190, 'Dev Likert Scale Single Score'!$D$2:$D$8, 0))</f>
        <v>#N/A</v>
      </c>
      <c r="P188" s="45" t="e">
        <f>INDEX('Dev Likert Scale Single Score'!$E$2:$E$8, MATCH('Admin Single Score'!P190, 'Dev Likert Scale Single Score'!$D$2:$D$8, 0))</f>
        <v>#N/A</v>
      </c>
      <c r="Q188" s="45" t="e">
        <f>INDEX('Dev Likert Scale Single Score'!$E$2:$E$8, MATCH('Admin Single Score'!Q190, 'Dev Likert Scale Single Score'!$D$2:$D$8, 0))</f>
        <v>#N/A</v>
      </c>
      <c r="R188" s="45" t="e">
        <f>INDEX('Dev Likert Scale Single Score'!$E$2:$E$8, MATCH('Admin Single Score'!R190, 'Dev Likert Scale Single Score'!$D$2:$D$8, 0))</f>
        <v>#N/A</v>
      </c>
      <c r="S188" s="45" t="e">
        <f>INDEX('Dev Likert Scale Single Score'!$E$2:$E$8, MATCH('Admin Single Score'!S190, 'Dev Likert Scale Single Score'!$D$2:$D$8, 0))</f>
        <v>#N/A</v>
      </c>
      <c r="T188" s="45" t="e">
        <f>INDEX('Dev Likert Scale Single Score'!$E$2:$E$8, MATCH('Admin Single Score'!T190, 'Dev Likert Scale Single Score'!$D$2:$D$8, 0))</f>
        <v>#N/A</v>
      </c>
      <c r="U188" s="45" t="e">
        <f>INDEX('Dev Likert Scale Single Score'!$E$2:$E$8, MATCH('Admin Single Score'!U190, 'Dev Likert Scale Single Score'!$D$2:$D$8, 0))</f>
        <v>#N/A</v>
      </c>
      <c r="V188" s="45" t="e">
        <f>INDEX('Dev Likert Scale Single Score'!$E$2:$E$8, MATCH('Admin Single Score'!V190, 'Dev Likert Scale Single Score'!$D$2:$D$8, 0))</f>
        <v>#N/A</v>
      </c>
      <c r="W188" s="45" t="e">
        <f>INDEX('Dev Likert Scale Single Score'!$E$2:$E$8, MATCH('Admin Single Score'!W190, 'Dev Likert Scale Single Score'!$D$2:$D$8, 0))</f>
        <v>#N/A</v>
      </c>
      <c r="X188" s="45" t="e">
        <f>INDEX('Dev Likert Scale Single Score'!$E$2:$E$8, MATCH('Admin Single Score'!X190, 'Dev Likert Scale Single Score'!$D$2:$D$8, 0))</f>
        <v>#N/A</v>
      </c>
      <c r="Y188" s="45" t="e">
        <f>INDEX('Dev Likert Scale Single Score'!$E$2:$E$8, MATCH('Admin Single Score'!Y190, 'Dev Likert Scale Single Score'!$D$2:$D$8, 0))</f>
        <v>#N/A</v>
      </c>
      <c r="Z188" s="45" t="e">
        <f>INDEX('Dev Likert Scale Single Score'!$E$2:$E$8, MATCH('Admin Single Score'!Z190, 'Dev Likert Scale Single Score'!$D$2:$D$8, 0))</f>
        <v>#N/A</v>
      </c>
      <c r="AA188" s="45" t="e">
        <f>INDEX('Dev Likert Scale Single Score'!$E$2:$E$8, MATCH('Admin Single Score'!AA190, 'Dev Likert Scale Single Score'!$D$2:$D$8, 0))</f>
        <v>#N/A</v>
      </c>
      <c r="AB188" s="45" t="e">
        <f>INDEX('Dev Likert Scale Single Score'!$E$2:$E$8, MATCH('Admin Single Score'!AB190, 'Dev Likert Scale Single Score'!$D$2:$D$8, 0))</f>
        <v>#N/A</v>
      </c>
      <c r="AC188" s="45" t="e">
        <f>INDEX('Dev Likert Scale Single Score'!$E$2:$E$8, MATCH('Admin Single Score'!AC190, 'Dev Likert Scale Single Score'!$D$2:$D$8, 0))</f>
        <v>#N/A</v>
      </c>
      <c r="AD188" s="45" t="e">
        <f>INDEX('Dev Likert Scale Single Score'!$E$2:$E$8, MATCH('Admin Single Score'!AD190, 'Dev Likert Scale Single Score'!$D$2:$D$8, 0))</f>
        <v>#N/A</v>
      </c>
      <c r="AE188" s="45" t="e">
        <f>INDEX('Dev Likert Scale Single Score'!$E$2:$E$8, MATCH('Admin Single Score'!AE190, 'Dev Likert Scale Single Score'!$D$2:$D$8, 0))</f>
        <v>#N/A</v>
      </c>
      <c r="AF188" s="45" t="e">
        <f>INDEX('Dev Likert Scale Single Score'!$E$2:$E$8, MATCH('Admin Single Score'!AF190, 'Dev Likert Scale Single Score'!$D$2:$D$8, 0))</f>
        <v>#N/A</v>
      </c>
      <c r="AG188" s="45" t="e">
        <f>INDEX('Dev Likert Scale Single Score'!$E$2:$E$8, MATCH('Admin Single Score'!AG190, 'Dev Likert Scale Single Score'!$D$2:$D$8, 0))</f>
        <v>#N/A</v>
      </c>
      <c r="AH188" s="45" t="e">
        <f>INDEX('Dev Likert Scale Single Score'!$E$2:$E$8, MATCH('Admin Single Score'!AH190, 'Dev Likert Scale Single Score'!$D$2:$D$8, 0))</f>
        <v>#N/A</v>
      </c>
      <c r="AI188" s="45" t="e">
        <f>INDEX('Dev Likert Scale Single Score'!$E$2:$E$8, MATCH('Admin Single Score'!AI190, 'Dev Likert Scale Single Score'!$D$2:$D$8, 0))</f>
        <v>#N/A</v>
      </c>
      <c r="AJ188" s="45" t="e">
        <f>INDEX('Dev Likert Scale Single Score'!$E$2:$E$8, MATCH('Admin Single Score'!AJ190, 'Dev Likert Scale Single Score'!$D$2:$D$8, 0))</f>
        <v>#N/A</v>
      </c>
      <c r="AK188" s="45" t="e">
        <f>INDEX('Dev Likert Scale Single Score'!$E$2:$E$8, MATCH('Admin Single Score'!AK190, 'Dev Likert Scale Single Score'!$D$2:$D$8, 0))</f>
        <v>#N/A</v>
      </c>
      <c r="AL188" s="45" t="e">
        <f>INDEX('Dev Likert Scale Single Score'!$E$2:$E$8, MATCH('Admin Single Score'!AL190, 'Dev Likert Scale Single Score'!$D$2:$D$8, 0))</f>
        <v>#N/A</v>
      </c>
      <c r="AM188" s="45" t="e">
        <f>INDEX('Dev Likert Scale Single Score'!$E$2:$E$8, MATCH('Admin Single Score'!AM190, 'Dev Likert Scale Single Score'!$D$2:$D$8, 0))</f>
        <v>#N/A</v>
      </c>
      <c r="AN188" s="45" t="e">
        <f>INDEX('Dev Likert Scale Single Score'!$E$2:$E$8, MATCH('Admin Single Score'!AN190, 'Dev Likert Scale Single Score'!$D$2:$D$8, 0))</f>
        <v>#N/A</v>
      </c>
      <c r="AO188" s="45" t="e">
        <f>INDEX('Dev Likert Scale Single Score'!$E$2:$E$8, MATCH('Admin Single Score'!AO190, 'Dev Likert Scale Single Score'!$D$2:$D$8, 0))</f>
        <v>#N/A</v>
      </c>
      <c r="AP188" s="45" t="e">
        <f>INDEX('Dev Likert Scale Single Score'!$E$2:$E$8, MATCH('Admin Single Score'!AP190, 'Dev Likert Scale Single Score'!$D$2:$D$8, 0))</f>
        <v>#N/A</v>
      </c>
      <c r="AQ188" s="45" t="e">
        <f>INDEX('Dev Likert Scale Single Score'!$E$2:$E$8, MATCH('Admin Single Score'!AQ190, 'Dev Likert Scale Single Score'!$D$2:$D$8, 0))</f>
        <v>#N/A</v>
      </c>
    </row>
    <row r="189" spans="1:43" ht="16.5" thickTop="1" thickBot="1" x14ac:dyDescent="0.3">
      <c r="A189" s="92" t="str">
        <f>'Admin Single Score'!A191</f>
        <v>Question_38</v>
      </c>
      <c r="B189" s="13" t="str">
        <f>'Admin Single Score'!B191</f>
        <v>Question 41</v>
      </c>
      <c r="C189" s="59">
        <f ca="1">'Admin Single Score'!C191</f>
        <v>0</v>
      </c>
      <c r="D189" s="45" t="e">
        <f>INDEX('Dev Likert Scale Single Score'!$E$2:$E$8, MATCH('Admin Single Score'!D191, 'Dev Likert Scale Single Score'!$D$2:$D$8, 0))</f>
        <v>#N/A</v>
      </c>
      <c r="E189" s="45" t="e">
        <f>INDEX('Dev Likert Scale Single Score'!$E$2:$E$8, MATCH('Admin Single Score'!E191, 'Dev Likert Scale Single Score'!$D$2:$D$8, 0))</f>
        <v>#N/A</v>
      </c>
      <c r="F189" s="45" t="e">
        <f>INDEX('Dev Likert Scale Single Score'!$E$2:$E$8, MATCH('Admin Single Score'!F191, 'Dev Likert Scale Single Score'!$D$2:$D$8, 0))</f>
        <v>#N/A</v>
      </c>
      <c r="G189" s="45" t="e">
        <f>INDEX('Dev Likert Scale Single Score'!$E$2:$E$8, MATCH('Admin Single Score'!G191, 'Dev Likert Scale Single Score'!$D$2:$D$8, 0))</f>
        <v>#N/A</v>
      </c>
      <c r="H189" s="45" t="e">
        <f>INDEX('Dev Likert Scale Single Score'!$E$2:$E$8, MATCH('Admin Single Score'!H191, 'Dev Likert Scale Single Score'!$D$2:$D$8, 0))</f>
        <v>#N/A</v>
      </c>
      <c r="I189" s="45" t="e">
        <f>INDEX('Dev Likert Scale Single Score'!$E$2:$E$8, MATCH('Admin Single Score'!I191, 'Dev Likert Scale Single Score'!$D$2:$D$8, 0))</f>
        <v>#N/A</v>
      </c>
      <c r="J189" s="45" t="e">
        <f>INDEX('Dev Likert Scale Single Score'!$E$2:$E$8, MATCH('Admin Single Score'!J191, 'Dev Likert Scale Single Score'!$D$2:$D$8, 0))</f>
        <v>#N/A</v>
      </c>
      <c r="K189" s="45" t="e">
        <f>INDEX('Dev Likert Scale Single Score'!$E$2:$E$8, MATCH('Admin Single Score'!K191, 'Dev Likert Scale Single Score'!$D$2:$D$8, 0))</f>
        <v>#N/A</v>
      </c>
      <c r="L189" s="45" t="e">
        <f>INDEX('Dev Likert Scale Single Score'!$E$2:$E$8, MATCH('Admin Single Score'!L191, 'Dev Likert Scale Single Score'!$D$2:$D$8, 0))</f>
        <v>#N/A</v>
      </c>
      <c r="M189" s="45" t="e">
        <f>INDEX('Dev Likert Scale Single Score'!$E$2:$E$8, MATCH('Admin Single Score'!M191, 'Dev Likert Scale Single Score'!$D$2:$D$8, 0))</f>
        <v>#N/A</v>
      </c>
      <c r="N189" s="45" t="e">
        <f>INDEX('Dev Likert Scale Single Score'!$E$2:$E$8, MATCH('Admin Single Score'!N191, 'Dev Likert Scale Single Score'!$D$2:$D$8, 0))</f>
        <v>#N/A</v>
      </c>
      <c r="O189" s="45" t="e">
        <f>INDEX('Dev Likert Scale Single Score'!$E$2:$E$8, MATCH('Admin Single Score'!O191, 'Dev Likert Scale Single Score'!$D$2:$D$8, 0))</f>
        <v>#N/A</v>
      </c>
      <c r="P189" s="45" t="e">
        <f>INDEX('Dev Likert Scale Single Score'!$E$2:$E$8, MATCH('Admin Single Score'!P191, 'Dev Likert Scale Single Score'!$D$2:$D$8, 0))</f>
        <v>#N/A</v>
      </c>
      <c r="Q189" s="45" t="e">
        <f>INDEX('Dev Likert Scale Single Score'!$E$2:$E$8, MATCH('Admin Single Score'!Q191, 'Dev Likert Scale Single Score'!$D$2:$D$8, 0))</f>
        <v>#N/A</v>
      </c>
      <c r="R189" s="45" t="e">
        <f>INDEX('Dev Likert Scale Single Score'!$E$2:$E$8, MATCH('Admin Single Score'!R191, 'Dev Likert Scale Single Score'!$D$2:$D$8, 0))</f>
        <v>#N/A</v>
      </c>
      <c r="S189" s="45" t="e">
        <f>INDEX('Dev Likert Scale Single Score'!$E$2:$E$8, MATCH('Admin Single Score'!S191, 'Dev Likert Scale Single Score'!$D$2:$D$8, 0))</f>
        <v>#N/A</v>
      </c>
      <c r="T189" s="45" t="e">
        <f>INDEX('Dev Likert Scale Single Score'!$E$2:$E$8, MATCH('Admin Single Score'!T191, 'Dev Likert Scale Single Score'!$D$2:$D$8, 0))</f>
        <v>#N/A</v>
      </c>
      <c r="U189" s="45" t="e">
        <f>INDEX('Dev Likert Scale Single Score'!$E$2:$E$8, MATCH('Admin Single Score'!U191, 'Dev Likert Scale Single Score'!$D$2:$D$8, 0))</f>
        <v>#N/A</v>
      </c>
      <c r="V189" s="45" t="e">
        <f>INDEX('Dev Likert Scale Single Score'!$E$2:$E$8, MATCH('Admin Single Score'!V191, 'Dev Likert Scale Single Score'!$D$2:$D$8, 0))</f>
        <v>#N/A</v>
      </c>
      <c r="W189" s="45" t="e">
        <f>INDEX('Dev Likert Scale Single Score'!$E$2:$E$8, MATCH('Admin Single Score'!W191, 'Dev Likert Scale Single Score'!$D$2:$D$8, 0))</f>
        <v>#N/A</v>
      </c>
      <c r="X189" s="45" t="e">
        <f>INDEX('Dev Likert Scale Single Score'!$E$2:$E$8, MATCH('Admin Single Score'!X191, 'Dev Likert Scale Single Score'!$D$2:$D$8, 0))</f>
        <v>#N/A</v>
      </c>
      <c r="Y189" s="45" t="e">
        <f>INDEX('Dev Likert Scale Single Score'!$E$2:$E$8, MATCH('Admin Single Score'!Y191, 'Dev Likert Scale Single Score'!$D$2:$D$8, 0))</f>
        <v>#N/A</v>
      </c>
      <c r="Z189" s="45" t="e">
        <f>INDEX('Dev Likert Scale Single Score'!$E$2:$E$8, MATCH('Admin Single Score'!Z191, 'Dev Likert Scale Single Score'!$D$2:$D$8, 0))</f>
        <v>#N/A</v>
      </c>
      <c r="AA189" s="45" t="e">
        <f>INDEX('Dev Likert Scale Single Score'!$E$2:$E$8, MATCH('Admin Single Score'!AA191, 'Dev Likert Scale Single Score'!$D$2:$D$8, 0))</f>
        <v>#N/A</v>
      </c>
      <c r="AB189" s="45" t="e">
        <f>INDEX('Dev Likert Scale Single Score'!$E$2:$E$8, MATCH('Admin Single Score'!AB191, 'Dev Likert Scale Single Score'!$D$2:$D$8, 0))</f>
        <v>#N/A</v>
      </c>
      <c r="AC189" s="45" t="e">
        <f>INDEX('Dev Likert Scale Single Score'!$E$2:$E$8, MATCH('Admin Single Score'!AC191, 'Dev Likert Scale Single Score'!$D$2:$D$8, 0))</f>
        <v>#N/A</v>
      </c>
      <c r="AD189" s="45" t="e">
        <f>INDEX('Dev Likert Scale Single Score'!$E$2:$E$8, MATCH('Admin Single Score'!AD191, 'Dev Likert Scale Single Score'!$D$2:$D$8, 0))</f>
        <v>#N/A</v>
      </c>
      <c r="AE189" s="45" t="e">
        <f>INDEX('Dev Likert Scale Single Score'!$E$2:$E$8, MATCH('Admin Single Score'!AE191, 'Dev Likert Scale Single Score'!$D$2:$D$8, 0))</f>
        <v>#N/A</v>
      </c>
      <c r="AF189" s="45" t="e">
        <f>INDEX('Dev Likert Scale Single Score'!$E$2:$E$8, MATCH('Admin Single Score'!AF191, 'Dev Likert Scale Single Score'!$D$2:$D$8, 0))</f>
        <v>#N/A</v>
      </c>
      <c r="AG189" s="45" t="e">
        <f>INDEX('Dev Likert Scale Single Score'!$E$2:$E$8, MATCH('Admin Single Score'!AG191, 'Dev Likert Scale Single Score'!$D$2:$D$8, 0))</f>
        <v>#N/A</v>
      </c>
      <c r="AH189" s="45" t="e">
        <f>INDEX('Dev Likert Scale Single Score'!$E$2:$E$8, MATCH('Admin Single Score'!AH191, 'Dev Likert Scale Single Score'!$D$2:$D$8, 0))</f>
        <v>#N/A</v>
      </c>
      <c r="AI189" s="45" t="e">
        <f>INDEX('Dev Likert Scale Single Score'!$E$2:$E$8, MATCH('Admin Single Score'!AI191, 'Dev Likert Scale Single Score'!$D$2:$D$8, 0))</f>
        <v>#N/A</v>
      </c>
      <c r="AJ189" s="45" t="e">
        <f>INDEX('Dev Likert Scale Single Score'!$E$2:$E$8, MATCH('Admin Single Score'!AJ191, 'Dev Likert Scale Single Score'!$D$2:$D$8, 0))</f>
        <v>#N/A</v>
      </c>
      <c r="AK189" s="45" t="e">
        <f>INDEX('Dev Likert Scale Single Score'!$E$2:$E$8, MATCH('Admin Single Score'!AK191, 'Dev Likert Scale Single Score'!$D$2:$D$8, 0))</f>
        <v>#N/A</v>
      </c>
      <c r="AL189" s="45" t="e">
        <f>INDEX('Dev Likert Scale Single Score'!$E$2:$E$8, MATCH('Admin Single Score'!AL191, 'Dev Likert Scale Single Score'!$D$2:$D$8, 0))</f>
        <v>#N/A</v>
      </c>
      <c r="AM189" s="45" t="e">
        <f>INDEX('Dev Likert Scale Single Score'!$E$2:$E$8, MATCH('Admin Single Score'!AM191, 'Dev Likert Scale Single Score'!$D$2:$D$8, 0))</f>
        <v>#N/A</v>
      </c>
      <c r="AN189" s="45" t="e">
        <f>INDEX('Dev Likert Scale Single Score'!$E$2:$E$8, MATCH('Admin Single Score'!AN191, 'Dev Likert Scale Single Score'!$D$2:$D$8, 0))</f>
        <v>#N/A</v>
      </c>
      <c r="AO189" s="45" t="e">
        <f>INDEX('Dev Likert Scale Single Score'!$E$2:$E$8, MATCH('Admin Single Score'!AO191, 'Dev Likert Scale Single Score'!$D$2:$D$8, 0))</f>
        <v>#N/A</v>
      </c>
      <c r="AP189" s="45" t="e">
        <f>INDEX('Dev Likert Scale Single Score'!$E$2:$E$8, MATCH('Admin Single Score'!AP191, 'Dev Likert Scale Single Score'!$D$2:$D$8, 0))</f>
        <v>#N/A</v>
      </c>
      <c r="AQ189" s="45" t="e">
        <f>INDEX('Dev Likert Scale Single Score'!$E$2:$E$8, MATCH('Admin Single Score'!AQ191, 'Dev Likert Scale Single Score'!$D$2:$D$8, 0))</f>
        <v>#N/A</v>
      </c>
    </row>
    <row r="190" spans="1:43" ht="16.5" thickTop="1" thickBot="1" x14ac:dyDescent="0.3">
      <c r="A190" s="92" t="str">
        <f>'Admin Single Score'!A192</f>
        <v>Question_38</v>
      </c>
      <c r="B190" s="13" t="str">
        <f>'Admin Single Score'!B192</f>
        <v>Question 41</v>
      </c>
      <c r="C190" s="59">
        <f ca="1">'Admin Single Score'!C192</f>
        <v>0</v>
      </c>
      <c r="D190" s="45" t="e">
        <f>INDEX('Dev Likert Scale Single Score'!$E$2:$E$8, MATCH('Admin Single Score'!D192, 'Dev Likert Scale Single Score'!$D$2:$D$8, 0))</f>
        <v>#N/A</v>
      </c>
      <c r="E190" s="45" t="e">
        <f>INDEX('Dev Likert Scale Single Score'!$E$2:$E$8, MATCH('Admin Single Score'!E192, 'Dev Likert Scale Single Score'!$D$2:$D$8, 0))</f>
        <v>#N/A</v>
      </c>
      <c r="F190" s="45" t="e">
        <f>INDEX('Dev Likert Scale Single Score'!$E$2:$E$8, MATCH('Admin Single Score'!F192, 'Dev Likert Scale Single Score'!$D$2:$D$8, 0))</f>
        <v>#N/A</v>
      </c>
      <c r="G190" s="45" t="e">
        <f>INDEX('Dev Likert Scale Single Score'!$E$2:$E$8, MATCH('Admin Single Score'!G192, 'Dev Likert Scale Single Score'!$D$2:$D$8, 0))</f>
        <v>#N/A</v>
      </c>
      <c r="H190" s="45" t="e">
        <f>INDEX('Dev Likert Scale Single Score'!$E$2:$E$8, MATCH('Admin Single Score'!H192, 'Dev Likert Scale Single Score'!$D$2:$D$8, 0))</f>
        <v>#N/A</v>
      </c>
      <c r="I190" s="45" t="e">
        <f>INDEX('Dev Likert Scale Single Score'!$E$2:$E$8, MATCH('Admin Single Score'!I192, 'Dev Likert Scale Single Score'!$D$2:$D$8, 0))</f>
        <v>#N/A</v>
      </c>
      <c r="J190" s="45" t="e">
        <f>INDEX('Dev Likert Scale Single Score'!$E$2:$E$8, MATCH('Admin Single Score'!J192, 'Dev Likert Scale Single Score'!$D$2:$D$8, 0))</f>
        <v>#N/A</v>
      </c>
      <c r="K190" s="45" t="e">
        <f>INDEX('Dev Likert Scale Single Score'!$E$2:$E$8, MATCH('Admin Single Score'!K192, 'Dev Likert Scale Single Score'!$D$2:$D$8, 0))</f>
        <v>#N/A</v>
      </c>
      <c r="L190" s="45" t="e">
        <f>INDEX('Dev Likert Scale Single Score'!$E$2:$E$8, MATCH('Admin Single Score'!L192, 'Dev Likert Scale Single Score'!$D$2:$D$8, 0))</f>
        <v>#N/A</v>
      </c>
      <c r="M190" s="45" t="e">
        <f>INDEX('Dev Likert Scale Single Score'!$E$2:$E$8, MATCH('Admin Single Score'!M192, 'Dev Likert Scale Single Score'!$D$2:$D$8, 0))</f>
        <v>#N/A</v>
      </c>
      <c r="N190" s="45" t="e">
        <f>INDEX('Dev Likert Scale Single Score'!$E$2:$E$8, MATCH('Admin Single Score'!N192, 'Dev Likert Scale Single Score'!$D$2:$D$8, 0))</f>
        <v>#N/A</v>
      </c>
      <c r="O190" s="45" t="e">
        <f>INDEX('Dev Likert Scale Single Score'!$E$2:$E$8, MATCH('Admin Single Score'!O192, 'Dev Likert Scale Single Score'!$D$2:$D$8, 0))</f>
        <v>#N/A</v>
      </c>
      <c r="P190" s="45" t="e">
        <f>INDEX('Dev Likert Scale Single Score'!$E$2:$E$8, MATCH('Admin Single Score'!P192, 'Dev Likert Scale Single Score'!$D$2:$D$8, 0))</f>
        <v>#N/A</v>
      </c>
      <c r="Q190" s="45" t="e">
        <f>INDEX('Dev Likert Scale Single Score'!$E$2:$E$8, MATCH('Admin Single Score'!Q192, 'Dev Likert Scale Single Score'!$D$2:$D$8, 0))</f>
        <v>#N/A</v>
      </c>
      <c r="R190" s="45" t="e">
        <f>INDEX('Dev Likert Scale Single Score'!$E$2:$E$8, MATCH('Admin Single Score'!R192, 'Dev Likert Scale Single Score'!$D$2:$D$8, 0))</f>
        <v>#N/A</v>
      </c>
      <c r="S190" s="45" t="e">
        <f>INDEX('Dev Likert Scale Single Score'!$E$2:$E$8, MATCH('Admin Single Score'!S192, 'Dev Likert Scale Single Score'!$D$2:$D$8, 0))</f>
        <v>#N/A</v>
      </c>
      <c r="T190" s="45" t="e">
        <f>INDEX('Dev Likert Scale Single Score'!$E$2:$E$8, MATCH('Admin Single Score'!T192, 'Dev Likert Scale Single Score'!$D$2:$D$8, 0))</f>
        <v>#N/A</v>
      </c>
      <c r="U190" s="45" t="e">
        <f>INDEX('Dev Likert Scale Single Score'!$E$2:$E$8, MATCH('Admin Single Score'!U192, 'Dev Likert Scale Single Score'!$D$2:$D$8, 0))</f>
        <v>#N/A</v>
      </c>
      <c r="V190" s="45" t="e">
        <f>INDEX('Dev Likert Scale Single Score'!$E$2:$E$8, MATCH('Admin Single Score'!V192, 'Dev Likert Scale Single Score'!$D$2:$D$8, 0))</f>
        <v>#N/A</v>
      </c>
      <c r="W190" s="45" t="e">
        <f>INDEX('Dev Likert Scale Single Score'!$E$2:$E$8, MATCH('Admin Single Score'!W192, 'Dev Likert Scale Single Score'!$D$2:$D$8, 0))</f>
        <v>#N/A</v>
      </c>
      <c r="X190" s="45" t="e">
        <f>INDEX('Dev Likert Scale Single Score'!$E$2:$E$8, MATCH('Admin Single Score'!X192, 'Dev Likert Scale Single Score'!$D$2:$D$8, 0))</f>
        <v>#N/A</v>
      </c>
      <c r="Y190" s="45" t="e">
        <f>INDEX('Dev Likert Scale Single Score'!$E$2:$E$8, MATCH('Admin Single Score'!Y192, 'Dev Likert Scale Single Score'!$D$2:$D$8, 0))</f>
        <v>#N/A</v>
      </c>
      <c r="Z190" s="45" t="e">
        <f>INDEX('Dev Likert Scale Single Score'!$E$2:$E$8, MATCH('Admin Single Score'!Z192, 'Dev Likert Scale Single Score'!$D$2:$D$8, 0))</f>
        <v>#N/A</v>
      </c>
      <c r="AA190" s="45" t="e">
        <f>INDEX('Dev Likert Scale Single Score'!$E$2:$E$8, MATCH('Admin Single Score'!AA192, 'Dev Likert Scale Single Score'!$D$2:$D$8, 0))</f>
        <v>#N/A</v>
      </c>
      <c r="AB190" s="45" t="e">
        <f>INDEX('Dev Likert Scale Single Score'!$E$2:$E$8, MATCH('Admin Single Score'!AB192, 'Dev Likert Scale Single Score'!$D$2:$D$8, 0))</f>
        <v>#N/A</v>
      </c>
      <c r="AC190" s="45" t="e">
        <f>INDEX('Dev Likert Scale Single Score'!$E$2:$E$8, MATCH('Admin Single Score'!AC192, 'Dev Likert Scale Single Score'!$D$2:$D$8, 0))</f>
        <v>#N/A</v>
      </c>
      <c r="AD190" s="45" t="e">
        <f>INDEX('Dev Likert Scale Single Score'!$E$2:$E$8, MATCH('Admin Single Score'!AD192, 'Dev Likert Scale Single Score'!$D$2:$D$8, 0))</f>
        <v>#N/A</v>
      </c>
      <c r="AE190" s="45" t="e">
        <f>INDEX('Dev Likert Scale Single Score'!$E$2:$E$8, MATCH('Admin Single Score'!AE192, 'Dev Likert Scale Single Score'!$D$2:$D$8, 0))</f>
        <v>#N/A</v>
      </c>
      <c r="AF190" s="45" t="e">
        <f>INDEX('Dev Likert Scale Single Score'!$E$2:$E$8, MATCH('Admin Single Score'!AF192, 'Dev Likert Scale Single Score'!$D$2:$D$8, 0))</f>
        <v>#N/A</v>
      </c>
      <c r="AG190" s="45" t="e">
        <f>INDEX('Dev Likert Scale Single Score'!$E$2:$E$8, MATCH('Admin Single Score'!AG192, 'Dev Likert Scale Single Score'!$D$2:$D$8, 0))</f>
        <v>#N/A</v>
      </c>
      <c r="AH190" s="45" t="e">
        <f>INDEX('Dev Likert Scale Single Score'!$E$2:$E$8, MATCH('Admin Single Score'!AH192, 'Dev Likert Scale Single Score'!$D$2:$D$8, 0))</f>
        <v>#N/A</v>
      </c>
      <c r="AI190" s="45" t="e">
        <f>INDEX('Dev Likert Scale Single Score'!$E$2:$E$8, MATCH('Admin Single Score'!AI192, 'Dev Likert Scale Single Score'!$D$2:$D$8, 0))</f>
        <v>#N/A</v>
      </c>
      <c r="AJ190" s="45" t="e">
        <f>INDEX('Dev Likert Scale Single Score'!$E$2:$E$8, MATCH('Admin Single Score'!AJ192, 'Dev Likert Scale Single Score'!$D$2:$D$8, 0))</f>
        <v>#N/A</v>
      </c>
      <c r="AK190" s="45" t="e">
        <f>INDEX('Dev Likert Scale Single Score'!$E$2:$E$8, MATCH('Admin Single Score'!AK192, 'Dev Likert Scale Single Score'!$D$2:$D$8, 0))</f>
        <v>#N/A</v>
      </c>
      <c r="AL190" s="45" t="e">
        <f>INDEX('Dev Likert Scale Single Score'!$E$2:$E$8, MATCH('Admin Single Score'!AL192, 'Dev Likert Scale Single Score'!$D$2:$D$8, 0))</f>
        <v>#N/A</v>
      </c>
      <c r="AM190" s="45" t="e">
        <f>INDEX('Dev Likert Scale Single Score'!$E$2:$E$8, MATCH('Admin Single Score'!AM192, 'Dev Likert Scale Single Score'!$D$2:$D$8, 0))</f>
        <v>#N/A</v>
      </c>
      <c r="AN190" s="45" t="e">
        <f>INDEX('Dev Likert Scale Single Score'!$E$2:$E$8, MATCH('Admin Single Score'!AN192, 'Dev Likert Scale Single Score'!$D$2:$D$8, 0))</f>
        <v>#N/A</v>
      </c>
      <c r="AO190" s="45" t="e">
        <f>INDEX('Dev Likert Scale Single Score'!$E$2:$E$8, MATCH('Admin Single Score'!AO192, 'Dev Likert Scale Single Score'!$D$2:$D$8, 0))</f>
        <v>#N/A</v>
      </c>
      <c r="AP190" s="45" t="e">
        <f>INDEX('Dev Likert Scale Single Score'!$E$2:$E$8, MATCH('Admin Single Score'!AP192, 'Dev Likert Scale Single Score'!$D$2:$D$8, 0))</f>
        <v>#N/A</v>
      </c>
      <c r="AQ190" s="45" t="e">
        <f>INDEX('Dev Likert Scale Single Score'!$E$2:$E$8, MATCH('Admin Single Score'!AQ192, 'Dev Likert Scale Single Score'!$D$2:$D$8, 0))</f>
        <v>#N/A</v>
      </c>
    </row>
    <row r="191" spans="1:43" ht="16.5" thickTop="1" thickBot="1" x14ac:dyDescent="0.3">
      <c r="A191" s="92" t="str">
        <f>'Admin Single Score'!A193</f>
        <v>Question_38</v>
      </c>
      <c r="B191" s="13" t="str">
        <f>'Admin Single Score'!B193</f>
        <v>Question 41</v>
      </c>
      <c r="C191" s="59">
        <f ca="1">'Admin Single Score'!C193</f>
        <v>0</v>
      </c>
      <c r="D191" s="45" t="e">
        <f>INDEX('Dev Likert Scale Single Score'!$E$2:$E$8, MATCH('Admin Single Score'!D193, 'Dev Likert Scale Single Score'!$D$2:$D$8, 0))</f>
        <v>#N/A</v>
      </c>
      <c r="E191" s="45" t="e">
        <f>INDEX('Dev Likert Scale Single Score'!$E$2:$E$8, MATCH('Admin Single Score'!E193, 'Dev Likert Scale Single Score'!$D$2:$D$8, 0))</f>
        <v>#N/A</v>
      </c>
      <c r="F191" s="45" t="e">
        <f>INDEX('Dev Likert Scale Single Score'!$E$2:$E$8, MATCH('Admin Single Score'!F193, 'Dev Likert Scale Single Score'!$D$2:$D$8, 0))</f>
        <v>#N/A</v>
      </c>
      <c r="G191" s="45" t="e">
        <f>INDEX('Dev Likert Scale Single Score'!$E$2:$E$8, MATCH('Admin Single Score'!G193, 'Dev Likert Scale Single Score'!$D$2:$D$8, 0))</f>
        <v>#N/A</v>
      </c>
      <c r="H191" s="45" t="e">
        <f>INDEX('Dev Likert Scale Single Score'!$E$2:$E$8, MATCH('Admin Single Score'!H193, 'Dev Likert Scale Single Score'!$D$2:$D$8, 0))</f>
        <v>#N/A</v>
      </c>
      <c r="I191" s="45" t="e">
        <f>INDEX('Dev Likert Scale Single Score'!$E$2:$E$8, MATCH('Admin Single Score'!I193, 'Dev Likert Scale Single Score'!$D$2:$D$8, 0))</f>
        <v>#N/A</v>
      </c>
      <c r="J191" s="45" t="e">
        <f>INDEX('Dev Likert Scale Single Score'!$E$2:$E$8, MATCH('Admin Single Score'!J193, 'Dev Likert Scale Single Score'!$D$2:$D$8, 0))</f>
        <v>#N/A</v>
      </c>
      <c r="K191" s="45" t="e">
        <f>INDEX('Dev Likert Scale Single Score'!$E$2:$E$8, MATCH('Admin Single Score'!K193, 'Dev Likert Scale Single Score'!$D$2:$D$8, 0))</f>
        <v>#N/A</v>
      </c>
      <c r="L191" s="45" t="e">
        <f>INDEX('Dev Likert Scale Single Score'!$E$2:$E$8, MATCH('Admin Single Score'!L193, 'Dev Likert Scale Single Score'!$D$2:$D$8, 0))</f>
        <v>#N/A</v>
      </c>
      <c r="M191" s="45" t="e">
        <f>INDEX('Dev Likert Scale Single Score'!$E$2:$E$8, MATCH('Admin Single Score'!M193, 'Dev Likert Scale Single Score'!$D$2:$D$8, 0))</f>
        <v>#N/A</v>
      </c>
      <c r="N191" s="45" t="e">
        <f>INDEX('Dev Likert Scale Single Score'!$E$2:$E$8, MATCH('Admin Single Score'!N193, 'Dev Likert Scale Single Score'!$D$2:$D$8, 0))</f>
        <v>#N/A</v>
      </c>
      <c r="O191" s="45" t="e">
        <f>INDEX('Dev Likert Scale Single Score'!$E$2:$E$8, MATCH('Admin Single Score'!O193, 'Dev Likert Scale Single Score'!$D$2:$D$8, 0))</f>
        <v>#N/A</v>
      </c>
      <c r="P191" s="45" t="e">
        <f>INDEX('Dev Likert Scale Single Score'!$E$2:$E$8, MATCH('Admin Single Score'!P193, 'Dev Likert Scale Single Score'!$D$2:$D$8, 0))</f>
        <v>#N/A</v>
      </c>
      <c r="Q191" s="45" t="e">
        <f>INDEX('Dev Likert Scale Single Score'!$E$2:$E$8, MATCH('Admin Single Score'!Q193, 'Dev Likert Scale Single Score'!$D$2:$D$8, 0))</f>
        <v>#N/A</v>
      </c>
      <c r="R191" s="45" t="e">
        <f>INDEX('Dev Likert Scale Single Score'!$E$2:$E$8, MATCH('Admin Single Score'!R193, 'Dev Likert Scale Single Score'!$D$2:$D$8, 0))</f>
        <v>#N/A</v>
      </c>
      <c r="S191" s="45" t="e">
        <f>INDEX('Dev Likert Scale Single Score'!$E$2:$E$8, MATCH('Admin Single Score'!S193, 'Dev Likert Scale Single Score'!$D$2:$D$8, 0))</f>
        <v>#N/A</v>
      </c>
      <c r="T191" s="45" t="e">
        <f>INDEX('Dev Likert Scale Single Score'!$E$2:$E$8, MATCH('Admin Single Score'!T193, 'Dev Likert Scale Single Score'!$D$2:$D$8, 0))</f>
        <v>#N/A</v>
      </c>
      <c r="U191" s="45" t="e">
        <f>INDEX('Dev Likert Scale Single Score'!$E$2:$E$8, MATCH('Admin Single Score'!U193, 'Dev Likert Scale Single Score'!$D$2:$D$8, 0))</f>
        <v>#N/A</v>
      </c>
      <c r="V191" s="45" t="e">
        <f>INDEX('Dev Likert Scale Single Score'!$E$2:$E$8, MATCH('Admin Single Score'!V193, 'Dev Likert Scale Single Score'!$D$2:$D$8, 0))</f>
        <v>#N/A</v>
      </c>
      <c r="W191" s="45" t="e">
        <f>INDEX('Dev Likert Scale Single Score'!$E$2:$E$8, MATCH('Admin Single Score'!W193, 'Dev Likert Scale Single Score'!$D$2:$D$8, 0))</f>
        <v>#N/A</v>
      </c>
      <c r="X191" s="45" t="e">
        <f>INDEX('Dev Likert Scale Single Score'!$E$2:$E$8, MATCH('Admin Single Score'!X193, 'Dev Likert Scale Single Score'!$D$2:$D$8, 0))</f>
        <v>#N/A</v>
      </c>
      <c r="Y191" s="45" t="e">
        <f>INDEX('Dev Likert Scale Single Score'!$E$2:$E$8, MATCH('Admin Single Score'!Y193, 'Dev Likert Scale Single Score'!$D$2:$D$8, 0))</f>
        <v>#N/A</v>
      </c>
      <c r="Z191" s="45" t="e">
        <f>INDEX('Dev Likert Scale Single Score'!$E$2:$E$8, MATCH('Admin Single Score'!Z193, 'Dev Likert Scale Single Score'!$D$2:$D$8, 0))</f>
        <v>#N/A</v>
      </c>
      <c r="AA191" s="45" t="e">
        <f>INDEX('Dev Likert Scale Single Score'!$E$2:$E$8, MATCH('Admin Single Score'!AA193, 'Dev Likert Scale Single Score'!$D$2:$D$8, 0))</f>
        <v>#N/A</v>
      </c>
      <c r="AB191" s="45" t="e">
        <f>INDEX('Dev Likert Scale Single Score'!$E$2:$E$8, MATCH('Admin Single Score'!AB193, 'Dev Likert Scale Single Score'!$D$2:$D$8, 0))</f>
        <v>#N/A</v>
      </c>
      <c r="AC191" s="45" t="e">
        <f>INDEX('Dev Likert Scale Single Score'!$E$2:$E$8, MATCH('Admin Single Score'!AC193, 'Dev Likert Scale Single Score'!$D$2:$D$8, 0))</f>
        <v>#N/A</v>
      </c>
      <c r="AD191" s="45" t="e">
        <f>INDEX('Dev Likert Scale Single Score'!$E$2:$E$8, MATCH('Admin Single Score'!AD193, 'Dev Likert Scale Single Score'!$D$2:$D$8, 0))</f>
        <v>#N/A</v>
      </c>
      <c r="AE191" s="45" t="e">
        <f>INDEX('Dev Likert Scale Single Score'!$E$2:$E$8, MATCH('Admin Single Score'!AE193, 'Dev Likert Scale Single Score'!$D$2:$D$8, 0))</f>
        <v>#N/A</v>
      </c>
      <c r="AF191" s="45" t="e">
        <f>INDEX('Dev Likert Scale Single Score'!$E$2:$E$8, MATCH('Admin Single Score'!AF193, 'Dev Likert Scale Single Score'!$D$2:$D$8, 0))</f>
        <v>#N/A</v>
      </c>
      <c r="AG191" s="45" t="e">
        <f>INDEX('Dev Likert Scale Single Score'!$E$2:$E$8, MATCH('Admin Single Score'!AG193, 'Dev Likert Scale Single Score'!$D$2:$D$8, 0))</f>
        <v>#N/A</v>
      </c>
      <c r="AH191" s="45" t="e">
        <f>INDEX('Dev Likert Scale Single Score'!$E$2:$E$8, MATCH('Admin Single Score'!AH193, 'Dev Likert Scale Single Score'!$D$2:$D$8, 0))</f>
        <v>#N/A</v>
      </c>
      <c r="AI191" s="45" t="e">
        <f>INDEX('Dev Likert Scale Single Score'!$E$2:$E$8, MATCH('Admin Single Score'!AI193, 'Dev Likert Scale Single Score'!$D$2:$D$8, 0))</f>
        <v>#N/A</v>
      </c>
      <c r="AJ191" s="45" t="e">
        <f>INDEX('Dev Likert Scale Single Score'!$E$2:$E$8, MATCH('Admin Single Score'!AJ193, 'Dev Likert Scale Single Score'!$D$2:$D$8, 0))</f>
        <v>#N/A</v>
      </c>
      <c r="AK191" s="45" t="e">
        <f>INDEX('Dev Likert Scale Single Score'!$E$2:$E$8, MATCH('Admin Single Score'!AK193, 'Dev Likert Scale Single Score'!$D$2:$D$8, 0))</f>
        <v>#N/A</v>
      </c>
      <c r="AL191" s="45" t="e">
        <f>INDEX('Dev Likert Scale Single Score'!$E$2:$E$8, MATCH('Admin Single Score'!AL193, 'Dev Likert Scale Single Score'!$D$2:$D$8, 0))</f>
        <v>#N/A</v>
      </c>
      <c r="AM191" s="45" t="e">
        <f>INDEX('Dev Likert Scale Single Score'!$E$2:$E$8, MATCH('Admin Single Score'!AM193, 'Dev Likert Scale Single Score'!$D$2:$D$8, 0))</f>
        <v>#N/A</v>
      </c>
      <c r="AN191" s="45" t="e">
        <f>INDEX('Dev Likert Scale Single Score'!$E$2:$E$8, MATCH('Admin Single Score'!AN193, 'Dev Likert Scale Single Score'!$D$2:$D$8, 0))</f>
        <v>#N/A</v>
      </c>
      <c r="AO191" s="45" t="e">
        <f>INDEX('Dev Likert Scale Single Score'!$E$2:$E$8, MATCH('Admin Single Score'!AO193, 'Dev Likert Scale Single Score'!$D$2:$D$8, 0))</f>
        <v>#N/A</v>
      </c>
      <c r="AP191" s="45" t="e">
        <f>INDEX('Dev Likert Scale Single Score'!$E$2:$E$8, MATCH('Admin Single Score'!AP193, 'Dev Likert Scale Single Score'!$D$2:$D$8, 0))</f>
        <v>#N/A</v>
      </c>
      <c r="AQ191" s="45" t="e">
        <f>INDEX('Dev Likert Scale Single Score'!$E$2:$E$8, MATCH('Admin Single Score'!AQ193, 'Dev Likert Scale Single Score'!$D$2:$D$8, 0))</f>
        <v>#N/A</v>
      </c>
    </row>
    <row r="192" spans="1:43" ht="16.5" thickTop="1" thickBot="1" x14ac:dyDescent="0.3">
      <c r="A192" s="92" t="str">
        <f>'Admin Single Score'!A194</f>
        <v>Question_39</v>
      </c>
      <c r="B192" s="13" t="str">
        <f>'Admin Single Score'!B194</f>
        <v>Question 42</v>
      </c>
      <c r="C192" s="59">
        <f ca="1">'Admin Single Score'!C194</f>
        <v>0</v>
      </c>
      <c r="D192" s="45" t="e">
        <f>INDEX('Dev Likert Scale Single Score'!$E$2:$E$8, MATCH('Admin Single Score'!D194, 'Dev Likert Scale Single Score'!$D$2:$D$8, 0))</f>
        <v>#N/A</v>
      </c>
      <c r="E192" s="45" t="e">
        <f>INDEX('Dev Likert Scale Single Score'!$E$2:$E$8, MATCH('Admin Single Score'!E194, 'Dev Likert Scale Single Score'!$D$2:$D$8, 0))</f>
        <v>#N/A</v>
      </c>
      <c r="F192" s="45" t="e">
        <f>INDEX('Dev Likert Scale Single Score'!$E$2:$E$8, MATCH('Admin Single Score'!F194, 'Dev Likert Scale Single Score'!$D$2:$D$8, 0))</f>
        <v>#N/A</v>
      </c>
      <c r="G192" s="45" t="e">
        <f>INDEX('Dev Likert Scale Single Score'!$E$2:$E$8, MATCH('Admin Single Score'!G194, 'Dev Likert Scale Single Score'!$D$2:$D$8, 0))</f>
        <v>#N/A</v>
      </c>
      <c r="H192" s="45" t="e">
        <f>INDEX('Dev Likert Scale Single Score'!$E$2:$E$8, MATCH('Admin Single Score'!H194, 'Dev Likert Scale Single Score'!$D$2:$D$8, 0))</f>
        <v>#N/A</v>
      </c>
      <c r="I192" s="45" t="e">
        <f>INDEX('Dev Likert Scale Single Score'!$E$2:$E$8, MATCH('Admin Single Score'!I194, 'Dev Likert Scale Single Score'!$D$2:$D$8, 0))</f>
        <v>#N/A</v>
      </c>
      <c r="J192" s="45" t="e">
        <f>INDEX('Dev Likert Scale Single Score'!$E$2:$E$8, MATCH('Admin Single Score'!J194, 'Dev Likert Scale Single Score'!$D$2:$D$8, 0))</f>
        <v>#N/A</v>
      </c>
      <c r="K192" s="45" t="e">
        <f>INDEX('Dev Likert Scale Single Score'!$E$2:$E$8, MATCH('Admin Single Score'!K194, 'Dev Likert Scale Single Score'!$D$2:$D$8, 0))</f>
        <v>#N/A</v>
      </c>
      <c r="L192" s="45" t="e">
        <f>INDEX('Dev Likert Scale Single Score'!$E$2:$E$8, MATCH('Admin Single Score'!L194, 'Dev Likert Scale Single Score'!$D$2:$D$8, 0))</f>
        <v>#N/A</v>
      </c>
      <c r="M192" s="45" t="e">
        <f>INDEX('Dev Likert Scale Single Score'!$E$2:$E$8, MATCH('Admin Single Score'!M194, 'Dev Likert Scale Single Score'!$D$2:$D$8, 0))</f>
        <v>#N/A</v>
      </c>
      <c r="N192" s="45" t="e">
        <f>INDEX('Dev Likert Scale Single Score'!$E$2:$E$8, MATCH('Admin Single Score'!N194, 'Dev Likert Scale Single Score'!$D$2:$D$8, 0))</f>
        <v>#N/A</v>
      </c>
      <c r="O192" s="45" t="e">
        <f>INDEX('Dev Likert Scale Single Score'!$E$2:$E$8, MATCH('Admin Single Score'!O194, 'Dev Likert Scale Single Score'!$D$2:$D$8, 0))</f>
        <v>#N/A</v>
      </c>
      <c r="P192" s="45" t="e">
        <f>INDEX('Dev Likert Scale Single Score'!$E$2:$E$8, MATCH('Admin Single Score'!P194, 'Dev Likert Scale Single Score'!$D$2:$D$8, 0))</f>
        <v>#N/A</v>
      </c>
      <c r="Q192" s="45" t="e">
        <f>INDEX('Dev Likert Scale Single Score'!$E$2:$E$8, MATCH('Admin Single Score'!Q194, 'Dev Likert Scale Single Score'!$D$2:$D$8, 0))</f>
        <v>#N/A</v>
      </c>
      <c r="R192" s="45" t="e">
        <f>INDEX('Dev Likert Scale Single Score'!$E$2:$E$8, MATCH('Admin Single Score'!R194, 'Dev Likert Scale Single Score'!$D$2:$D$8, 0))</f>
        <v>#N/A</v>
      </c>
      <c r="S192" s="45" t="e">
        <f>INDEX('Dev Likert Scale Single Score'!$E$2:$E$8, MATCH('Admin Single Score'!S194, 'Dev Likert Scale Single Score'!$D$2:$D$8, 0))</f>
        <v>#N/A</v>
      </c>
      <c r="T192" s="45" t="e">
        <f>INDEX('Dev Likert Scale Single Score'!$E$2:$E$8, MATCH('Admin Single Score'!T194, 'Dev Likert Scale Single Score'!$D$2:$D$8, 0))</f>
        <v>#N/A</v>
      </c>
      <c r="U192" s="45" t="e">
        <f>INDEX('Dev Likert Scale Single Score'!$E$2:$E$8, MATCH('Admin Single Score'!U194, 'Dev Likert Scale Single Score'!$D$2:$D$8, 0))</f>
        <v>#N/A</v>
      </c>
      <c r="V192" s="45" t="e">
        <f>INDEX('Dev Likert Scale Single Score'!$E$2:$E$8, MATCH('Admin Single Score'!V194, 'Dev Likert Scale Single Score'!$D$2:$D$8, 0))</f>
        <v>#N/A</v>
      </c>
      <c r="W192" s="45" t="e">
        <f>INDEX('Dev Likert Scale Single Score'!$E$2:$E$8, MATCH('Admin Single Score'!W194, 'Dev Likert Scale Single Score'!$D$2:$D$8, 0))</f>
        <v>#N/A</v>
      </c>
      <c r="X192" s="45" t="e">
        <f>INDEX('Dev Likert Scale Single Score'!$E$2:$E$8, MATCH('Admin Single Score'!X194, 'Dev Likert Scale Single Score'!$D$2:$D$8, 0))</f>
        <v>#N/A</v>
      </c>
      <c r="Y192" s="45" t="e">
        <f>INDEX('Dev Likert Scale Single Score'!$E$2:$E$8, MATCH('Admin Single Score'!Y194, 'Dev Likert Scale Single Score'!$D$2:$D$8, 0))</f>
        <v>#N/A</v>
      </c>
      <c r="Z192" s="45" t="e">
        <f>INDEX('Dev Likert Scale Single Score'!$E$2:$E$8, MATCH('Admin Single Score'!Z194, 'Dev Likert Scale Single Score'!$D$2:$D$8, 0))</f>
        <v>#N/A</v>
      </c>
      <c r="AA192" s="45" t="e">
        <f>INDEX('Dev Likert Scale Single Score'!$E$2:$E$8, MATCH('Admin Single Score'!AA194, 'Dev Likert Scale Single Score'!$D$2:$D$8, 0))</f>
        <v>#N/A</v>
      </c>
      <c r="AB192" s="45" t="e">
        <f>INDEX('Dev Likert Scale Single Score'!$E$2:$E$8, MATCH('Admin Single Score'!AB194, 'Dev Likert Scale Single Score'!$D$2:$D$8, 0))</f>
        <v>#N/A</v>
      </c>
      <c r="AC192" s="45" t="e">
        <f>INDEX('Dev Likert Scale Single Score'!$E$2:$E$8, MATCH('Admin Single Score'!AC194, 'Dev Likert Scale Single Score'!$D$2:$D$8, 0))</f>
        <v>#N/A</v>
      </c>
      <c r="AD192" s="45" t="e">
        <f>INDEX('Dev Likert Scale Single Score'!$E$2:$E$8, MATCH('Admin Single Score'!AD194, 'Dev Likert Scale Single Score'!$D$2:$D$8, 0))</f>
        <v>#N/A</v>
      </c>
      <c r="AE192" s="45" t="e">
        <f>INDEX('Dev Likert Scale Single Score'!$E$2:$E$8, MATCH('Admin Single Score'!AE194, 'Dev Likert Scale Single Score'!$D$2:$D$8, 0))</f>
        <v>#N/A</v>
      </c>
      <c r="AF192" s="45" t="e">
        <f>INDEX('Dev Likert Scale Single Score'!$E$2:$E$8, MATCH('Admin Single Score'!AF194, 'Dev Likert Scale Single Score'!$D$2:$D$8, 0))</f>
        <v>#N/A</v>
      </c>
      <c r="AG192" s="45" t="e">
        <f>INDEX('Dev Likert Scale Single Score'!$E$2:$E$8, MATCH('Admin Single Score'!AG194, 'Dev Likert Scale Single Score'!$D$2:$D$8, 0))</f>
        <v>#N/A</v>
      </c>
      <c r="AH192" s="45" t="e">
        <f>INDEX('Dev Likert Scale Single Score'!$E$2:$E$8, MATCH('Admin Single Score'!AH194, 'Dev Likert Scale Single Score'!$D$2:$D$8, 0))</f>
        <v>#N/A</v>
      </c>
      <c r="AI192" s="45" t="e">
        <f>INDEX('Dev Likert Scale Single Score'!$E$2:$E$8, MATCH('Admin Single Score'!AI194, 'Dev Likert Scale Single Score'!$D$2:$D$8, 0))</f>
        <v>#N/A</v>
      </c>
      <c r="AJ192" s="45" t="e">
        <f>INDEX('Dev Likert Scale Single Score'!$E$2:$E$8, MATCH('Admin Single Score'!AJ194, 'Dev Likert Scale Single Score'!$D$2:$D$8, 0))</f>
        <v>#N/A</v>
      </c>
      <c r="AK192" s="45" t="e">
        <f>INDEX('Dev Likert Scale Single Score'!$E$2:$E$8, MATCH('Admin Single Score'!AK194, 'Dev Likert Scale Single Score'!$D$2:$D$8, 0))</f>
        <v>#N/A</v>
      </c>
      <c r="AL192" s="45" t="e">
        <f>INDEX('Dev Likert Scale Single Score'!$E$2:$E$8, MATCH('Admin Single Score'!AL194, 'Dev Likert Scale Single Score'!$D$2:$D$8, 0))</f>
        <v>#N/A</v>
      </c>
      <c r="AM192" s="45" t="e">
        <f>INDEX('Dev Likert Scale Single Score'!$E$2:$E$8, MATCH('Admin Single Score'!AM194, 'Dev Likert Scale Single Score'!$D$2:$D$8, 0))</f>
        <v>#N/A</v>
      </c>
      <c r="AN192" s="45" t="e">
        <f>INDEX('Dev Likert Scale Single Score'!$E$2:$E$8, MATCH('Admin Single Score'!AN194, 'Dev Likert Scale Single Score'!$D$2:$D$8, 0))</f>
        <v>#N/A</v>
      </c>
      <c r="AO192" s="45" t="e">
        <f>INDEX('Dev Likert Scale Single Score'!$E$2:$E$8, MATCH('Admin Single Score'!AO194, 'Dev Likert Scale Single Score'!$D$2:$D$8, 0))</f>
        <v>#N/A</v>
      </c>
      <c r="AP192" s="45" t="e">
        <f>INDEX('Dev Likert Scale Single Score'!$E$2:$E$8, MATCH('Admin Single Score'!AP194, 'Dev Likert Scale Single Score'!$D$2:$D$8, 0))</f>
        <v>#N/A</v>
      </c>
      <c r="AQ192" s="45" t="e">
        <f>INDEX('Dev Likert Scale Single Score'!$E$2:$E$8, MATCH('Admin Single Score'!AQ194, 'Dev Likert Scale Single Score'!$D$2:$D$8, 0))</f>
        <v>#N/A</v>
      </c>
    </row>
    <row r="193" spans="1:43" ht="16.5" thickTop="1" thickBot="1" x14ac:dyDescent="0.3">
      <c r="A193" s="92" t="str">
        <f>'Admin Single Score'!A195</f>
        <v>Question_39</v>
      </c>
      <c r="B193" s="13" t="str">
        <f>'Admin Single Score'!B195</f>
        <v>Question 42</v>
      </c>
      <c r="C193" s="59">
        <f ca="1">'Admin Single Score'!C195</f>
        <v>0</v>
      </c>
      <c r="D193" s="45" t="e">
        <f>INDEX('Dev Likert Scale Single Score'!$E$2:$E$8, MATCH('Admin Single Score'!D195, 'Dev Likert Scale Single Score'!$D$2:$D$8, 0))</f>
        <v>#N/A</v>
      </c>
      <c r="E193" s="45" t="e">
        <f>INDEX('Dev Likert Scale Single Score'!$E$2:$E$8, MATCH('Admin Single Score'!E195, 'Dev Likert Scale Single Score'!$D$2:$D$8, 0))</f>
        <v>#N/A</v>
      </c>
      <c r="F193" s="45" t="e">
        <f>INDEX('Dev Likert Scale Single Score'!$E$2:$E$8, MATCH('Admin Single Score'!F195, 'Dev Likert Scale Single Score'!$D$2:$D$8, 0))</f>
        <v>#N/A</v>
      </c>
      <c r="G193" s="45" t="e">
        <f>INDEX('Dev Likert Scale Single Score'!$E$2:$E$8, MATCH('Admin Single Score'!G195, 'Dev Likert Scale Single Score'!$D$2:$D$8, 0))</f>
        <v>#N/A</v>
      </c>
      <c r="H193" s="45" t="e">
        <f>INDEX('Dev Likert Scale Single Score'!$E$2:$E$8, MATCH('Admin Single Score'!H195, 'Dev Likert Scale Single Score'!$D$2:$D$8, 0))</f>
        <v>#N/A</v>
      </c>
      <c r="I193" s="45" t="e">
        <f>INDEX('Dev Likert Scale Single Score'!$E$2:$E$8, MATCH('Admin Single Score'!I195, 'Dev Likert Scale Single Score'!$D$2:$D$8, 0))</f>
        <v>#N/A</v>
      </c>
      <c r="J193" s="45" t="e">
        <f>INDEX('Dev Likert Scale Single Score'!$E$2:$E$8, MATCH('Admin Single Score'!J195, 'Dev Likert Scale Single Score'!$D$2:$D$8, 0))</f>
        <v>#N/A</v>
      </c>
      <c r="K193" s="45" t="e">
        <f>INDEX('Dev Likert Scale Single Score'!$E$2:$E$8, MATCH('Admin Single Score'!K195, 'Dev Likert Scale Single Score'!$D$2:$D$8, 0))</f>
        <v>#N/A</v>
      </c>
      <c r="L193" s="45" t="e">
        <f>INDEX('Dev Likert Scale Single Score'!$E$2:$E$8, MATCH('Admin Single Score'!L195, 'Dev Likert Scale Single Score'!$D$2:$D$8, 0))</f>
        <v>#N/A</v>
      </c>
      <c r="M193" s="45" t="e">
        <f>INDEX('Dev Likert Scale Single Score'!$E$2:$E$8, MATCH('Admin Single Score'!M195, 'Dev Likert Scale Single Score'!$D$2:$D$8, 0))</f>
        <v>#N/A</v>
      </c>
      <c r="N193" s="45" t="e">
        <f>INDEX('Dev Likert Scale Single Score'!$E$2:$E$8, MATCH('Admin Single Score'!N195, 'Dev Likert Scale Single Score'!$D$2:$D$8, 0))</f>
        <v>#N/A</v>
      </c>
      <c r="O193" s="45" t="e">
        <f>INDEX('Dev Likert Scale Single Score'!$E$2:$E$8, MATCH('Admin Single Score'!O195, 'Dev Likert Scale Single Score'!$D$2:$D$8, 0))</f>
        <v>#N/A</v>
      </c>
      <c r="P193" s="45" t="e">
        <f>INDEX('Dev Likert Scale Single Score'!$E$2:$E$8, MATCH('Admin Single Score'!P195, 'Dev Likert Scale Single Score'!$D$2:$D$8, 0))</f>
        <v>#N/A</v>
      </c>
      <c r="Q193" s="45" t="e">
        <f>INDEX('Dev Likert Scale Single Score'!$E$2:$E$8, MATCH('Admin Single Score'!Q195, 'Dev Likert Scale Single Score'!$D$2:$D$8, 0))</f>
        <v>#N/A</v>
      </c>
      <c r="R193" s="45" t="e">
        <f>INDEX('Dev Likert Scale Single Score'!$E$2:$E$8, MATCH('Admin Single Score'!R195, 'Dev Likert Scale Single Score'!$D$2:$D$8, 0))</f>
        <v>#N/A</v>
      </c>
      <c r="S193" s="45" t="e">
        <f>INDEX('Dev Likert Scale Single Score'!$E$2:$E$8, MATCH('Admin Single Score'!S195, 'Dev Likert Scale Single Score'!$D$2:$D$8, 0))</f>
        <v>#N/A</v>
      </c>
      <c r="T193" s="45" t="e">
        <f>INDEX('Dev Likert Scale Single Score'!$E$2:$E$8, MATCH('Admin Single Score'!T195, 'Dev Likert Scale Single Score'!$D$2:$D$8, 0))</f>
        <v>#N/A</v>
      </c>
      <c r="U193" s="45" t="e">
        <f>INDEX('Dev Likert Scale Single Score'!$E$2:$E$8, MATCH('Admin Single Score'!U195, 'Dev Likert Scale Single Score'!$D$2:$D$8, 0))</f>
        <v>#N/A</v>
      </c>
      <c r="V193" s="45" t="e">
        <f>INDEX('Dev Likert Scale Single Score'!$E$2:$E$8, MATCH('Admin Single Score'!V195, 'Dev Likert Scale Single Score'!$D$2:$D$8, 0))</f>
        <v>#N/A</v>
      </c>
      <c r="W193" s="45" t="e">
        <f>INDEX('Dev Likert Scale Single Score'!$E$2:$E$8, MATCH('Admin Single Score'!W195, 'Dev Likert Scale Single Score'!$D$2:$D$8, 0))</f>
        <v>#N/A</v>
      </c>
      <c r="X193" s="45" t="e">
        <f>INDEX('Dev Likert Scale Single Score'!$E$2:$E$8, MATCH('Admin Single Score'!X195, 'Dev Likert Scale Single Score'!$D$2:$D$8, 0))</f>
        <v>#N/A</v>
      </c>
      <c r="Y193" s="45" t="e">
        <f>INDEX('Dev Likert Scale Single Score'!$E$2:$E$8, MATCH('Admin Single Score'!Y195, 'Dev Likert Scale Single Score'!$D$2:$D$8, 0))</f>
        <v>#N/A</v>
      </c>
      <c r="Z193" s="45" t="e">
        <f>INDEX('Dev Likert Scale Single Score'!$E$2:$E$8, MATCH('Admin Single Score'!Z195, 'Dev Likert Scale Single Score'!$D$2:$D$8, 0))</f>
        <v>#N/A</v>
      </c>
      <c r="AA193" s="45" t="e">
        <f>INDEX('Dev Likert Scale Single Score'!$E$2:$E$8, MATCH('Admin Single Score'!AA195, 'Dev Likert Scale Single Score'!$D$2:$D$8, 0))</f>
        <v>#N/A</v>
      </c>
      <c r="AB193" s="45" t="e">
        <f>INDEX('Dev Likert Scale Single Score'!$E$2:$E$8, MATCH('Admin Single Score'!AB195, 'Dev Likert Scale Single Score'!$D$2:$D$8, 0))</f>
        <v>#N/A</v>
      </c>
      <c r="AC193" s="45" t="e">
        <f>INDEX('Dev Likert Scale Single Score'!$E$2:$E$8, MATCH('Admin Single Score'!AC195, 'Dev Likert Scale Single Score'!$D$2:$D$8, 0))</f>
        <v>#N/A</v>
      </c>
      <c r="AD193" s="45" t="e">
        <f>INDEX('Dev Likert Scale Single Score'!$E$2:$E$8, MATCH('Admin Single Score'!AD195, 'Dev Likert Scale Single Score'!$D$2:$D$8, 0))</f>
        <v>#N/A</v>
      </c>
      <c r="AE193" s="45" t="e">
        <f>INDEX('Dev Likert Scale Single Score'!$E$2:$E$8, MATCH('Admin Single Score'!AE195, 'Dev Likert Scale Single Score'!$D$2:$D$8, 0))</f>
        <v>#N/A</v>
      </c>
      <c r="AF193" s="45" t="e">
        <f>INDEX('Dev Likert Scale Single Score'!$E$2:$E$8, MATCH('Admin Single Score'!AF195, 'Dev Likert Scale Single Score'!$D$2:$D$8, 0))</f>
        <v>#N/A</v>
      </c>
      <c r="AG193" s="45" t="e">
        <f>INDEX('Dev Likert Scale Single Score'!$E$2:$E$8, MATCH('Admin Single Score'!AG195, 'Dev Likert Scale Single Score'!$D$2:$D$8, 0))</f>
        <v>#N/A</v>
      </c>
      <c r="AH193" s="45" t="e">
        <f>INDEX('Dev Likert Scale Single Score'!$E$2:$E$8, MATCH('Admin Single Score'!AH195, 'Dev Likert Scale Single Score'!$D$2:$D$8, 0))</f>
        <v>#N/A</v>
      </c>
      <c r="AI193" s="45" t="e">
        <f>INDEX('Dev Likert Scale Single Score'!$E$2:$E$8, MATCH('Admin Single Score'!AI195, 'Dev Likert Scale Single Score'!$D$2:$D$8, 0))</f>
        <v>#N/A</v>
      </c>
      <c r="AJ193" s="45" t="e">
        <f>INDEX('Dev Likert Scale Single Score'!$E$2:$E$8, MATCH('Admin Single Score'!AJ195, 'Dev Likert Scale Single Score'!$D$2:$D$8, 0))</f>
        <v>#N/A</v>
      </c>
      <c r="AK193" s="45" t="e">
        <f>INDEX('Dev Likert Scale Single Score'!$E$2:$E$8, MATCH('Admin Single Score'!AK195, 'Dev Likert Scale Single Score'!$D$2:$D$8, 0))</f>
        <v>#N/A</v>
      </c>
      <c r="AL193" s="45" t="e">
        <f>INDEX('Dev Likert Scale Single Score'!$E$2:$E$8, MATCH('Admin Single Score'!AL195, 'Dev Likert Scale Single Score'!$D$2:$D$8, 0))</f>
        <v>#N/A</v>
      </c>
      <c r="AM193" s="45" t="e">
        <f>INDEX('Dev Likert Scale Single Score'!$E$2:$E$8, MATCH('Admin Single Score'!AM195, 'Dev Likert Scale Single Score'!$D$2:$D$8, 0))</f>
        <v>#N/A</v>
      </c>
      <c r="AN193" s="45" t="e">
        <f>INDEX('Dev Likert Scale Single Score'!$E$2:$E$8, MATCH('Admin Single Score'!AN195, 'Dev Likert Scale Single Score'!$D$2:$D$8, 0))</f>
        <v>#N/A</v>
      </c>
      <c r="AO193" s="45" t="e">
        <f>INDEX('Dev Likert Scale Single Score'!$E$2:$E$8, MATCH('Admin Single Score'!AO195, 'Dev Likert Scale Single Score'!$D$2:$D$8, 0))</f>
        <v>#N/A</v>
      </c>
      <c r="AP193" s="45" t="e">
        <f>INDEX('Dev Likert Scale Single Score'!$E$2:$E$8, MATCH('Admin Single Score'!AP195, 'Dev Likert Scale Single Score'!$D$2:$D$8, 0))</f>
        <v>#N/A</v>
      </c>
      <c r="AQ193" s="45" t="e">
        <f>INDEX('Dev Likert Scale Single Score'!$E$2:$E$8, MATCH('Admin Single Score'!AQ195, 'Dev Likert Scale Single Score'!$D$2:$D$8, 0))</f>
        <v>#N/A</v>
      </c>
    </row>
    <row r="194" spans="1:43" ht="16.5" thickTop="1" thickBot="1" x14ac:dyDescent="0.3">
      <c r="A194" s="92" t="str">
        <f>'Admin Single Score'!A196</f>
        <v>Question_39</v>
      </c>
      <c r="B194" s="13" t="str">
        <f>'Admin Single Score'!B196</f>
        <v>Question 42</v>
      </c>
      <c r="C194" s="59">
        <f ca="1">'Admin Single Score'!C196</f>
        <v>0</v>
      </c>
      <c r="D194" s="45" t="e">
        <f>INDEX('Dev Likert Scale Single Score'!$E$2:$E$8, MATCH('Admin Single Score'!D196, 'Dev Likert Scale Single Score'!$D$2:$D$8, 0))</f>
        <v>#N/A</v>
      </c>
      <c r="E194" s="45" t="e">
        <f>INDEX('Dev Likert Scale Single Score'!$E$2:$E$8, MATCH('Admin Single Score'!E196, 'Dev Likert Scale Single Score'!$D$2:$D$8, 0))</f>
        <v>#N/A</v>
      </c>
      <c r="F194" s="45" t="e">
        <f>INDEX('Dev Likert Scale Single Score'!$E$2:$E$8, MATCH('Admin Single Score'!F196, 'Dev Likert Scale Single Score'!$D$2:$D$8, 0))</f>
        <v>#N/A</v>
      </c>
      <c r="G194" s="45" t="e">
        <f>INDEX('Dev Likert Scale Single Score'!$E$2:$E$8, MATCH('Admin Single Score'!G196, 'Dev Likert Scale Single Score'!$D$2:$D$8, 0))</f>
        <v>#N/A</v>
      </c>
      <c r="H194" s="45" t="e">
        <f>INDEX('Dev Likert Scale Single Score'!$E$2:$E$8, MATCH('Admin Single Score'!H196, 'Dev Likert Scale Single Score'!$D$2:$D$8, 0))</f>
        <v>#N/A</v>
      </c>
      <c r="I194" s="45" t="e">
        <f>INDEX('Dev Likert Scale Single Score'!$E$2:$E$8, MATCH('Admin Single Score'!I196, 'Dev Likert Scale Single Score'!$D$2:$D$8, 0))</f>
        <v>#N/A</v>
      </c>
      <c r="J194" s="45" t="e">
        <f>INDEX('Dev Likert Scale Single Score'!$E$2:$E$8, MATCH('Admin Single Score'!J196, 'Dev Likert Scale Single Score'!$D$2:$D$8, 0))</f>
        <v>#N/A</v>
      </c>
      <c r="K194" s="45" t="e">
        <f>INDEX('Dev Likert Scale Single Score'!$E$2:$E$8, MATCH('Admin Single Score'!K196, 'Dev Likert Scale Single Score'!$D$2:$D$8, 0))</f>
        <v>#N/A</v>
      </c>
      <c r="L194" s="45" t="e">
        <f>INDEX('Dev Likert Scale Single Score'!$E$2:$E$8, MATCH('Admin Single Score'!L196, 'Dev Likert Scale Single Score'!$D$2:$D$8, 0))</f>
        <v>#N/A</v>
      </c>
      <c r="M194" s="45" t="e">
        <f>INDEX('Dev Likert Scale Single Score'!$E$2:$E$8, MATCH('Admin Single Score'!M196, 'Dev Likert Scale Single Score'!$D$2:$D$8, 0))</f>
        <v>#N/A</v>
      </c>
      <c r="N194" s="45" t="e">
        <f>INDEX('Dev Likert Scale Single Score'!$E$2:$E$8, MATCH('Admin Single Score'!N196, 'Dev Likert Scale Single Score'!$D$2:$D$8, 0))</f>
        <v>#N/A</v>
      </c>
      <c r="O194" s="45" t="e">
        <f>INDEX('Dev Likert Scale Single Score'!$E$2:$E$8, MATCH('Admin Single Score'!O196, 'Dev Likert Scale Single Score'!$D$2:$D$8, 0))</f>
        <v>#N/A</v>
      </c>
      <c r="P194" s="45" t="e">
        <f>INDEX('Dev Likert Scale Single Score'!$E$2:$E$8, MATCH('Admin Single Score'!P196, 'Dev Likert Scale Single Score'!$D$2:$D$8, 0))</f>
        <v>#N/A</v>
      </c>
      <c r="Q194" s="45" t="e">
        <f>INDEX('Dev Likert Scale Single Score'!$E$2:$E$8, MATCH('Admin Single Score'!Q196, 'Dev Likert Scale Single Score'!$D$2:$D$8, 0))</f>
        <v>#N/A</v>
      </c>
      <c r="R194" s="45" t="e">
        <f>INDEX('Dev Likert Scale Single Score'!$E$2:$E$8, MATCH('Admin Single Score'!R196, 'Dev Likert Scale Single Score'!$D$2:$D$8, 0))</f>
        <v>#N/A</v>
      </c>
      <c r="S194" s="45" t="e">
        <f>INDEX('Dev Likert Scale Single Score'!$E$2:$E$8, MATCH('Admin Single Score'!S196, 'Dev Likert Scale Single Score'!$D$2:$D$8, 0))</f>
        <v>#N/A</v>
      </c>
      <c r="T194" s="45" t="e">
        <f>INDEX('Dev Likert Scale Single Score'!$E$2:$E$8, MATCH('Admin Single Score'!T196, 'Dev Likert Scale Single Score'!$D$2:$D$8, 0))</f>
        <v>#N/A</v>
      </c>
      <c r="U194" s="45" t="e">
        <f>INDEX('Dev Likert Scale Single Score'!$E$2:$E$8, MATCH('Admin Single Score'!U196, 'Dev Likert Scale Single Score'!$D$2:$D$8, 0))</f>
        <v>#N/A</v>
      </c>
      <c r="V194" s="45" t="e">
        <f>INDEX('Dev Likert Scale Single Score'!$E$2:$E$8, MATCH('Admin Single Score'!V196, 'Dev Likert Scale Single Score'!$D$2:$D$8, 0))</f>
        <v>#N/A</v>
      </c>
      <c r="W194" s="45" t="e">
        <f>INDEX('Dev Likert Scale Single Score'!$E$2:$E$8, MATCH('Admin Single Score'!W196, 'Dev Likert Scale Single Score'!$D$2:$D$8, 0))</f>
        <v>#N/A</v>
      </c>
      <c r="X194" s="45" t="e">
        <f>INDEX('Dev Likert Scale Single Score'!$E$2:$E$8, MATCH('Admin Single Score'!X196, 'Dev Likert Scale Single Score'!$D$2:$D$8, 0))</f>
        <v>#N/A</v>
      </c>
      <c r="Y194" s="45" t="e">
        <f>INDEX('Dev Likert Scale Single Score'!$E$2:$E$8, MATCH('Admin Single Score'!Y196, 'Dev Likert Scale Single Score'!$D$2:$D$8, 0))</f>
        <v>#N/A</v>
      </c>
      <c r="Z194" s="45" t="e">
        <f>INDEX('Dev Likert Scale Single Score'!$E$2:$E$8, MATCH('Admin Single Score'!Z196, 'Dev Likert Scale Single Score'!$D$2:$D$8, 0))</f>
        <v>#N/A</v>
      </c>
      <c r="AA194" s="45" t="e">
        <f>INDEX('Dev Likert Scale Single Score'!$E$2:$E$8, MATCH('Admin Single Score'!AA196, 'Dev Likert Scale Single Score'!$D$2:$D$8, 0))</f>
        <v>#N/A</v>
      </c>
      <c r="AB194" s="45" t="e">
        <f>INDEX('Dev Likert Scale Single Score'!$E$2:$E$8, MATCH('Admin Single Score'!AB196, 'Dev Likert Scale Single Score'!$D$2:$D$8, 0))</f>
        <v>#N/A</v>
      </c>
      <c r="AC194" s="45" t="e">
        <f>INDEX('Dev Likert Scale Single Score'!$E$2:$E$8, MATCH('Admin Single Score'!AC196, 'Dev Likert Scale Single Score'!$D$2:$D$8, 0))</f>
        <v>#N/A</v>
      </c>
      <c r="AD194" s="45" t="e">
        <f>INDEX('Dev Likert Scale Single Score'!$E$2:$E$8, MATCH('Admin Single Score'!AD196, 'Dev Likert Scale Single Score'!$D$2:$D$8, 0))</f>
        <v>#N/A</v>
      </c>
      <c r="AE194" s="45" t="e">
        <f>INDEX('Dev Likert Scale Single Score'!$E$2:$E$8, MATCH('Admin Single Score'!AE196, 'Dev Likert Scale Single Score'!$D$2:$D$8, 0))</f>
        <v>#N/A</v>
      </c>
      <c r="AF194" s="45" t="e">
        <f>INDEX('Dev Likert Scale Single Score'!$E$2:$E$8, MATCH('Admin Single Score'!AF196, 'Dev Likert Scale Single Score'!$D$2:$D$8, 0))</f>
        <v>#N/A</v>
      </c>
      <c r="AG194" s="45" t="e">
        <f>INDEX('Dev Likert Scale Single Score'!$E$2:$E$8, MATCH('Admin Single Score'!AG196, 'Dev Likert Scale Single Score'!$D$2:$D$8, 0))</f>
        <v>#N/A</v>
      </c>
      <c r="AH194" s="45" t="e">
        <f>INDEX('Dev Likert Scale Single Score'!$E$2:$E$8, MATCH('Admin Single Score'!AH196, 'Dev Likert Scale Single Score'!$D$2:$D$8, 0))</f>
        <v>#N/A</v>
      </c>
      <c r="AI194" s="45" t="e">
        <f>INDEX('Dev Likert Scale Single Score'!$E$2:$E$8, MATCH('Admin Single Score'!AI196, 'Dev Likert Scale Single Score'!$D$2:$D$8, 0))</f>
        <v>#N/A</v>
      </c>
      <c r="AJ194" s="45" t="e">
        <f>INDEX('Dev Likert Scale Single Score'!$E$2:$E$8, MATCH('Admin Single Score'!AJ196, 'Dev Likert Scale Single Score'!$D$2:$D$8, 0))</f>
        <v>#N/A</v>
      </c>
      <c r="AK194" s="45" t="e">
        <f>INDEX('Dev Likert Scale Single Score'!$E$2:$E$8, MATCH('Admin Single Score'!AK196, 'Dev Likert Scale Single Score'!$D$2:$D$8, 0))</f>
        <v>#N/A</v>
      </c>
      <c r="AL194" s="45" t="e">
        <f>INDEX('Dev Likert Scale Single Score'!$E$2:$E$8, MATCH('Admin Single Score'!AL196, 'Dev Likert Scale Single Score'!$D$2:$D$8, 0))</f>
        <v>#N/A</v>
      </c>
      <c r="AM194" s="45" t="e">
        <f>INDEX('Dev Likert Scale Single Score'!$E$2:$E$8, MATCH('Admin Single Score'!AM196, 'Dev Likert Scale Single Score'!$D$2:$D$8, 0))</f>
        <v>#N/A</v>
      </c>
      <c r="AN194" s="45" t="e">
        <f>INDEX('Dev Likert Scale Single Score'!$E$2:$E$8, MATCH('Admin Single Score'!AN196, 'Dev Likert Scale Single Score'!$D$2:$D$8, 0))</f>
        <v>#N/A</v>
      </c>
      <c r="AO194" s="45" t="e">
        <f>INDEX('Dev Likert Scale Single Score'!$E$2:$E$8, MATCH('Admin Single Score'!AO196, 'Dev Likert Scale Single Score'!$D$2:$D$8, 0))</f>
        <v>#N/A</v>
      </c>
      <c r="AP194" s="45" t="e">
        <f>INDEX('Dev Likert Scale Single Score'!$E$2:$E$8, MATCH('Admin Single Score'!AP196, 'Dev Likert Scale Single Score'!$D$2:$D$8, 0))</f>
        <v>#N/A</v>
      </c>
      <c r="AQ194" s="45" t="e">
        <f>INDEX('Dev Likert Scale Single Score'!$E$2:$E$8, MATCH('Admin Single Score'!AQ196, 'Dev Likert Scale Single Score'!$D$2:$D$8, 0))</f>
        <v>#N/A</v>
      </c>
    </row>
    <row r="195" spans="1:43" ht="16.5" thickTop="1" thickBot="1" x14ac:dyDescent="0.3">
      <c r="A195" s="92" t="str">
        <f>'Admin Single Score'!A197</f>
        <v>Question_39</v>
      </c>
      <c r="B195" s="13" t="str">
        <f>'Admin Single Score'!B197</f>
        <v>Question 42</v>
      </c>
      <c r="C195" s="59">
        <f ca="1">'Admin Single Score'!C197</f>
        <v>0</v>
      </c>
      <c r="D195" s="45" t="e">
        <f>INDEX('Dev Likert Scale Single Score'!$E$2:$E$8, MATCH('Admin Single Score'!D197, 'Dev Likert Scale Single Score'!$D$2:$D$8, 0))</f>
        <v>#N/A</v>
      </c>
      <c r="E195" s="45" t="e">
        <f>INDEX('Dev Likert Scale Single Score'!$E$2:$E$8, MATCH('Admin Single Score'!E197, 'Dev Likert Scale Single Score'!$D$2:$D$8, 0))</f>
        <v>#N/A</v>
      </c>
      <c r="F195" s="45" t="e">
        <f>INDEX('Dev Likert Scale Single Score'!$E$2:$E$8, MATCH('Admin Single Score'!F197, 'Dev Likert Scale Single Score'!$D$2:$D$8, 0))</f>
        <v>#N/A</v>
      </c>
      <c r="G195" s="45" t="e">
        <f>INDEX('Dev Likert Scale Single Score'!$E$2:$E$8, MATCH('Admin Single Score'!G197, 'Dev Likert Scale Single Score'!$D$2:$D$8, 0))</f>
        <v>#N/A</v>
      </c>
      <c r="H195" s="45" t="e">
        <f>INDEX('Dev Likert Scale Single Score'!$E$2:$E$8, MATCH('Admin Single Score'!H197, 'Dev Likert Scale Single Score'!$D$2:$D$8, 0))</f>
        <v>#N/A</v>
      </c>
      <c r="I195" s="45" t="e">
        <f>INDEX('Dev Likert Scale Single Score'!$E$2:$E$8, MATCH('Admin Single Score'!I197, 'Dev Likert Scale Single Score'!$D$2:$D$8, 0))</f>
        <v>#N/A</v>
      </c>
      <c r="J195" s="45" t="e">
        <f>INDEX('Dev Likert Scale Single Score'!$E$2:$E$8, MATCH('Admin Single Score'!J197, 'Dev Likert Scale Single Score'!$D$2:$D$8, 0))</f>
        <v>#N/A</v>
      </c>
      <c r="K195" s="45" t="e">
        <f>INDEX('Dev Likert Scale Single Score'!$E$2:$E$8, MATCH('Admin Single Score'!K197, 'Dev Likert Scale Single Score'!$D$2:$D$8, 0))</f>
        <v>#N/A</v>
      </c>
      <c r="L195" s="45" t="e">
        <f>INDEX('Dev Likert Scale Single Score'!$E$2:$E$8, MATCH('Admin Single Score'!L197, 'Dev Likert Scale Single Score'!$D$2:$D$8, 0))</f>
        <v>#N/A</v>
      </c>
      <c r="M195" s="45" t="e">
        <f>INDEX('Dev Likert Scale Single Score'!$E$2:$E$8, MATCH('Admin Single Score'!M197, 'Dev Likert Scale Single Score'!$D$2:$D$8, 0))</f>
        <v>#N/A</v>
      </c>
      <c r="N195" s="45" t="e">
        <f>INDEX('Dev Likert Scale Single Score'!$E$2:$E$8, MATCH('Admin Single Score'!N197, 'Dev Likert Scale Single Score'!$D$2:$D$8, 0))</f>
        <v>#N/A</v>
      </c>
      <c r="O195" s="45" t="e">
        <f>INDEX('Dev Likert Scale Single Score'!$E$2:$E$8, MATCH('Admin Single Score'!O197, 'Dev Likert Scale Single Score'!$D$2:$D$8, 0))</f>
        <v>#N/A</v>
      </c>
      <c r="P195" s="45" t="e">
        <f>INDEX('Dev Likert Scale Single Score'!$E$2:$E$8, MATCH('Admin Single Score'!P197, 'Dev Likert Scale Single Score'!$D$2:$D$8, 0))</f>
        <v>#N/A</v>
      </c>
      <c r="Q195" s="45" t="e">
        <f>INDEX('Dev Likert Scale Single Score'!$E$2:$E$8, MATCH('Admin Single Score'!Q197, 'Dev Likert Scale Single Score'!$D$2:$D$8, 0))</f>
        <v>#N/A</v>
      </c>
      <c r="R195" s="45" t="e">
        <f>INDEX('Dev Likert Scale Single Score'!$E$2:$E$8, MATCH('Admin Single Score'!R197, 'Dev Likert Scale Single Score'!$D$2:$D$8, 0))</f>
        <v>#N/A</v>
      </c>
      <c r="S195" s="45" t="e">
        <f>INDEX('Dev Likert Scale Single Score'!$E$2:$E$8, MATCH('Admin Single Score'!S197, 'Dev Likert Scale Single Score'!$D$2:$D$8, 0))</f>
        <v>#N/A</v>
      </c>
      <c r="T195" s="45" t="e">
        <f>INDEX('Dev Likert Scale Single Score'!$E$2:$E$8, MATCH('Admin Single Score'!T197, 'Dev Likert Scale Single Score'!$D$2:$D$8, 0))</f>
        <v>#N/A</v>
      </c>
      <c r="U195" s="45" t="e">
        <f>INDEX('Dev Likert Scale Single Score'!$E$2:$E$8, MATCH('Admin Single Score'!U197, 'Dev Likert Scale Single Score'!$D$2:$D$8, 0))</f>
        <v>#N/A</v>
      </c>
      <c r="V195" s="45" t="e">
        <f>INDEX('Dev Likert Scale Single Score'!$E$2:$E$8, MATCH('Admin Single Score'!V197, 'Dev Likert Scale Single Score'!$D$2:$D$8, 0))</f>
        <v>#N/A</v>
      </c>
      <c r="W195" s="45" t="e">
        <f>INDEX('Dev Likert Scale Single Score'!$E$2:$E$8, MATCH('Admin Single Score'!W197, 'Dev Likert Scale Single Score'!$D$2:$D$8, 0))</f>
        <v>#N/A</v>
      </c>
      <c r="X195" s="45" t="e">
        <f>INDEX('Dev Likert Scale Single Score'!$E$2:$E$8, MATCH('Admin Single Score'!X197, 'Dev Likert Scale Single Score'!$D$2:$D$8, 0))</f>
        <v>#N/A</v>
      </c>
      <c r="Y195" s="45" t="e">
        <f>INDEX('Dev Likert Scale Single Score'!$E$2:$E$8, MATCH('Admin Single Score'!Y197, 'Dev Likert Scale Single Score'!$D$2:$D$8, 0))</f>
        <v>#N/A</v>
      </c>
      <c r="Z195" s="45" t="e">
        <f>INDEX('Dev Likert Scale Single Score'!$E$2:$E$8, MATCH('Admin Single Score'!Z197, 'Dev Likert Scale Single Score'!$D$2:$D$8, 0))</f>
        <v>#N/A</v>
      </c>
      <c r="AA195" s="45" t="e">
        <f>INDEX('Dev Likert Scale Single Score'!$E$2:$E$8, MATCH('Admin Single Score'!AA197, 'Dev Likert Scale Single Score'!$D$2:$D$8, 0))</f>
        <v>#N/A</v>
      </c>
      <c r="AB195" s="45" t="e">
        <f>INDEX('Dev Likert Scale Single Score'!$E$2:$E$8, MATCH('Admin Single Score'!AB197, 'Dev Likert Scale Single Score'!$D$2:$D$8, 0))</f>
        <v>#N/A</v>
      </c>
      <c r="AC195" s="45" t="e">
        <f>INDEX('Dev Likert Scale Single Score'!$E$2:$E$8, MATCH('Admin Single Score'!AC197, 'Dev Likert Scale Single Score'!$D$2:$D$8, 0))</f>
        <v>#N/A</v>
      </c>
      <c r="AD195" s="45" t="e">
        <f>INDEX('Dev Likert Scale Single Score'!$E$2:$E$8, MATCH('Admin Single Score'!AD197, 'Dev Likert Scale Single Score'!$D$2:$D$8, 0))</f>
        <v>#N/A</v>
      </c>
      <c r="AE195" s="45" t="e">
        <f>INDEX('Dev Likert Scale Single Score'!$E$2:$E$8, MATCH('Admin Single Score'!AE197, 'Dev Likert Scale Single Score'!$D$2:$D$8, 0))</f>
        <v>#N/A</v>
      </c>
      <c r="AF195" s="45" t="e">
        <f>INDEX('Dev Likert Scale Single Score'!$E$2:$E$8, MATCH('Admin Single Score'!AF197, 'Dev Likert Scale Single Score'!$D$2:$D$8, 0))</f>
        <v>#N/A</v>
      </c>
      <c r="AG195" s="45" t="e">
        <f>INDEX('Dev Likert Scale Single Score'!$E$2:$E$8, MATCH('Admin Single Score'!AG197, 'Dev Likert Scale Single Score'!$D$2:$D$8, 0))</f>
        <v>#N/A</v>
      </c>
      <c r="AH195" s="45" t="e">
        <f>INDEX('Dev Likert Scale Single Score'!$E$2:$E$8, MATCH('Admin Single Score'!AH197, 'Dev Likert Scale Single Score'!$D$2:$D$8, 0))</f>
        <v>#N/A</v>
      </c>
      <c r="AI195" s="45" t="e">
        <f>INDEX('Dev Likert Scale Single Score'!$E$2:$E$8, MATCH('Admin Single Score'!AI197, 'Dev Likert Scale Single Score'!$D$2:$D$8, 0))</f>
        <v>#N/A</v>
      </c>
      <c r="AJ195" s="45" t="e">
        <f>INDEX('Dev Likert Scale Single Score'!$E$2:$E$8, MATCH('Admin Single Score'!AJ197, 'Dev Likert Scale Single Score'!$D$2:$D$8, 0))</f>
        <v>#N/A</v>
      </c>
      <c r="AK195" s="45" t="e">
        <f>INDEX('Dev Likert Scale Single Score'!$E$2:$E$8, MATCH('Admin Single Score'!AK197, 'Dev Likert Scale Single Score'!$D$2:$D$8, 0))</f>
        <v>#N/A</v>
      </c>
      <c r="AL195" s="45" t="e">
        <f>INDEX('Dev Likert Scale Single Score'!$E$2:$E$8, MATCH('Admin Single Score'!AL197, 'Dev Likert Scale Single Score'!$D$2:$D$8, 0))</f>
        <v>#N/A</v>
      </c>
      <c r="AM195" s="45" t="e">
        <f>INDEX('Dev Likert Scale Single Score'!$E$2:$E$8, MATCH('Admin Single Score'!AM197, 'Dev Likert Scale Single Score'!$D$2:$D$8, 0))</f>
        <v>#N/A</v>
      </c>
      <c r="AN195" s="45" t="e">
        <f>INDEX('Dev Likert Scale Single Score'!$E$2:$E$8, MATCH('Admin Single Score'!AN197, 'Dev Likert Scale Single Score'!$D$2:$D$8, 0))</f>
        <v>#N/A</v>
      </c>
      <c r="AO195" s="45" t="e">
        <f>INDEX('Dev Likert Scale Single Score'!$E$2:$E$8, MATCH('Admin Single Score'!AO197, 'Dev Likert Scale Single Score'!$D$2:$D$8, 0))</f>
        <v>#N/A</v>
      </c>
      <c r="AP195" s="45" t="e">
        <f>INDEX('Dev Likert Scale Single Score'!$E$2:$E$8, MATCH('Admin Single Score'!AP197, 'Dev Likert Scale Single Score'!$D$2:$D$8, 0))</f>
        <v>#N/A</v>
      </c>
      <c r="AQ195" s="45" t="e">
        <f>INDEX('Dev Likert Scale Single Score'!$E$2:$E$8, MATCH('Admin Single Score'!AQ197, 'Dev Likert Scale Single Score'!$D$2:$D$8, 0))</f>
        <v>#N/A</v>
      </c>
    </row>
    <row r="196" spans="1:43" ht="16.5" thickTop="1" thickBot="1" x14ac:dyDescent="0.3">
      <c r="A196" s="92" t="str">
        <f>'Admin Single Score'!A198</f>
        <v>Question_39</v>
      </c>
      <c r="B196" s="13" t="str">
        <f>'Admin Single Score'!B198</f>
        <v>Question 42</v>
      </c>
      <c r="C196" s="59">
        <f ca="1">'Admin Single Score'!C198</f>
        <v>0</v>
      </c>
      <c r="D196" s="45" t="e">
        <f>INDEX('Dev Likert Scale Single Score'!$E$2:$E$8, MATCH('Admin Single Score'!D198, 'Dev Likert Scale Single Score'!$D$2:$D$8, 0))</f>
        <v>#N/A</v>
      </c>
      <c r="E196" s="45" t="e">
        <f>INDEX('Dev Likert Scale Single Score'!$E$2:$E$8, MATCH('Admin Single Score'!E198, 'Dev Likert Scale Single Score'!$D$2:$D$8, 0))</f>
        <v>#N/A</v>
      </c>
      <c r="F196" s="45" t="e">
        <f>INDEX('Dev Likert Scale Single Score'!$E$2:$E$8, MATCH('Admin Single Score'!F198, 'Dev Likert Scale Single Score'!$D$2:$D$8, 0))</f>
        <v>#N/A</v>
      </c>
      <c r="G196" s="45" t="e">
        <f>INDEX('Dev Likert Scale Single Score'!$E$2:$E$8, MATCH('Admin Single Score'!G198, 'Dev Likert Scale Single Score'!$D$2:$D$8, 0))</f>
        <v>#N/A</v>
      </c>
      <c r="H196" s="45" t="e">
        <f>INDEX('Dev Likert Scale Single Score'!$E$2:$E$8, MATCH('Admin Single Score'!H198, 'Dev Likert Scale Single Score'!$D$2:$D$8, 0))</f>
        <v>#N/A</v>
      </c>
      <c r="I196" s="45" t="e">
        <f>INDEX('Dev Likert Scale Single Score'!$E$2:$E$8, MATCH('Admin Single Score'!I198, 'Dev Likert Scale Single Score'!$D$2:$D$8, 0))</f>
        <v>#N/A</v>
      </c>
      <c r="J196" s="45" t="e">
        <f>INDEX('Dev Likert Scale Single Score'!$E$2:$E$8, MATCH('Admin Single Score'!J198, 'Dev Likert Scale Single Score'!$D$2:$D$8, 0))</f>
        <v>#N/A</v>
      </c>
      <c r="K196" s="45" t="e">
        <f>INDEX('Dev Likert Scale Single Score'!$E$2:$E$8, MATCH('Admin Single Score'!K198, 'Dev Likert Scale Single Score'!$D$2:$D$8, 0))</f>
        <v>#N/A</v>
      </c>
      <c r="L196" s="45" t="e">
        <f>INDEX('Dev Likert Scale Single Score'!$E$2:$E$8, MATCH('Admin Single Score'!L198, 'Dev Likert Scale Single Score'!$D$2:$D$8, 0))</f>
        <v>#N/A</v>
      </c>
      <c r="M196" s="45" t="e">
        <f>INDEX('Dev Likert Scale Single Score'!$E$2:$E$8, MATCH('Admin Single Score'!M198, 'Dev Likert Scale Single Score'!$D$2:$D$8, 0))</f>
        <v>#N/A</v>
      </c>
      <c r="N196" s="45" t="e">
        <f>INDEX('Dev Likert Scale Single Score'!$E$2:$E$8, MATCH('Admin Single Score'!N198, 'Dev Likert Scale Single Score'!$D$2:$D$8, 0))</f>
        <v>#N/A</v>
      </c>
      <c r="O196" s="45" t="e">
        <f>INDEX('Dev Likert Scale Single Score'!$E$2:$E$8, MATCH('Admin Single Score'!O198, 'Dev Likert Scale Single Score'!$D$2:$D$8, 0))</f>
        <v>#N/A</v>
      </c>
      <c r="P196" s="45" t="e">
        <f>INDEX('Dev Likert Scale Single Score'!$E$2:$E$8, MATCH('Admin Single Score'!P198, 'Dev Likert Scale Single Score'!$D$2:$D$8, 0))</f>
        <v>#N/A</v>
      </c>
      <c r="Q196" s="45" t="e">
        <f>INDEX('Dev Likert Scale Single Score'!$E$2:$E$8, MATCH('Admin Single Score'!Q198, 'Dev Likert Scale Single Score'!$D$2:$D$8, 0))</f>
        <v>#N/A</v>
      </c>
      <c r="R196" s="45" t="e">
        <f>INDEX('Dev Likert Scale Single Score'!$E$2:$E$8, MATCH('Admin Single Score'!R198, 'Dev Likert Scale Single Score'!$D$2:$D$8, 0))</f>
        <v>#N/A</v>
      </c>
      <c r="S196" s="45" t="e">
        <f>INDEX('Dev Likert Scale Single Score'!$E$2:$E$8, MATCH('Admin Single Score'!S198, 'Dev Likert Scale Single Score'!$D$2:$D$8, 0))</f>
        <v>#N/A</v>
      </c>
      <c r="T196" s="45" t="e">
        <f>INDEX('Dev Likert Scale Single Score'!$E$2:$E$8, MATCH('Admin Single Score'!T198, 'Dev Likert Scale Single Score'!$D$2:$D$8, 0))</f>
        <v>#N/A</v>
      </c>
      <c r="U196" s="45" t="e">
        <f>INDEX('Dev Likert Scale Single Score'!$E$2:$E$8, MATCH('Admin Single Score'!U198, 'Dev Likert Scale Single Score'!$D$2:$D$8, 0))</f>
        <v>#N/A</v>
      </c>
      <c r="V196" s="45" t="e">
        <f>INDEX('Dev Likert Scale Single Score'!$E$2:$E$8, MATCH('Admin Single Score'!V198, 'Dev Likert Scale Single Score'!$D$2:$D$8, 0))</f>
        <v>#N/A</v>
      </c>
      <c r="W196" s="45" t="e">
        <f>INDEX('Dev Likert Scale Single Score'!$E$2:$E$8, MATCH('Admin Single Score'!W198, 'Dev Likert Scale Single Score'!$D$2:$D$8, 0))</f>
        <v>#N/A</v>
      </c>
      <c r="X196" s="45" t="e">
        <f>INDEX('Dev Likert Scale Single Score'!$E$2:$E$8, MATCH('Admin Single Score'!X198, 'Dev Likert Scale Single Score'!$D$2:$D$8, 0))</f>
        <v>#N/A</v>
      </c>
      <c r="Y196" s="45" t="e">
        <f>INDEX('Dev Likert Scale Single Score'!$E$2:$E$8, MATCH('Admin Single Score'!Y198, 'Dev Likert Scale Single Score'!$D$2:$D$8, 0))</f>
        <v>#N/A</v>
      </c>
      <c r="Z196" s="45" t="e">
        <f>INDEX('Dev Likert Scale Single Score'!$E$2:$E$8, MATCH('Admin Single Score'!Z198, 'Dev Likert Scale Single Score'!$D$2:$D$8, 0))</f>
        <v>#N/A</v>
      </c>
      <c r="AA196" s="45" t="e">
        <f>INDEX('Dev Likert Scale Single Score'!$E$2:$E$8, MATCH('Admin Single Score'!AA198, 'Dev Likert Scale Single Score'!$D$2:$D$8, 0))</f>
        <v>#N/A</v>
      </c>
      <c r="AB196" s="45" t="e">
        <f>INDEX('Dev Likert Scale Single Score'!$E$2:$E$8, MATCH('Admin Single Score'!AB198, 'Dev Likert Scale Single Score'!$D$2:$D$8, 0))</f>
        <v>#N/A</v>
      </c>
      <c r="AC196" s="45" t="e">
        <f>INDEX('Dev Likert Scale Single Score'!$E$2:$E$8, MATCH('Admin Single Score'!AC198, 'Dev Likert Scale Single Score'!$D$2:$D$8, 0))</f>
        <v>#N/A</v>
      </c>
      <c r="AD196" s="45" t="e">
        <f>INDEX('Dev Likert Scale Single Score'!$E$2:$E$8, MATCH('Admin Single Score'!AD198, 'Dev Likert Scale Single Score'!$D$2:$D$8, 0))</f>
        <v>#N/A</v>
      </c>
      <c r="AE196" s="45" t="e">
        <f>INDEX('Dev Likert Scale Single Score'!$E$2:$E$8, MATCH('Admin Single Score'!AE198, 'Dev Likert Scale Single Score'!$D$2:$D$8, 0))</f>
        <v>#N/A</v>
      </c>
      <c r="AF196" s="45" t="e">
        <f>INDEX('Dev Likert Scale Single Score'!$E$2:$E$8, MATCH('Admin Single Score'!AF198, 'Dev Likert Scale Single Score'!$D$2:$D$8, 0))</f>
        <v>#N/A</v>
      </c>
      <c r="AG196" s="45" t="e">
        <f>INDEX('Dev Likert Scale Single Score'!$E$2:$E$8, MATCH('Admin Single Score'!AG198, 'Dev Likert Scale Single Score'!$D$2:$D$8, 0))</f>
        <v>#N/A</v>
      </c>
      <c r="AH196" s="45" t="e">
        <f>INDEX('Dev Likert Scale Single Score'!$E$2:$E$8, MATCH('Admin Single Score'!AH198, 'Dev Likert Scale Single Score'!$D$2:$D$8, 0))</f>
        <v>#N/A</v>
      </c>
      <c r="AI196" s="45" t="e">
        <f>INDEX('Dev Likert Scale Single Score'!$E$2:$E$8, MATCH('Admin Single Score'!AI198, 'Dev Likert Scale Single Score'!$D$2:$D$8, 0))</f>
        <v>#N/A</v>
      </c>
      <c r="AJ196" s="45" t="e">
        <f>INDEX('Dev Likert Scale Single Score'!$E$2:$E$8, MATCH('Admin Single Score'!AJ198, 'Dev Likert Scale Single Score'!$D$2:$D$8, 0))</f>
        <v>#N/A</v>
      </c>
      <c r="AK196" s="45" t="e">
        <f>INDEX('Dev Likert Scale Single Score'!$E$2:$E$8, MATCH('Admin Single Score'!AK198, 'Dev Likert Scale Single Score'!$D$2:$D$8, 0))</f>
        <v>#N/A</v>
      </c>
      <c r="AL196" s="45" t="e">
        <f>INDEX('Dev Likert Scale Single Score'!$E$2:$E$8, MATCH('Admin Single Score'!AL198, 'Dev Likert Scale Single Score'!$D$2:$D$8, 0))</f>
        <v>#N/A</v>
      </c>
      <c r="AM196" s="45" t="e">
        <f>INDEX('Dev Likert Scale Single Score'!$E$2:$E$8, MATCH('Admin Single Score'!AM198, 'Dev Likert Scale Single Score'!$D$2:$D$8, 0))</f>
        <v>#N/A</v>
      </c>
      <c r="AN196" s="45" t="e">
        <f>INDEX('Dev Likert Scale Single Score'!$E$2:$E$8, MATCH('Admin Single Score'!AN198, 'Dev Likert Scale Single Score'!$D$2:$D$8, 0))</f>
        <v>#N/A</v>
      </c>
      <c r="AO196" s="45" t="e">
        <f>INDEX('Dev Likert Scale Single Score'!$E$2:$E$8, MATCH('Admin Single Score'!AO198, 'Dev Likert Scale Single Score'!$D$2:$D$8, 0))</f>
        <v>#N/A</v>
      </c>
      <c r="AP196" s="45" t="e">
        <f>INDEX('Dev Likert Scale Single Score'!$E$2:$E$8, MATCH('Admin Single Score'!AP198, 'Dev Likert Scale Single Score'!$D$2:$D$8, 0))</f>
        <v>#N/A</v>
      </c>
      <c r="AQ196" s="45" t="e">
        <f>INDEX('Dev Likert Scale Single Score'!$E$2:$E$8, MATCH('Admin Single Score'!AQ198, 'Dev Likert Scale Single Score'!$D$2:$D$8, 0))</f>
        <v>#N/A</v>
      </c>
    </row>
    <row r="197" spans="1:43" ht="16.5" thickTop="1" thickBot="1" x14ac:dyDescent="0.3">
      <c r="A197" s="92" t="str">
        <f>'Admin Single Score'!A199</f>
        <v>Question_40</v>
      </c>
      <c r="B197" s="13" t="str">
        <f>'Admin Single Score'!B199</f>
        <v>Question 43</v>
      </c>
      <c r="C197" s="59">
        <f ca="1">'Admin Single Score'!C199</f>
        <v>0</v>
      </c>
      <c r="D197" s="45" t="e">
        <f>INDEX('Dev Likert Scale Single Score'!$E$2:$E$8, MATCH('Admin Single Score'!D199, 'Dev Likert Scale Single Score'!$D$2:$D$8, 0))</f>
        <v>#N/A</v>
      </c>
      <c r="E197" s="45" t="e">
        <f>INDEX('Dev Likert Scale Single Score'!$E$2:$E$8, MATCH('Admin Single Score'!E199, 'Dev Likert Scale Single Score'!$D$2:$D$8, 0))</f>
        <v>#N/A</v>
      </c>
      <c r="F197" s="45" t="e">
        <f>INDEX('Dev Likert Scale Single Score'!$E$2:$E$8, MATCH('Admin Single Score'!F199, 'Dev Likert Scale Single Score'!$D$2:$D$8, 0))</f>
        <v>#N/A</v>
      </c>
      <c r="G197" s="45" t="e">
        <f>INDEX('Dev Likert Scale Single Score'!$E$2:$E$8, MATCH('Admin Single Score'!G199, 'Dev Likert Scale Single Score'!$D$2:$D$8, 0))</f>
        <v>#N/A</v>
      </c>
      <c r="H197" s="45" t="e">
        <f>INDEX('Dev Likert Scale Single Score'!$E$2:$E$8, MATCH('Admin Single Score'!H199, 'Dev Likert Scale Single Score'!$D$2:$D$8, 0))</f>
        <v>#N/A</v>
      </c>
      <c r="I197" s="45" t="e">
        <f>INDEX('Dev Likert Scale Single Score'!$E$2:$E$8, MATCH('Admin Single Score'!I199, 'Dev Likert Scale Single Score'!$D$2:$D$8, 0))</f>
        <v>#N/A</v>
      </c>
      <c r="J197" s="45" t="e">
        <f>INDEX('Dev Likert Scale Single Score'!$E$2:$E$8, MATCH('Admin Single Score'!J199, 'Dev Likert Scale Single Score'!$D$2:$D$8, 0))</f>
        <v>#N/A</v>
      </c>
      <c r="K197" s="45" t="e">
        <f>INDEX('Dev Likert Scale Single Score'!$E$2:$E$8, MATCH('Admin Single Score'!K199, 'Dev Likert Scale Single Score'!$D$2:$D$8, 0))</f>
        <v>#N/A</v>
      </c>
      <c r="L197" s="45" t="e">
        <f>INDEX('Dev Likert Scale Single Score'!$E$2:$E$8, MATCH('Admin Single Score'!L199, 'Dev Likert Scale Single Score'!$D$2:$D$8, 0))</f>
        <v>#N/A</v>
      </c>
      <c r="M197" s="45" t="e">
        <f>INDEX('Dev Likert Scale Single Score'!$E$2:$E$8, MATCH('Admin Single Score'!M199, 'Dev Likert Scale Single Score'!$D$2:$D$8, 0))</f>
        <v>#N/A</v>
      </c>
      <c r="N197" s="45" t="e">
        <f>INDEX('Dev Likert Scale Single Score'!$E$2:$E$8, MATCH('Admin Single Score'!N199, 'Dev Likert Scale Single Score'!$D$2:$D$8, 0))</f>
        <v>#N/A</v>
      </c>
      <c r="O197" s="45" t="e">
        <f>INDEX('Dev Likert Scale Single Score'!$E$2:$E$8, MATCH('Admin Single Score'!O199, 'Dev Likert Scale Single Score'!$D$2:$D$8, 0))</f>
        <v>#N/A</v>
      </c>
      <c r="P197" s="45" t="e">
        <f>INDEX('Dev Likert Scale Single Score'!$E$2:$E$8, MATCH('Admin Single Score'!P199, 'Dev Likert Scale Single Score'!$D$2:$D$8, 0))</f>
        <v>#N/A</v>
      </c>
      <c r="Q197" s="45" t="e">
        <f>INDEX('Dev Likert Scale Single Score'!$E$2:$E$8, MATCH('Admin Single Score'!Q199, 'Dev Likert Scale Single Score'!$D$2:$D$8, 0))</f>
        <v>#N/A</v>
      </c>
      <c r="R197" s="45" t="e">
        <f>INDEX('Dev Likert Scale Single Score'!$E$2:$E$8, MATCH('Admin Single Score'!R199, 'Dev Likert Scale Single Score'!$D$2:$D$8, 0))</f>
        <v>#N/A</v>
      </c>
      <c r="S197" s="45" t="e">
        <f>INDEX('Dev Likert Scale Single Score'!$E$2:$E$8, MATCH('Admin Single Score'!S199, 'Dev Likert Scale Single Score'!$D$2:$D$8, 0))</f>
        <v>#N/A</v>
      </c>
      <c r="T197" s="45" t="e">
        <f>INDEX('Dev Likert Scale Single Score'!$E$2:$E$8, MATCH('Admin Single Score'!T199, 'Dev Likert Scale Single Score'!$D$2:$D$8, 0))</f>
        <v>#N/A</v>
      </c>
      <c r="U197" s="45" t="e">
        <f>INDEX('Dev Likert Scale Single Score'!$E$2:$E$8, MATCH('Admin Single Score'!U199, 'Dev Likert Scale Single Score'!$D$2:$D$8, 0))</f>
        <v>#N/A</v>
      </c>
      <c r="V197" s="45" t="e">
        <f>INDEX('Dev Likert Scale Single Score'!$E$2:$E$8, MATCH('Admin Single Score'!V199, 'Dev Likert Scale Single Score'!$D$2:$D$8, 0))</f>
        <v>#N/A</v>
      </c>
      <c r="W197" s="45" t="e">
        <f>INDEX('Dev Likert Scale Single Score'!$E$2:$E$8, MATCH('Admin Single Score'!W199, 'Dev Likert Scale Single Score'!$D$2:$D$8, 0))</f>
        <v>#N/A</v>
      </c>
      <c r="X197" s="45" t="e">
        <f>INDEX('Dev Likert Scale Single Score'!$E$2:$E$8, MATCH('Admin Single Score'!X199, 'Dev Likert Scale Single Score'!$D$2:$D$8, 0))</f>
        <v>#N/A</v>
      </c>
      <c r="Y197" s="45" t="e">
        <f>INDEX('Dev Likert Scale Single Score'!$E$2:$E$8, MATCH('Admin Single Score'!Y199, 'Dev Likert Scale Single Score'!$D$2:$D$8, 0))</f>
        <v>#N/A</v>
      </c>
      <c r="Z197" s="45" t="e">
        <f>INDEX('Dev Likert Scale Single Score'!$E$2:$E$8, MATCH('Admin Single Score'!Z199, 'Dev Likert Scale Single Score'!$D$2:$D$8, 0))</f>
        <v>#N/A</v>
      </c>
      <c r="AA197" s="45" t="e">
        <f>INDEX('Dev Likert Scale Single Score'!$E$2:$E$8, MATCH('Admin Single Score'!AA199, 'Dev Likert Scale Single Score'!$D$2:$D$8, 0))</f>
        <v>#N/A</v>
      </c>
      <c r="AB197" s="45" t="e">
        <f>INDEX('Dev Likert Scale Single Score'!$E$2:$E$8, MATCH('Admin Single Score'!AB199, 'Dev Likert Scale Single Score'!$D$2:$D$8, 0))</f>
        <v>#N/A</v>
      </c>
      <c r="AC197" s="45" t="e">
        <f>INDEX('Dev Likert Scale Single Score'!$E$2:$E$8, MATCH('Admin Single Score'!AC199, 'Dev Likert Scale Single Score'!$D$2:$D$8, 0))</f>
        <v>#N/A</v>
      </c>
      <c r="AD197" s="45" t="e">
        <f>INDEX('Dev Likert Scale Single Score'!$E$2:$E$8, MATCH('Admin Single Score'!AD199, 'Dev Likert Scale Single Score'!$D$2:$D$8, 0))</f>
        <v>#N/A</v>
      </c>
      <c r="AE197" s="45" t="e">
        <f>INDEX('Dev Likert Scale Single Score'!$E$2:$E$8, MATCH('Admin Single Score'!AE199, 'Dev Likert Scale Single Score'!$D$2:$D$8, 0))</f>
        <v>#N/A</v>
      </c>
      <c r="AF197" s="45" t="e">
        <f>INDEX('Dev Likert Scale Single Score'!$E$2:$E$8, MATCH('Admin Single Score'!AF199, 'Dev Likert Scale Single Score'!$D$2:$D$8, 0))</f>
        <v>#N/A</v>
      </c>
      <c r="AG197" s="45" t="e">
        <f>INDEX('Dev Likert Scale Single Score'!$E$2:$E$8, MATCH('Admin Single Score'!AG199, 'Dev Likert Scale Single Score'!$D$2:$D$8, 0))</f>
        <v>#N/A</v>
      </c>
      <c r="AH197" s="45" t="e">
        <f>INDEX('Dev Likert Scale Single Score'!$E$2:$E$8, MATCH('Admin Single Score'!AH199, 'Dev Likert Scale Single Score'!$D$2:$D$8, 0))</f>
        <v>#N/A</v>
      </c>
      <c r="AI197" s="45" t="e">
        <f>INDEX('Dev Likert Scale Single Score'!$E$2:$E$8, MATCH('Admin Single Score'!AI199, 'Dev Likert Scale Single Score'!$D$2:$D$8, 0))</f>
        <v>#N/A</v>
      </c>
      <c r="AJ197" s="45" t="e">
        <f>INDEX('Dev Likert Scale Single Score'!$E$2:$E$8, MATCH('Admin Single Score'!AJ199, 'Dev Likert Scale Single Score'!$D$2:$D$8, 0))</f>
        <v>#N/A</v>
      </c>
      <c r="AK197" s="45" t="e">
        <f>INDEX('Dev Likert Scale Single Score'!$E$2:$E$8, MATCH('Admin Single Score'!AK199, 'Dev Likert Scale Single Score'!$D$2:$D$8, 0))</f>
        <v>#N/A</v>
      </c>
      <c r="AL197" s="45" t="e">
        <f>INDEX('Dev Likert Scale Single Score'!$E$2:$E$8, MATCH('Admin Single Score'!AL199, 'Dev Likert Scale Single Score'!$D$2:$D$8, 0))</f>
        <v>#N/A</v>
      </c>
      <c r="AM197" s="45" t="e">
        <f>INDEX('Dev Likert Scale Single Score'!$E$2:$E$8, MATCH('Admin Single Score'!AM199, 'Dev Likert Scale Single Score'!$D$2:$D$8, 0))</f>
        <v>#N/A</v>
      </c>
      <c r="AN197" s="45" t="e">
        <f>INDEX('Dev Likert Scale Single Score'!$E$2:$E$8, MATCH('Admin Single Score'!AN199, 'Dev Likert Scale Single Score'!$D$2:$D$8, 0))</f>
        <v>#N/A</v>
      </c>
      <c r="AO197" s="45" t="e">
        <f>INDEX('Dev Likert Scale Single Score'!$E$2:$E$8, MATCH('Admin Single Score'!AO199, 'Dev Likert Scale Single Score'!$D$2:$D$8, 0))</f>
        <v>#N/A</v>
      </c>
      <c r="AP197" s="45" t="e">
        <f>INDEX('Dev Likert Scale Single Score'!$E$2:$E$8, MATCH('Admin Single Score'!AP199, 'Dev Likert Scale Single Score'!$D$2:$D$8, 0))</f>
        <v>#N/A</v>
      </c>
      <c r="AQ197" s="45" t="e">
        <f>INDEX('Dev Likert Scale Single Score'!$E$2:$E$8, MATCH('Admin Single Score'!AQ199, 'Dev Likert Scale Single Score'!$D$2:$D$8, 0))</f>
        <v>#N/A</v>
      </c>
    </row>
    <row r="198" spans="1:43" ht="16.5" thickTop="1" thickBot="1" x14ac:dyDescent="0.3">
      <c r="A198" s="92" t="str">
        <f>'Admin Single Score'!A200</f>
        <v>Question_40</v>
      </c>
      <c r="B198" s="13" t="str">
        <f>'Admin Single Score'!B200</f>
        <v>Question 43</v>
      </c>
      <c r="C198" s="59">
        <f ca="1">'Admin Single Score'!C200</f>
        <v>0</v>
      </c>
      <c r="D198" s="45" t="e">
        <f>INDEX('Dev Likert Scale Single Score'!$E$2:$E$8, MATCH('Admin Single Score'!D200, 'Dev Likert Scale Single Score'!$D$2:$D$8, 0))</f>
        <v>#N/A</v>
      </c>
      <c r="E198" s="45" t="e">
        <f>INDEX('Dev Likert Scale Single Score'!$E$2:$E$8, MATCH('Admin Single Score'!E200, 'Dev Likert Scale Single Score'!$D$2:$D$8, 0))</f>
        <v>#N/A</v>
      </c>
      <c r="F198" s="45" t="e">
        <f>INDEX('Dev Likert Scale Single Score'!$E$2:$E$8, MATCH('Admin Single Score'!F200, 'Dev Likert Scale Single Score'!$D$2:$D$8, 0))</f>
        <v>#N/A</v>
      </c>
      <c r="G198" s="45" t="e">
        <f>INDEX('Dev Likert Scale Single Score'!$E$2:$E$8, MATCH('Admin Single Score'!G200, 'Dev Likert Scale Single Score'!$D$2:$D$8, 0))</f>
        <v>#N/A</v>
      </c>
      <c r="H198" s="45" t="e">
        <f>INDEX('Dev Likert Scale Single Score'!$E$2:$E$8, MATCH('Admin Single Score'!H200, 'Dev Likert Scale Single Score'!$D$2:$D$8, 0))</f>
        <v>#N/A</v>
      </c>
      <c r="I198" s="45" t="e">
        <f>INDEX('Dev Likert Scale Single Score'!$E$2:$E$8, MATCH('Admin Single Score'!I200, 'Dev Likert Scale Single Score'!$D$2:$D$8, 0))</f>
        <v>#N/A</v>
      </c>
      <c r="J198" s="45" t="e">
        <f>INDEX('Dev Likert Scale Single Score'!$E$2:$E$8, MATCH('Admin Single Score'!J200, 'Dev Likert Scale Single Score'!$D$2:$D$8, 0))</f>
        <v>#N/A</v>
      </c>
      <c r="K198" s="45" t="e">
        <f>INDEX('Dev Likert Scale Single Score'!$E$2:$E$8, MATCH('Admin Single Score'!K200, 'Dev Likert Scale Single Score'!$D$2:$D$8, 0))</f>
        <v>#N/A</v>
      </c>
      <c r="L198" s="45" t="e">
        <f>INDEX('Dev Likert Scale Single Score'!$E$2:$E$8, MATCH('Admin Single Score'!L200, 'Dev Likert Scale Single Score'!$D$2:$D$8, 0))</f>
        <v>#N/A</v>
      </c>
      <c r="M198" s="45" t="e">
        <f>INDEX('Dev Likert Scale Single Score'!$E$2:$E$8, MATCH('Admin Single Score'!M200, 'Dev Likert Scale Single Score'!$D$2:$D$8, 0))</f>
        <v>#N/A</v>
      </c>
      <c r="N198" s="45" t="e">
        <f>INDEX('Dev Likert Scale Single Score'!$E$2:$E$8, MATCH('Admin Single Score'!N200, 'Dev Likert Scale Single Score'!$D$2:$D$8, 0))</f>
        <v>#N/A</v>
      </c>
      <c r="O198" s="45" t="e">
        <f>INDEX('Dev Likert Scale Single Score'!$E$2:$E$8, MATCH('Admin Single Score'!O200, 'Dev Likert Scale Single Score'!$D$2:$D$8, 0))</f>
        <v>#N/A</v>
      </c>
      <c r="P198" s="45" t="e">
        <f>INDEX('Dev Likert Scale Single Score'!$E$2:$E$8, MATCH('Admin Single Score'!P200, 'Dev Likert Scale Single Score'!$D$2:$D$8, 0))</f>
        <v>#N/A</v>
      </c>
      <c r="Q198" s="45" t="e">
        <f>INDEX('Dev Likert Scale Single Score'!$E$2:$E$8, MATCH('Admin Single Score'!Q200, 'Dev Likert Scale Single Score'!$D$2:$D$8, 0))</f>
        <v>#N/A</v>
      </c>
      <c r="R198" s="45" t="e">
        <f>INDEX('Dev Likert Scale Single Score'!$E$2:$E$8, MATCH('Admin Single Score'!R200, 'Dev Likert Scale Single Score'!$D$2:$D$8, 0))</f>
        <v>#N/A</v>
      </c>
      <c r="S198" s="45" t="e">
        <f>INDEX('Dev Likert Scale Single Score'!$E$2:$E$8, MATCH('Admin Single Score'!S200, 'Dev Likert Scale Single Score'!$D$2:$D$8, 0))</f>
        <v>#N/A</v>
      </c>
      <c r="T198" s="45" t="e">
        <f>INDEX('Dev Likert Scale Single Score'!$E$2:$E$8, MATCH('Admin Single Score'!T200, 'Dev Likert Scale Single Score'!$D$2:$D$8, 0))</f>
        <v>#N/A</v>
      </c>
      <c r="U198" s="45" t="e">
        <f>INDEX('Dev Likert Scale Single Score'!$E$2:$E$8, MATCH('Admin Single Score'!U200, 'Dev Likert Scale Single Score'!$D$2:$D$8, 0))</f>
        <v>#N/A</v>
      </c>
      <c r="V198" s="45" t="e">
        <f>INDEX('Dev Likert Scale Single Score'!$E$2:$E$8, MATCH('Admin Single Score'!V200, 'Dev Likert Scale Single Score'!$D$2:$D$8, 0))</f>
        <v>#N/A</v>
      </c>
      <c r="W198" s="45" t="e">
        <f>INDEX('Dev Likert Scale Single Score'!$E$2:$E$8, MATCH('Admin Single Score'!W200, 'Dev Likert Scale Single Score'!$D$2:$D$8, 0))</f>
        <v>#N/A</v>
      </c>
      <c r="X198" s="45" t="e">
        <f>INDEX('Dev Likert Scale Single Score'!$E$2:$E$8, MATCH('Admin Single Score'!X200, 'Dev Likert Scale Single Score'!$D$2:$D$8, 0))</f>
        <v>#N/A</v>
      </c>
      <c r="Y198" s="45" t="e">
        <f>INDEX('Dev Likert Scale Single Score'!$E$2:$E$8, MATCH('Admin Single Score'!Y200, 'Dev Likert Scale Single Score'!$D$2:$D$8, 0))</f>
        <v>#N/A</v>
      </c>
      <c r="Z198" s="45" t="e">
        <f>INDEX('Dev Likert Scale Single Score'!$E$2:$E$8, MATCH('Admin Single Score'!Z200, 'Dev Likert Scale Single Score'!$D$2:$D$8, 0))</f>
        <v>#N/A</v>
      </c>
      <c r="AA198" s="45" t="e">
        <f>INDEX('Dev Likert Scale Single Score'!$E$2:$E$8, MATCH('Admin Single Score'!AA200, 'Dev Likert Scale Single Score'!$D$2:$D$8, 0))</f>
        <v>#N/A</v>
      </c>
      <c r="AB198" s="45" t="e">
        <f>INDEX('Dev Likert Scale Single Score'!$E$2:$E$8, MATCH('Admin Single Score'!AB200, 'Dev Likert Scale Single Score'!$D$2:$D$8, 0))</f>
        <v>#N/A</v>
      </c>
      <c r="AC198" s="45" t="e">
        <f>INDEX('Dev Likert Scale Single Score'!$E$2:$E$8, MATCH('Admin Single Score'!AC200, 'Dev Likert Scale Single Score'!$D$2:$D$8, 0))</f>
        <v>#N/A</v>
      </c>
      <c r="AD198" s="45" t="e">
        <f>INDEX('Dev Likert Scale Single Score'!$E$2:$E$8, MATCH('Admin Single Score'!AD200, 'Dev Likert Scale Single Score'!$D$2:$D$8, 0))</f>
        <v>#N/A</v>
      </c>
      <c r="AE198" s="45" t="e">
        <f>INDEX('Dev Likert Scale Single Score'!$E$2:$E$8, MATCH('Admin Single Score'!AE200, 'Dev Likert Scale Single Score'!$D$2:$D$8, 0))</f>
        <v>#N/A</v>
      </c>
      <c r="AF198" s="45" t="e">
        <f>INDEX('Dev Likert Scale Single Score'!$E$2:$E$8, MATCH('Admin Single Score'!AF200, 'Dev Likert Scale Single Score'!$D$2:$D$8, 0))</f>
        <v>#N/A</v>
      </c>
      <c r="AG198" s="45" t="e">
        <f>INDEX('Dev Likert Scale Single Score'!$E$2:$E$8, MATCH('Admin Single Score'!AG200, 'Dev Likert Scale Single Score'!$D$2:$D$8, 0))</f>
        <v>#N/A</v>
      </c>
      <c r="AH198" s="45" t="e">
        <f>INDEX('Dev Likert Scale Single Score'!$E$2:$E$8, MATCH('Admin Single Score'!AH200, 'Dev Likert Scale Single Score'!$D$2:$D$8, 0))</f>
        <v>#N/A</v>
      </c>
      <c r="AI198" s="45" t="e">
        <f>INDEX('Dev Likert Scale Single Score'!$E$2:$E$8, MATCH('Admin Single Score'!AI200, 'Dev Likert Scale Single Score'!$D$2:$D$8, 0))</f>
        <v>#N/A</v>
      </c>
      <c r="AJ198" s="45" t="e">
        <f>INDEX('Dev Likert Scale Single Score'!$E$2:$E$8, MATCH('Admin Single Score'!AJ200, 'Dev Likert Scale Single Score'!$D$2:$D$8, 0))</f>
        <v>#N/A</v>
      </c>
      <c r="AK198" s="45" t="e">
        <f>INDEX('Dev Likert Scale Single Score'!$E$2:$E$8, MATCH('Admin Single Score'!AK200, 'Dev Likert Scale Single Score'!$D$2:$D$8, 0))</f>
        <v>#N/A</v>
      </c>
      <c r="AL198" s="45" t="e">
        <f>INDEX('Dev Likert Scale Single Score'!$E$2:$E$8, MATCH('Admin Single Score'!AL200, 'Dev Likert Scale Single Score'!$D$2:$D$8, 0))</f>
        <v>#N/A</v>
      </c>
      <c r="AM198" s="45" t="e">
        <f>INDEX('Dev Likert Scale Single Score'!$E$2:$E$8, MATCH('Admin Single Score'!AM200, 'Dev Likert Scale Single Score'!$D$2:$D$8, 0))</f>
        <v>#N/A</v>
      </c>
      <c r="AN198" s="45" t="e">
        <f>INDEX('Dev Likert Scale Single Score'!$E$2:$E$8, MATCH('Admin Single Score'!AN200, 'Dev Likert Scale Single Score'!$D$2:$D$8, 0))</f>
        <v>#N/A</v>
      </c>
      <c r="AO198" s="45" t="e">
        <f>INDEX('Dev Likert Scale Single Score'!$E$2:$E$8, MATCH('Admin Single Score'!AO200, 'Dev Likert Scale Single Score'!$D$2:$D$8, 0))</f>
        <v>#N/A</v>
      </c>
      <c r="AP198" s="45" t="e">
        <f>INDEX('Dev Likert Scale Single Score'!$E$2:$E$8, MATCH('Admin Single Score'!AP200, 'Dev Likert Scale Single Score'!$D$2:$D$8, 0))</f>
        <v>#N/A</v>
      </c>
      <c r="AQ198" s="45" t="e">
        <f>INDEX('Dev Likert Scale Single Score'!$E$2:$E$8, MATCH('Admin Single Score'!AQ200, 'Dev Likert Scale Single Score'!$D$2:$D$8, 0))</f>
        <v>#N/A</v>
      </c>
    </row>
    <row r="199" spans="1:43" ht="16.5" thickTop="1" thickBot="1" x14ac:dyDescent="0.3">
      <c r="A199" s="92" t="str">
        <f>'Admin Single Score'!A201</f>
        <v>Question_40</v>
      </c>
      <c r="B199" s="13" t="str">
        <f>'Admin Single Score'!B201</f>
        <v>Question 43</v>
      </c>
      <c r="C199" s="59">
        <f ca="1">'Admin Single Score'!C201</f>
        <v>0</v>
      </c>
      <c r="D199" s="45" t="e">
        <f>INDEX('Dev Likert Scale Single Score'!$E$2:$E$8, MATCH('Admin Single Score'!D201, 'Dev Likert Scale Single Score'!$D$2:$D$8, 0))</f>
        <v>#N/A</v>
      </c>
      <c r="E199" s="45" t="e">
        <f>INDEX('Dev Likert Scale Single Score'!$E$2:$E$8, MATCH('Admin Single Score'!E201, 'Dev Likert Scale Single Score'!$D$2:$D$8, 0))</f>
        <v>#N/A</v>
      </c>
      <c r="F199" s="45" t="e">
        <f>INDEX('Dev Likert Scale Single Score'!$E$2:$E$8, MATCH('Admin Single Score'!F201, 'Dev Likert Scale Single Score'!$D$2:$D$8, 0))</f>
        <v>#N/A</v>
      </c>
      <c r="G199" s="45" t="e">
        <f>INDEX('Dev Likert Scale Single Score'!$E$2:$E$8, MATCH('Admin Single Score'!G201, 'Dev Likert Scale Single Score'!$D$2:$D$8, 0))</f>
        <v>#N/A</v>
      </c>
      <c r="H199" s="45" t="e">
        <f>INDEX('Dev Likert Scale Single Score'!$E$2:$E$8, MATCH('Admin Single Score'!H201, 'Dev Likert Scale Single Score'!$D$2:$D$8, 0))</f>
        <v>#N/A</v>
      </c>
      <c r="I199" s="45" t="e">
        <f>INDEX('Dev Likert Scale Single Score'!$E$2:$E$8, MATCH('Admin Single Score'!I201, 'Dev Likert Scale Single Score'!$D$2:$D$8, 0))</f>
        <v>#N/A</v>
      </c>
      <c r="J199" s="45" t="e">
        <f>INDEX('Dev Likert Scale Single Score'!$E$2:$E$8, MATCH('Admin Single Score'!J201, 'Dev Likert Scale Single Score'!$D$2:$D$8, 0))</f>
        <v>#N/A</v>
      </c>
      <c r="K199" s="45" t="e">
        <f>INDEX('Dev Likert Scale Single Score'!$E$2:$E$8, MATCH('Admin Single Score'!K201, 'Dev Likert Scale Single Score'!$D$2:$D$8, 0))</f>
        <v>#N/A</v>
      </c>
      <c r="L199" s="45" t="e">
        <f>INDEX('Dev Likert Scale Single Score'!$E$2:$E$8, MATCH('Admin Single Score'!L201, 'Dev Likert Scale Single Score'!$D$2:$D$8, 0))</f>
        <v>#N/A</v>
      </c>
      <c r="M199" s="45" t="e">
        <f>INDEX('Dev Likert Scale Single Score'!$E$2:$E$8, MATCH('Admin Single Score'!M201, 'Dev Likert Scale Single Score'!$D$2:$D$8, 0))</f>
        <v>#N/A</v>
      </c>
      <c r="N199" s="45" t="e">
        <f>INDEX('Dev Likert Scale Single Score'!$E$2:$E$8, MATCH('Admin Single Score'!N201, 'Dev Likert Scale Single Score'!$D$2:$D$8, 0))</f>
        <v>#N/A</v>
      </c>
      <c r="O199" s="45" t="e">
        <f>INDEX('Dev Likert Scale Single Score'!$E$2:$E$8, MATCH('Admin Single Score'!O201, 'Dev Likert Scale Single Score'!$D$2:$D$8, 0))</f>
        <v>#N/A</v>
      </c>
      <c r="P199" s="45" t="e">
        <f>INDEX('Dev Likert Scale Single Score'!$E$2:$E$8, MATCH('Admin Single Score'!P201, 'Dev Likert Scale Single Score'!$D$2:$D$8, 0))</f>
        <v>#N/A</v>
      </c>
      <c r="Q199" s="45" t="e">
        <f>INDEX('Dev Likert Scale Single Score'!$E$2:$E$8, MATCH('Admin Single Score'!Q201, 'Dev Likert Scale Single Score'!$D$2:$D$8, 0))</f>
        <v>#N/A</v>
      </c>
      <c r="R199" s="45" t="e">
        <f>INDEX('Dev Likert Scale Single Score'!$E$2:$E$8, MATCH('Admin Single Score'!R201, 'Dev Likert Scale Single Score'!$D$2:$D$8, 0))</f>
        <v>#N/A</v>
      </c>
      <c r="S199" s="45" t="e">
        <f>INDEX('Dev Likert Scale Single Score'!$E$2:$E$8, MATCH('Admin Single Score'!S201, 'Dev Likert Scale Single Score'!$D$2:$D$8, 0))</f>
        <v>#N/A</v>
      </c>
      <c r="T199" s="45" t="e">
        <f>INDEX('Dev Likert Scale Single Score'!$E$2:$E$8, MATCH('Admin Single Score'!T201, 'Dev Likert Scale Single Score'!$D$2:$D$8, 0))</f>
        <v>#N/A</v>
      </c>
      <c r="U199" s="45" t="e">
        <f>INDEX('Dev Likert Scale Single Score'!$E$2:$E$8, MATCH('Admin Single Score'!U201, 'Dev Likert Scale Single Score'!$D$2:$D$8, 0))</f>
        <v>#N/A</v>
      </c>
      <c r="V199" s="45" t="e">
        <f>INDEX('Dev Likert Scale Single Score'!$E$2:$E$8, MATCH('Admin Single Score'!V201, 'Dev Likert Scale Single Score'!$D$2:$D$8, 0))</f>
        <v>#N/A</v>
      </c>
      <c r="W199" s="45" t="e">
        <f>INDEX('Dev Likert Scale Single Score'!$E$2:$E$8, MATCH('Admin Single Score'!W201, 'Dev Likert Scale Single Score'!$D$2:$D$8, 0))</f>
        <v>#N/A</v>
      </c>
      <c r="X199" s="45" t="e">
        <f>INDEX('Dev Likert Scale Single Score'!$E$2:$E$8, MATCH('Admin Single Score'!X201, 'Dev Likert Scale Single Score'!$D$2:$D$8, 0))</f>
        <v>#N/A</v>
      </c>
      <c r="Y199" s="45" t="e">
        <f>INDEX('Dev Likert Scale Single Score'!$E$2:$E$8, MATCH('Admin Single Score'!Y201, 'Dev Likert Scale Single Score'!$D$2:$D$8, 0))</f>
        <v>#N/A</v>
      </c>
      <c r="Z199" s="45" t="e">
        <f>INDEX('Dev Likert Scale Single Score'!$E$2:$E$8, MATCH('Admin Single Score'!Z201, 'Dev Likert Scale Single Score'!$D$2:$D$8, 0))</f>
        <v>#N/A</v>
      </c>
      <c r="AA199" s="45" t="e">
        <f>INDEX('Dev Likert Scale Single Score'!$E$2:$E$8, MATCH('Admin Single Score'!AA201, 'Dev Likert Scale Single Score'!$D$2:$D$8, 0))</f>
        <v>#N/A</v>
      </c>
      <c r="AB199" s="45" t="e">
        <f>INDEX('Dev Likert Scale Single Score'!$E$2:$E$8, MATCH('Admin Single Score'!AB201, 'Dev Likert Scale Single Score'!$D$2:$D$8, 0))</f>
        <v>#N/A</v>
      </c>
      <c r="AC199" s="45" t="e">
        <f>INDEX('Dev Likert Scale Single Score'!$E$2:$E$8, MATCH('Admin Single Score'!AC201, 'Dev Likert Scale Single Score'!$D$2:$D$8, 0))</f>
        <v>#N/A</v>
      </c>
      <c r="AD199" s="45" t="e">
        <f>INDEX('Dev Likert Scale Single Score'!$E$2:$E$8, MATCH('Admin Single Score'!AD201, 'Dev Likert Scale Single Score'!$D$2:$D$8, 0))</f>
        <v>#N/A</v>
      </c>
      <c r="AE199" s="45" t="e">
        <f>INDEX('Dev Likert Scale Single Score'!$E$2:$E$8, MATCH('Admin Single Score'!AE201, 'Dev Likert Scale Single Score'!$D$2:$D$8, 0))</f>
        <v>#N/A</v>
      </c>
      <c r="AF199" s="45" t="e">
        <f>INDEX('Dev Likert Scale Single Score'!$E$2:$E$8, MATCH('Admin Single Score'!AF201, 'Dev Likert Scale Single Score'!$D$2:$D$8, 0))</f>
        <v>#N/A</v>
      </c>
      <c r="AG199" s="45" t="e">
        <f>INDEX('Dev Likert Scale Single Score'!$E$2:$E$8, MATCH('Admin Single Score'!AG201, 'Dev Likert Scale Single Score'!$D$2:$D$8, 0))</f>
        <v>#N/A</v>
      </c>
      <c r="AH199" s="45" t="e">
        <f>INDEX('Dev Likert Scale Single Score'!$E$2:$E$8, MATCH('Admin Single Score'!AH201, 'Dev Likert Scale Single Score'!$D$2:$D$8, 0))</f>
        <v>#N/A</v>
      </c>
      <c r="AI199" s="45" t="e">
        <f>INDEX('Dev Likert Scale Single Score'!$E$2:$E$8, MATCH('Admin Single Score'!AI201, 'Dev Likert Scale Single Score'!$D$2:$D$8, 0))</f>
        <v>#N/A</v>
      </c>
      <c r="AJ199" s="45" t="e">
        <f>INDEX('Dev Likert Scale Single Score'!$E$2:$E$8, MATCH('Admin Single Score'!AJ201, 'Dev Likert Scale Single Score'!$D$2:$D$8, 0))</f>
        <v>#N/A</v>
      </c>
      <c r="AK199" s="45" t="e">
        <f>INDEX('Dev Likert Scale Single Score'!$E$2:$E$8, MATCH('Admin Single Score'!AK201, 'Dev Likert Scale Single Score'!$D$2:$D$8, 0))</f>
        <v>#N/A</v>
      </c>
      <c r="AL199" s="45" t="e">
        <f>INDEX('Dev Likert Scale Single Score'!$E$2:$E$8, MATCH('Admin Single Score'!AL201, 'Dev Likert Scale Single Score'!$D$2:$D$8, 0))</f>
        <v>#N/A</v>
      </c>
      <c r="AM199" s="45" t="e">
        <f>INDEX('Dev Likert Scale Single Score'!$E$2:$E$8, MATCH('Admin Single Score'!AM201, 'Dev Likert Scale Single Score'!$D$2:$D$8, 0))</f>
        <v>#N/A</v>
      </c>
      <c r="AN199" s="45" t="e">
        <f>INDEX('Dev Likert Scale Single Score'!$E$2:$E$8, MATCH('Admin Single Score'!AN201, 'Dev Likert Scale Single Score'!$D$2:$D$8, 0))</f>
        <v>#N/A</v>
      </c>
      <c r="AO199" s="45" t="e">
        <f>INDEX('Dev Likert Scale Single Score'!$E$2:$E$8, MATCH('Admin Single Score'!AO201, 'Dev Likert Scale Single Score'!$D$2:$D$8, 0))</f>
        <v>#N/A</v>
      </c>
      <c r="AP199" s="45" t="e">
        <f>INDEX('Dev Likert Scale Single Score'!$E$2:$E$8, MATCH('Admin Single Score'!AP201, 'Dev Likert Scale Single Score'!$D$2:$D$8, 0))</f>
        <v>#N/A</v>
      </c>
      <c r="AQ199" s="45" t="e">
        <f>INDEX('Dev Likert Scale Single Score'!$E$2:$E$8, MATCH('Admin Single Score'!AQ201, 'Dev Likert Scale Single Score'!$D$2:$D$8, 0))</f>
        <v>#N/A</v>
      </c>
    </row>
    <row r="200" spans="1:43" ht="16.5" thickTop="1" thickBot="1" x14ac:dyDescent="0.3">
      <c r="A200" s="92" t="str">
        <f>'Admin Single Score'!A202</f>
        <v>Question_40</v>
      </c>
      <c r="B200" s="13" t="str">
        <f>'Admin Single Score'!B202</f>
        <v>Question 43</v>
      </c>
      <c r="C200" s="59">
        <f ca="1">'Admin Single Score'!C202</f>
        <v>0</v>
      </c>
      <c r="D200" s="45" t="e">
        <f>INDEX('Dev Likert Scale Single Score'!$E$2:$E$8, MATCH('Admin Single Score'!D202, 'Dev Likert Scale Single Score'!$D$2:$D$8, 0))</f>
        <v>#N/A</v>
      </c>
      <c r="E200" s="45" t="e">
        <f>INDEX('Dev Likert Scale Single Score'!$E$2:$E$8, MATCH('Admin Single Score'!E202, 'Dev Likert Scale Single Score'!$D$2:$D$8, 0))</f>
        <v>#N/A</v>
      </c>
      <c r="F200" s="45" t="e">
        <f>INDEX('Dev Likert Scale Single Score'!$E$2:$E$8, MATCH('Admin Single Score'!F202, 'Dev Likert Scale Single Score'!$D$2:$D$8, 0))</f>
        <v>#N/A</v>
      </c>
      <c r="G200" s="45" t="e">
        <f>INDEX('Dev Likert Scale Single Score'!$E$2:$E$8, MATCH('Admin Single Score'!G202, 'Dev Likert Scale Single Score'!$D$2:$D$8, 0))</f>
        <v>#N/A</v>
      </c>
      <c r="H200" s="45" t="e">
        <f>INDEX('Dev Likert Scale Single Score'!$E$2:$E$8, MATCH('Admin Single Score'!H202, 'Dev Likert Scale Single Score'!$D$2:$D$8, 0))</f>
        <v>#N/A</v>
      </c>
      <c r="I200" s="45" t="e">
        <f>INDEX('Dev Likert Scale Single Score'!$E$2:$E$8, MATCH('Admin Single Score'!I202, 'Dev Likert Scale Single Score'!$D$2:$D$8, 0))</f>
        <v>#N/A</v>
      </c>
      <c r="J200" s="45" t="e">
        <f>INDEX('Dev Likert Scale Single Score'!$E$2:$E$8, MATCH('Admin Single Score'!J202, 'Dev Likert Scale Single Score'!$D$2:$D$8, 0))</f>
        <v>#N/A</v>
      </c>
      <c r="K200" s="45" t="e">
        <f>INDEX('Dev Likert Scale Single Score'!$E$2:$E$8, MATCH('Admin Single Score'!K202, 'Dev Likert Scale Single Score'!$D$2:$D$8, 0))</f>
        <v>#N/A</v>
      </c>
      <c r="L200" s="45" t="e">
        <f>INDEX('Dev Likert Scale Single Score'!$E$2:$E$8, MATCH('Admin Single Score'!L202, 'Dev Likert Scale Single Score'!$D$2:$D$8, 0))</f>
        <v>#N/A</v>
      </c>
      <c r="M200" s="45" t="e">
        <f>INDEX('Dev Likert Scale Single Score'!$E$2:$E$8, MATCH('Admin Single Score'!M202, 'Dev Likert Scale Single Score'!$D$2:$D$8, 0))</f>
        <v>#N/A</v>
      </c>
      <c r="N200" s="45" t="e">
        <f>INDEX('Dev Likert Scale Single Score'!$E$2:$E$8, MATCH('Admin Single Score'!N202, 'Dev Likert Scale Single Score'!$D$2:$D$8, 0))</f>
        <v>#N/A</v>
      </c>
      <c r="O200" s="45" t="e">
        <f>INDEX('Dev Likert Scale Single Score'!$E$2:$E$8, MATCH('Admin Single Score'!O202, 'Dev Likert Scale Single Score'!$D$2:$D$8, 0))</f>
        <v>#N/A</v>
      </c>
      <c r="P200" s="45" t="e">
        <f>INDEX('Dev Likert Scale Single Score'!$E$2:$E$8, MATCH('Admin Single Score'!P202, 'Dev Likert Scale Single Score'!$D$2:$D$8, 0))</f>
        <v>#N/A</v>
      </c>
      <c r="Q200" s="45" t="e">
        <f>INDEX('Dev Likert Scale Single Score'!$E$2:$E$8, MATCH('Admin Single Score'!Q202, 'Dev Likert Scale Single Score'!$D$2:$D$8, 0))</f>
        <v>#N/A</v>
      </c>
      <c r="R200" s="45" t="e">
        <f>INDEX('Dev Likert Scale Single Score'!$E$2:$E$8, MATCH('Admin Single Score'!R202, 'Dev Likert Scale Single Score'!$D$2:$D$8, 0))</f>
        <v>#N/A</v>
      </c>
      <c r="S200" s="45" t="e">
        <f>INDEX('Dev Likert Scale Single Score'!$E$2:$E$8, MATCH('Admin Single Score'!S202, 'Dev Likert Scale Single Score'!$D$2:$D$8, 0))</f>
        <v>#N/A</v>
      </c>
      <c r="T200" s="45" t="e">
        <f>INDEX('Dev Likert Scale Single Score'!$E$2:$E$8, MATCH('Admin Single Score'!T202, 'Dev Likert Scale Single Score'!$D$2:$D$8, 0))</f>
        <v>#N/A</v>
      </c>
      <c r="U200" s="45" t="e">
        <f>INDEX('Dev Likert Scale Single Score'!$E$2:$E$8, MATCH('Admin Single Score'!U202, 'Dev Likert Scale Single Score'!$D$2:$D$8, 0))</f>
        <v>#N/A</v>
      </c>
      <c r="V200" s="45" t="e">
        <f>INDEX('Dev Likert Scale Single Score'!$E$2:$E$8, MATCH('Admin Single Score'!V202, 'Dev Likert Scale Single Score'!$D$2:$D$8, 0))</f>
        <v>#N/A</v>
      </c>
      <c r="W200" s="45" t="e">
        <f>INDEX('Dev Likert Scale Single Score'!$E$2:$E$8, MATCH('Admin Single Score'!W202, 'Dev Likert Scale Single Score'!$D$2:$D$8, 0))</f>
        <v>#N/A</v>
      </c>
      <c r="X200" s="45" t="e">
        <f>INDEX('Dev Likert Scale Single Score'!$E$2:$E$8, MATCH('Admin Single Score'!X202, 'Dev Likert Scale Single Score'!$D$2:$D$8, 0))</f>
        <v>#N/A</v>
      </c>
      <c r="Y200" s="45" t="e">
        <f>INDEX('Dev Likert Scale Single Score'!$E$2:$E$8, MATCH('Admin Single Score'!Y202, 'Dev Likert Scale Single Score'!$D$2:$D$8, 0))</f>
        <v>#N/A</v>
      </c>
      <c r="Z200" s="45" t="e">
        <f>INDEX('Dev Likert Scale Single Score'!$E$2:$E$8, MATCH('Admin Single Score'!Z202, 'Dev Likert Scale Single Score'!$D$2:$D$8, 0))</f>
        <v>#N/A</v>
      </c>
      <c r="AA200" s="45" t="e">
        <f>INDEX('Dev Likert Scale Single Score'!$E$2:$E$8, MATCH('Admin Single Score'!AA202, 'Dev Likert Scale Single Score'!$D$2:$D$8, 0))</f>
        <v>#N/A</v>
      </c>
      <c r="AB200" s="45" t="e">
        <f>INDEX('Dev Likert Scale Single Score'!$E$2:$E$8, MATCH('Admin Single Score'!AB202, 'Dev Likert Scale Single Score'!$D$2:$D$8, 0))</f>
        <v>#N/A</v>
      </c>
      <c r="AC200" s="45" t="e">
        <f>INDEX('Dev Likert Scale Single Score'!$E$2:$E$8, MATCH('Admin Single Score'!AC202, 'Dev Likert Scale Single Score'!$D$2:$D$8, 0))</f>
        <v>#N/A</v>
      </c>
      <c r="AD200" s="45" t="e">
        <f>INDEX('Dev Likert Scale Single Score'!$E$2:$E$8, MATCH('Admin Single Score'!AD202, 'Dev Likert Scale Single Score'!$D$2:$D$8, 0))</f>
        <v>#N/A</v>
      </c>
      <c r="AE200" s="45" t="e">
        <f>INDEX('Dev Likert Scale Single Score'!$E$2:$E$8, MATCH('Admin Single Score'!AE202, 'Dev Likert Scale Single Score'!$D$2:$D$8, 0))</f>
        <v>#N/A</v>
      </c>
      <c r="AF200" s="45" t="e">
        <f>INDEX('Dev Likert Scale Single Score'!$E$2:$E$8, MATCH('Admin Single Score'!AF202, 'Dev Likert Scale Single Score'!$D$2:$D$8, 0))</f>
        <v>#N/A</v>
      </c>
      <c r="AG200" s="45" t="e">
        <f>INDEX('Dev Likert Scale Single Score'!$E$2:$E$8, MATCH('Admin Single Score'!AG202, 'Dev Likert Scale Single Score'!$D$2:$D$8, 0))</f>
        <v>#N/A</v>
      </c>
      <c r="AH200" s="45" t="e">
        <f>INDEX('Dev Likert Scale Single Score'!$E$2:$E$8, MATCH('Admin Single Score'!AH202, 'Dev Likert Scale Single Score'!$D$2:$D$8, 0))</f>
        <v>#N/A</v>
      </c>
      <c r="AI200" s="45" t="e">
        <f>INDEX('Dev Likert Scale Single Score'!$E$2:$E$8, MATCH('Admin Single Score'!AI202, 'Dev Likert Scale Single Score'!$D$2:$D$8, 0))</f>
        <v>#N/A</v>
      </c>
      <c r="AJ200" s="45" t="e">
        <f>INDEX('Dev Likert Scale Single Score'!$E$2:$E$8, MATCH('Admin Single Score'!AJ202, 'Dev Likert Scale Single Score'!$D$2:$D$8, 0))</f>
        <v>#N/A</v>
      </c>
      <c r="AK200" s="45" t="e">
        <f>INDEX('Dev Likert Scale Single Score'!$E$2:$E$8, MATCH('Admin Single Score'!AK202, 'Dev Likert Scale Single Score'!$D$2:$D$8, 0))</f>
        <v>#N/A</v>
      </c>
      <c r="AL200" s="45" t="e">
        <f>INDEX('Dev Likert Scale Single Score'!$E$2:$E$8, MATCH('Admin Single Score'!AL202, 'Dev Likert Scale Single Score'!$D$2:$D$8, 0))</f>
        <v>#N/A</v>
      </c>
      <c r="AM200" s="45" t="e">
        <f>INDEX('Dev Likert Scale Single Score'!$E$2:$E$8, MATCH('Admin Single Score'!AM202, 'Dev Likert Scale Single Score'!$D$2:$D$8, 0))</f>
        <v>#N/A</v>
      </c>
      <c r="AN200" s="45" t="e">
        <f>INDEX('Dev Likert Scale Single Score'!$E$2:$E$8, MATCH('Admin Single Score'!AN202, 'Dev Likert Scale Single Score'!$D$2:$D$8, 0))</f>
        <v>#N/A</v>
      </c>
      <c r="AO200" s="45" t="e">
        <f>INDEX('Dev Likert Scale Single Score'!$E$2:$E$8, MATCH('Admin Single Score'!AO202, 'Dev Likert Scale Single Score'!$D$2:$D$8, 0))</f>
        <v>#N/A</v>
      </c>
      <c r="AP200" s="45" t="e">
        <f>INDEX('Dev Likert Scale Single Score'!$E$2:$E$8, MATCH('Admin Single Score'!AP202, 'Dev Likert Scale Single Score'!$D$2:$D$8, 0))</f>
        <v>#N/A</v>
      </c>
      <c r="AQ200" s="45" t="e">
        <f>INDEX('Dev Likert Scale Single Score'!$E$2:$E$8, MATCH('Admin Single Score'!AQ202, 'Dev Likert Scale Single Score'!$D$2:$D$8, 0))</f>
        <v>#N/A</v>
      </c>
    </row>
    <row r="201" spans="1:43" ht="16.5" thickTop="1" thickBot="1" x14ac:dyDescent="0.3">
      <c r="A201" s="92" t="str">
        <f>'Admin Single Score'!A203</f>
        <v>Question_40</v>
      </c>
      <c r="B201" s="13" t="str">
        <f>'Admin Single Score'!B203</f>
        <v>Question 43</v>
      </c>
      <c r="C201" s="59">
        <f ca="1">'Admin Single Score'!C203</f>
        <v>0</v>
      </c>
      <c r="D201" s="45" t="e">
        <f>INDEX('Dev Likert Scale Single Score'!$E$2:$E$8, MATCH('Admin Single Score'!D203, 'Dev Likert Scale Single Score'!$D$2:$D$8, 0))</f>
        <v>#N/A</v>
      </c>
      <c r="E201" s="45" t="e">
        <f>INDEX('Dev Likert Scale Single Score'!$E$2:$E$8, MATCH('Admin Single Score'!E203, 'Dev Likert Scale Single Score'!$D$2:$D$8, 0))</f>
        <v>#N/A</v>
      </c>
      <c r="F201" s="45" t="e">
        <f>INDEX('Dev Likert Scale Single Score'!$E$2:$E$8, MATCH('Admin Single Score'!F203, 'Dev Likert Scale Single Score'!$D$2:$D$8, 0))</f>
        <v>#N/A</v>
      </c>
      <c r="G201" s="45" t="e">
        <f>INDEX('Dev Likert Scale Single Score'!$E$2:$E$8, MATCH('Admin Single Score'!G203, 'Dev Likert Scale Single Score'!$D$2:$D$8, 0))</f>
        <v>#N/A</v>
      </c>
      <c r="H201" s="45" t="e">
        <f>INDEX('Dev Likert Scale Single Score'!$E$2:$E$8, MATCH('Admin Single Score'!H203, 'Dev Likert Scale Single Score'!$D$2:$D$8, 0))</f>
        <v>#N/A</v>
      </c>
      <c r="I201" s="45" t="e">
        <f>INDEX('Dev Likert Scale Single Score'!$E$2:$E$8, MATCH('Admin Single Score'!I203, 'Dev Likert Scale Single Score'!$D$2:$D$8, 0))</f>
        <v>#N/A</v>
      </c>
      <c r="J201" s="45" t="e">
        <f>INDEX('Dev Likert Scale Single Score'!$E$2:$E$8, MATCH('Admin Single Score'!J203, 'Dev Likert Scale Single Score'!$D$2:$D$8, 0))</f>
        <v>#N/A</v>
      </c>
      <c r="K201" s="45" t="e">
        <f>INDEX('Dev Likert Scale Single Score'!$E$2:$E$8, MATCH('Admin Single Score'!K203, 'Dev Likert Scale Single Score'!$D$2:$D$8, 0))</f>
        <v>#N/A</v>
      </c>
      <c r="L201" s="45" t="e">
        <f>INDEX('Dev Likert Scale Single Score'!$E$2:$E$8, MATCH('Admin Single Score'!L203, 'Dev Likert Scale Single Score'!$D$2:$D$8, 0))</f>
        <v>#N/A</v>
      </c>
      <c r="M201" s="45" t="e">
        <f>INDEX('Dev Likert Scale Single Score'!$E$2:$E$8, MATCH('Admin Single Score'!M203, 'Dev Likert Scale Single Score'!$D$2:$D$8, 0))</f>
        <v>#N/A</v>
      </c>
      <c r="N201" s="45" t="e">
        <f>INDEX('Dev Likert Scale Single Score'!$E$2:$E$8, MATCH('Admin Single Score'!N203, 'Dev Likert Scale Single Score'!$D$2:$D$8, 0))</f>
        <v>#N/A</v>
      </c>
      <c r="O201" s="45" t="e">
        <f>INDEX('Dev Likert Scale Single Score'!$E$2:$E$8, MATCH('Admin Single Score'!O203, 'Dev Likert Scale Single Score'!$D$2:$D$8, 0))</f>
        <v>#N/A</v>
      </c>
      <c r="P201" s="45" t="e">
        <f>INDEX('Dev Likert Scale Single Score'!$E$2:$E$8, MATCH('Admin Single Score'!P203, 'Dev Likert Scale Single Score'!$D$2:$D$8, 0))</f>
        <v>#N/A</v>
      </c>
      <c r="Q201" s="45" t="e">
        <f>INDEX('Dev Likert Scale Single Score'!$E$2:$E$8, MATCH('Admin Single Score'!Q203, 'Dev Likert Scale Single Score'!$D$2:$D$8, 0))</f>
        <v>#N/A</v>
      </c>
      <c r="R201" s="45" t="e">
        <f>INDEX('Dev Likert Scale Single Score'!$E$2:$E$8, MATCH('Admin Single Score'!R203, 'Dev Likert Scale Single Score'!$D$2:$D$8, 0))</f>
        <v>#N/A</v>
      </c>
      <c r="S201" s="45" t="e">
        <f>INDEX('Dev Likert Scale Single Score'!$E$2:$E$8, MATCH('Admin Single Score'!S203, 'Dev Likert Scale Single Score'!$D$2:$D$8, 0))</f>
        <v>#N/A</v>
      </c>
      <c r="T201" s="45" t="e">
        <f>INDEX('Dev Likert Scale Single Score'!$E$2:$E$8, MATCH('Admin Single Score'!T203, 'Dev Likert Scale Single Score'!$D$2:$D$8, 0))</f>
        <v>#N/A</v>
      </c>
      <c r="U201" s="45" t="e">
        <f>INDEX('Dev Likert Scale Single Score'!$E$2:$E$8, MATCH('Admin Single Score'!U203, 'Dev Likert Scale Single Score'!$D$2:$D$8, 0))</f>
        <v>#N/A</v>
      </c>
      <c r="V201" s="45" t="e">
        <f>INDEX('Dev Likert Scale Single Score'!$E$2:$E$8, MATCH('Admin Single Score'!V203, 'Dev Likert Scale Single Score'!$D$2:$D$8, 0))</f>
        <v>#N/A</v>
      </c>
      <c r="W201" s="45" t="e">
        <f>INDEX('Dev Likert Scale Single Score'!$E$2:$E$8, MATCH('Admin Single Score'!W203, 'Dev Likert Scale Single Score'!$D$2:$D$8, 0))</f>
        <v>#N/A</v>
      </c>
      <c r="X201" s="45" t="e">
        <f>INDEX('Dev Likert Scale Single Score'!$E$2:$E$8, MATCH('Admin Single Score'!X203, 'Dev Likert Scale Single Score'!$D$2:$D$8, 0))</f>
        <v>#N/A</v>
      </c>
      <c r="Y201" s="45" t="e">
        <f>INDEX('Dev Likert Scale Single Score'!$E$2:$E$8, MATCH('Admin Single Score'!Y203, 'Dev Likert Scale Single Score'!$D$2:$D$8, 0))</f>
        <v>#N/A</v>
      </c>
      <c r="Z201" s="45" t="e">
        <f>INDEX('Dev Likert Scale Single Score'!$E$2:$E$8, MATCH('Admin Single Score'!Z203, 'Dev Likert Scale Single Score'!$D$2:$D$8, 0))</f>
        <v>#N/A</v>
      </c>
      <c r="AA201" s="45" t="e">
        <f>INDEX('Dev Likert Scale Single Score'!$E$2:$E$8, MATCH('Admin Single Score'!AA203, 'Dev Likert Scale Single Score'!$D$2:$D$8, 0))</f>
        <v>#N/A</v>
      </c>
      <c r="AB201" s="45" t="e">
        <f>INDEX('Dev Likert Scale Single Score'!$E$2:$E$8, MATCH('Admin Single Score'!AB203, 'Dev Likert Scale Single Score'!$D$2:$D$8, 0))</f>
        <v>#N/A</v>
      </c>
      <c r="AC201" s="45" t="e">
        <f>INDEX('Dev Likert Scale Single Score'!$E$2:$E$8, MATCH('Admin Single Score'!AC203, 'Dev Likert Scale Single Score'!$D$2:$D$8, 0))</f>
        <v>#N/A</v>
      </c>
      <c r="AD201" s="45" t="e">
        <f>INDEX('Dev Likert Scale Single Score'!$E$2:$E$8, MATCH('Admin Single Score'!AD203, 'Dev Likert Scale Single Score'!$D$2:$D$8, 0))</f>
        <v>#N/A</v>
      </c>
      <c r="AE201" s="45" t="e">
        <f>INDEX('Dev Likert Scale Single Score'!$E$2:$E$8, MATCH('Admin Single Score'!AE203, 'Dev Likert Scale Single Score'!$D$2:$D$8, 0))</f>
        <v>#N/A</v>
      </c>
      <c r="AF201" s="45" t="e">
        <f>INDEX('Dev Likert Scale Single Score'!$E$2:$E$8, MATCH('Admin Single Score'!AF203, 'Dev Likert Scale Single Score'!$D$2:$D$8, 0))</f>
        <v>#N/A</v>
      </c>
      <c r="AG201" s="45" t="e">
        <f>INDEX('Dev Likert Scale Single Score'!$E$2:$E$8, MATCH('Admin Single Score'!AG203, 'Dev Likert Scale Single Score'!$D$2:$D$8, 0))</f>
        <v>#N/A</v>
      </c>
      <c r="AH201" s="45" t="e">
        <f>INDEX('Dev Likert Scale Single Score'!$E$2:$E$8, MATCH('Admin Single Score'!AH203, 'Dev Likert Scale Single Score'!$D$2:$D$8, 0))</f>
        <v>#N/A</v>
      </c>
      <c r="AI201" s="45" t="e">
        <f>INDEX('Dev Likert Scale Single Score'!$E$2:$E$8, MATCH('Admin Single Score'!AI203, 'Dev Likert Scale Single Score'!$D$2:$D$8, 0))</f>
        <v>#N/A</v>
      </c>
      <c r="AJ201" s="45" t="e">
        <f>INDEX('Dev Likert Scale Single Score'!$E$2:$E$8, MATCH('Admin Single Score'!AJ203, 'Dev Likert Scale Single Score'!$D$2:$D$8, 0))</f>
        <v>#N/A</v>
      </c>
      <c r="AK201" s="45" t="e">
        <f>INDEX('Dev Likert Scale Single Score'!$E$2:$E$8, MATCH('Admin Single Score'!AK203, 'Dev Likert Scale Single Score'!$D$2:$D$8, 0))</f>
        <v>#N/A</v>
      </c>
      <c r="AL201" s="45" t="e">
        <f>INDEX('Dev Likert Scale Single Score'!$E$2:$E$8, MATCH('Admin Single Score'!AL203, 'Dev Likert Scale Single Score'!$D$2:$D$8, 0))</f>
        <v>#N/A</v>
      </c>
      <c r="AM201" s="45" t="e">
        <f>INDEX('Dev Likert Scale Single Score'!$E$2:$E$8, MATCH('Admin Single Score'!AM203, 'Dev Likert Scale Single Score'!$D$2:$D$8, 0))</f>
        <v>#N/A</v>
      </c>
      <c r="AN201" s="45" t="e">
        <f>INDEX('Dev Likert Scale Single Score'!$E$2:$E$8, MATCH('Admin Single Score'!AN203, 'Dev Likert Scale Single Score'!$D$2:$D$8, 0))</f>
        <v>#N/A</v>
      </c>
      <c r="AO201" s="45" t="e">
        <f>INDEX('Dev Likert Scale Single Score'!$E$2:$E$8, MATCH('Admin Single Score'!AO203, 'Dev Likert Scale Single Score'!$D$2:$D$8, 0))</f>
        <v>#N/A</v>
      </c>
      <c r="AP201" s="45" t="e">
        <f>INDEX('Dev Likert Scale Single Score'!$E$2:$E$8, MATCH('Admin Single Score'!AP203, 'Dev Likert Scale Single Score'!$D$2:$D$8, 0))</f>
        <v>#N/A</v>
      </c>
      <c r="AQ201" s="45" t="e">
        <f>INDEX('Dev Likert Scale Single Score'!$E$2:$E$8, MATCH('Admin Single Score'!AQ203, 'Dev Likert Scale Single Score'!$D$2:$D$8, 0))</f>
        <v>#N/A</v>
      </c>
    </row>
    <row r="202" spans="1:43" ht="16.5" thickTop="1" thickBot="1" x14ac:dyDescent="0.3">
      <c r="A202" s="92" t="str">
        <f>'Admin Single Score'!A204</f>
        <v>Question_41</v>
      </c>
      <c r="B202" s="13" t="str">
        <f>'Admin Single Score'!B204</f>
        <v>Question 44</v>
      </c>
      <c r="C202" s="59">
        <f ca="1">'Admin Single Score'!C204</f>
        <v>0</v>
      </c>
      <c r="D202" s="45" t="e">
        <f>INDEX('Dev Likert Scale Single Score'!$E$2:$E$8, MATCH('Admin Single Score'!D204, 'Dev Likert Scale Single Score'!$D$2:$D$8, 0))</f>
        <v>#N/A</v>
      </c>
      <c r="E202" s="45" t="e">
        <f>INDEX('Dev Likert Scale Single Score'!$E$2:$E$8, MATCH('Admin Single Score'!E204, 'Dev Likert Scale Single Score'!$D$2:$D$8, 0))</f>
        <v>#N/A</v>
      </c>
      <c r="F202" s="45" t="e">
        <f>INDEX('Dev Likert Scale Single Score'!$E$2:$E$8, MATCH('Admin Single Score'!F204, 'Dev Likert Scale Single Score'!$D$2:$D$8, 0))</f>
        <v>#N/A</v>
      </c>
      <c r="G202" s="45" t="e">
        <f>INDEX('Dev Likert Scale Single Score'!$E$2:$E$8, MATCH('Admin Single Score'!G204, 'Dev Likert Scale Single Score'!$D$2:$D$8, 0))</f>
        <v>#N/A</v>
      </c>
      <c r="H202" s="45" t="e">
        <f>INDEX('Dev Likert Scale Single Score'!$E$2:$E$8, MATCH('Admin Single Score'!H204, 'Dev Likert Scale Single Score'!$D$2:$D$8, 0))</f>
        <v>#N/A</v>
      </c>
      <c r="I202" s="45" t="e">
        <f>INDEX('Dev Likert Scale Single Score'!$E$2:$E$8, MATCH('Admin Single Score'!I204, 'Dev Likert Scale Single Score'!$D$2:$D$8, 0))</f>
        <v>#N/A</v>
      </c>
      <c r="J202" s="45" t="e">
        <f>INDEX('Dev Likert Scale Single Score'!$E$2:$E$8, MATCH('Admin Single Score'!J204, 'Dev Likert Scale Single Score'!$D$2:$D$8, 0))</f>
        <v>#N/A</v>
      </c>
      <c r="K202" s="45" t="e">
        <f>INDEX('Dev Likert Scale Single Score'!$E$2:$E$8, MATCH('Admin Single Score'!K204, 'Dev Likert Scale Single Score'!$D$2:$D$8, 0))</f>
        <v>#N/A</v>
      </c>
      <c r="L202" s="45" t="e">
        <f>INDEX('Dev Likert Scale Single Score'!$E$2:$E$8, MATCH('Admin Single Score'!L204, 'Dev Likert Scale Single Score'!$D$2:$D$8, 0))</f>
        <v>#N/A</v>
      </c>
      <c r="M202" s="45" t="e">
        <f>INDEX('Dev Likert Scale Single Score'!$E$2:$E$8, MATCH('Admin Single Score'!M204, 'Dev Likert Scale Single Score'!$D$2:$D$8, 0))</f>
        <v>#N/A</v>
      </c>
      <c r="N202" s="45" t="e">
        <f>INDEX('Dev Likert Scale Single Score'!$E$2:$E$8, MATCH('Admin Single Score'!N204, 'Dev Likert Scale Single Score'!$D$2:$D$8, 0))</f>
        <v>#N/A</v>
      </c>
      <c r="O202" s="45" t="e">
        <f>INDEX('Dev Likert Scale Single Score'!$E$2:$E$8, MATCH('Admin Single Score'!O204, 'Dev Likert Scale Single Score'!$D$2:$D$8, 0))</f>
        <v>#N/A</v>
      </c>
      <c r="P202" s="45" t="e">
        <f>INDEX('Dev Likert Scale Single Score'!$E$2:$E$8, MATCH('Admin Single Score'!P204, 'Dev Likert Scale Single Score'!$D$2:$D$8, 0))</f>
        <v>#N/A</v>
      </c>
      <c r="Q202" s="45" t="e">
        <f>INDEX('Dev Likert Scale Single Score'!$E$2:$E$8, MATCH('Admin Single Score'!Q204, 'Dev Likert Scale Single Score'!$D$2:$D$8, 0))</f>
        <v>#N/A</v>
      </c>
      <c r="R202" s="45" t="e">
        <f>INDEX('Dev Likert Scale Single Score'!$E$2:$E$8, MATCH('Admin Single Score'!R204, 'Dev Likert Scale Single Score'!$D$2:$D$8, 0))</f>
        <v>#N/A</v>
      </c>
      <c r="S202" s="45" t="e">
        <f>INDEX('Dev Likert Scale Single Score'!$E$2:$E$8, MATCH('Admin Single Score'!S204, 'Dev Likert Scale Single Score'!$D$2:$D$8, 0))</f>
        <v>#N/A</v>
      </c>
      <c r="T202" s="45" t="e">
        <f>INDEX('Dev Likert Scale Single Score'!$E$2:$E$8, MATCH('Admin Single Score'!T204, 'Dev Likert Scale Single Score'!$D$2:$D$8, 0))</f>
        <v>#N/A</v>
      </c>
      <c r="U202" s="45" t="e">
        <f>INDEX('Dev Likert Scale Single Score'!$E$2:$E$8, MATCH('Admin Single Score'!U204, 'Dev Likert Scale Single Score'!$D$2:$D$8, 0))</f>
        <v>#N/A</v>
      </c>
      <c r="V202" s="45" t="e">
        <f>INDEX('Dev Likert Scale Single Score'!$E$2:$E$8, MATCH('Admin Single Score'!V204, 'Dev Likert Scale Single Score'!$D$2:$D$8, 0))</f>
        <v>#N/A</v>
      </c>
      <c r="W202" s="45" t="e">
        <f>INDEX('Dev Likert Scale Single Score'!$E$2:$E$8, MATCH('Admin Single Score'!W204, 'Dev Likert Scale Single Score'!$D$2:$D$8, 0))</f>
        <v>#N/A</v>
      </c>
      <c r="X202" s="45" t="e">
        <f>INDEX('Dev Likert Scale Single Score'!$E$2:$E$8, MATCH('Admin Single Score'!X204, 'Dev Likert Scale Single Score'!$D$2:$D$8, 0))</f>
        <v>#N/A</v>
      </c>
      <c r="Y202" s="45" t="e">
        <f>INDEX('Dev Likert Scale Single Score'!$E$2:$E$8, MATCH('Admin Single Score'!Y204, 'Dev Likert Scale Single Score'!$D$2:$D$8, 0))</f>
        <v>#N/A</v>
      </c>
      <c r="Z202" s="45" t="e">
        <f>INDEX('Dev Likert Scale Single Score'!$E$2:$E$8, MATCH('Admin Single Score'!Z204, 'Dev Likert Scale Single Score'!$D$2:$D$8, 0))</f>
        <v>#N/A</v>
      </c>
      <c r="AA202" s="45" t="e">
        <f>INDEX('Dev Likert Scale Single Score'!$E$2:$E$8, MATCH('Admin Single Score'!AA204, 'Dev Likert Scale Single Score'!$D$2:$D$8, 0))</f>
        <v>#N/A</v>
      </c>
      <c r="AB202" s="45" t="e">
        <f>INDEX('Dev Likert Scale Single Score'!$E$2:$E$8, MATCH('Admin Single Score'!AB204, 'Dev Likert Scale Single Score'!$D$2:$D$8, 0))</f>
        <v>#N/A</v>
      </c>
      <c r="AC202" s="45" t="e">
        <f>INDEX('Dev Likert Scale Single Score'!$E$2:$E$8, MATCH('Admin Single Score'!AC204, 'Dev Likert Scale Single Score'!$D$2:$D$8, 0))</f>
        <v>#N/A</v>
      </c>
      <c r="AD202" s="45" t="e">
        <f>INDEX('Dev Likert Scale Single Score'!$E$2:$E$8, MATCH('Admin Single Score'!AD204, 'Dev Likert Scale Single Score'!$D$2:$D$8, 0))</f>
        <v>#N/A</v>
      </c>
      <c r="AE202" s="45" t="e">
        <f>INDEX('Dev Likert Scale Single Score'!$E$2:$E$8, MATCH('Admin Single Score'!AE204, 'Dev Likert Scale Single Score'!$D$2:$D$8, 0))</f>
        <v>#N/A</v>
      </c>
      <c r="AF202" s="45" t="e">
        <f>INDEX('Dev Likert Scale Single Score'!$E$2:$E$8, MATCH('Admin Single Score'!AF204, 'Dev Likert Scale Single Score'!$D$2:$D$8, 0))</f>
        <v>#N/A</v>
      </c>
      <c r="AG202" s="45" t="e">
        <f>INDEX('Dev Likert Scale Single Score'!$E$2:$E$8, MATCH('Admin Single Score'!AG204, 'Dev Likert Scale Single Score'!$D$2:$D$8, 0))</f>
        <v>#N/A</v>
      </c>
      <c r="AH202" s="45" t="e">
        <f>INDEX('Dev Likert Scale Single Score'!$E$2:$E$8, MATCH('Admin Single Score'!AH204, 'Dev Likert Scale Single Score'!$D$2:$D$8, 0))</f>
        <v>#N/A</v>
      </c>
      <c r="AI202" s="45" t="e">
        <f>INDEX('Dev Likert Scale Single Score'!$E$2:$E$8, MATCH('Admin Single Score'!AI204, 'Dev Likert Scale Single Score'!$D$2:$D$8, 0))</f>
        <v>#N/A</v>
      </c>
      <c r="AJ202" s="45" t="e">
        <f>INDEX('Dev Likert Scale Single Score'!$E$2:$E$8, MATCH('Admin Single Score'!AJ204, 'Dev Likert Scale Single Score'!$D$2:$D$8, 0))</f>
        <v>#N/A</v>
      </c>
      <c r="AK202" s="45" t="e">
        <f>INDEX('Dev Likert Scale Single Score'!$E$2:$E$8, MATCH('Admin Single Score'!AK204, 'Dev Likert Scale Single Score'!$D$2:$D$8, 0))</f>
        <v>#N/A</v>
      </c>
      <c r="AL202" s="45" t="e">
        <f>INDEX('Dev Likert Scale Single Score'!$E$2:$E$8, MATCH('Admin Single Score'!AL204, 'Dev Likert Scale Single Score'!$D$2:$D$8, 0))</f>
        <v>#N/A</v>
      </c>
      <c r="AM202" s="45" t="e">
        <f>INDEX('Dev Likert Scale Single Score'!$E$2:$E$8, MATCH('Admin Single Score'!AM204, 'Dev Likert Scale Single Score'!$D$2:$D$8, 0))</f>
        <v>#N/A</v>
      </c>
      <c r="AN202" s="45" t="e">
        <f>INDEX('Dev Likert Scale Single Score'!$E$2:$E$8, MATCH('Admin Single Score'!AN204, 'Dev Likert Scale Single Score'!$D$2:$D$8, 0))</f>
        <v>#N/A</v>
      </c>
      <c r="AO202" s="45" t="e">
        <f>INDEX('Dev Likert Scale Single Score'!$E$2:$E$8, MATCH('Admin Single Score'!AO204, 'Dev Likert Scale Single Score'!$D$2:$D$8, 0))</f>
        <v>#N/A</v>
      </c>
      <c r="AP202" s="45" t="e">
        <f>INDEX('Dev Likert Scale Single Score'!$E$2:$E$8, MATCH('Admin Single Score'!AP204, 'Dev Likert Scale Single Score'!$D$2:$D$8, 0))</f>
        <v>#N/A</v>
      </c>
      <c r="AQ202" s="45" t="e">
        <f>INDEX('Dev Likert Scale Single Score'!$E$2:$E$8, MATCH('Admin Single Score'!AQ204, 'Dev Likert Scale Single Score'!$D$2:$D$8, 0))</f>
        <v>#N/A</v>
      </c>
    </row>
    <row r="203" spans="1:43" ht="16.5" thickTop="1" thickBot="1" x14ac:dyDescent="0.3">
      <c r="A203" s="92" t="str">
        <f>'Admin Single Score'!A205</f>
        <v>Question_41</v>
      </c>
      <c r="B203" s="13" t="str">
        <f>'Admin Single Score'!B205</f>
        <v>Question 44</v>
      </c>
      <c r="C203" s="59">
        <f ca="1">'Admin Single Score'!C205</f>
        <v>0</v>
      </c>
      <c r="D203" s="45" t="e">
        <f>INDEX('Dev Likert Scale Single Score'!$E$2:$E$8, MATCH('Admin Single Score'!D205, 'Dev Likert Scale Single Score'!$D$2:$D$8, 0))</f>
        <v>#N/A</v>
      </c>
      <c r="E203" s="45" t="e">
        <f>INDEX('Dev Likert Scale Single Score'!$E$2:$E$8, MATCH('Admin Single Score'!E205, 'Dev Likert Scale Single Score'!$D$2:$D$8, 0))</f>
        <v>#N/A</v>
      </c>
      <c r="F203" s="45" t="e">
        <f>INDEX('Dev Likert Scale Single Score'!$E$2:$E$8, MATCH('Admin Single Score'!F205, 'Dev Likert Scale Single Score'!$D$2:$D$8, 0))</f>
        <v>#N/A</v>
      </c>
      <c r="G203" s="45" t="e">
        <f>INDEX('Dev Likert Scale Single Score'!$E$2:$E$8, MATCH('Admin Single Score'!G205, 'Dev Likert Scale Single Score'!$D$2:$D$8, 0))</f>
        <v>#N/A</v>
      </c>
      <c r="H203" s="45" t="e">
        <f>INDEX('Dev Likert Scale Single Score'!$E$2:$E$8, MATCH('Admin Single Score'!H205, 'Dev Likert Scale Single Score'!$D$2:$D$8, 0))</f>
        <v>#N/A</v>
      </c>
      <c r="I203" s="45" t="e">
        <f>INDEX('Dev Likert Scale Single Score'!$E$2:$E$8, MATCH('Admin Single Score'!I205, 'Dev Likert Scale Single Score'!$D$2:$D$8, 0))</f>
        <v>#N/A</v>
      </c>
      <c r="J203" s="45" t="e">
        <f>INDEX('Dev Likert Scale Single Score'!$E$2:$E$8, MATCH('Admin Single Score'!J205, 'Dev Likert Scale Single Score'!$D$2:$D$8, 0))</f>
        <v>#N/A</v>
      </c>
      <c r="K203" s="45" t="e">
        <f>INDEX('Dev Likert Scale Single Score'!$E$2:$E$8, MATCH('Admin Single Score'!K205, 'Dev Likert Scale Single Score'!$D$2:$D$8, 0))</f>
        <v>#N/A</v>
      </c>
      <c r="L203" s="45" t="e">
        <f>INDEX('Dev Likert Scale Single Score'!$E$2:$E$8, MATCH('Admin Single Score'!L205, 'Dev Likert Scale Single Score'!$D$2:$D$8, 0))</f>
        <v>#N/A</v>
      </c>
      <c r="M203" s="45" t="e">
        <f>INDEX('Dev Likert Scale Single Score'!$E$2:$E$8, MATCH('Admin Single Score'!M205, 'Dev Likert Scale Single Score'!$D$2:$D$8, 0))</f>
        <v>#N/A</v>
      </c>
      <c r="N203" s="45" t="e">
        <f>INDEX('Dev Likert Scale Single Score'!$E$2:$E$8, MATCH('Admin Single Score'!N205, 'Dev Likert Scale Single Score'!$D$2:$D$8, 0))</f>
        <v>#N/A</v>
      </c>
      <c r="O203" s="45" t="e">
        <f>INDEX('Dev Likert Scale Single Score'!$E$2:$E$8, MATCH('Admin Single Score'!O205, 'Dev Likert Scale Single Score'!$D$2:$D$8, 0))</f>
        <v>#N/A</v>
      </c>
      <c r="P203" s="45" t="e">
        <f>INDEX('Dev Likert Scale Single Score'!$E$2:$E$8, MATCH('Admin Single Score'!P205, 'Dev Likert Scale Single Score'!$D$2:$D$8, 0))</f>
        <v>#N/A</v>
      </c>
      <c r="Q203" s="45" t="e">
        <f>INDEX('Dev Likert Scale Single Score'!$E$2:$E$8, MATCH('Admin Single Score'!Q205, 'Dev Likert Scale Single Score'!$D$2:$D$8, 0))</f>
        <v>#N/A</v>
      </c>
      <c r="R203" s="45" t="e">
        <f>INDEX('Dev Likert Scale Single Score'!$E$2:$E$8, MATCH('Admin Single Score'!R205, 'Dev Likert Scale Single Score'!$D$2:$D$8, 0))</f>
        <v>#N/A</v>
      </c>
      <c r="S203" s="45" t="e">
        <f>INDEX('Dev Likert Scale Single Score'!$E$2:$E$8, MATCH('Admin Single Score'!S205, 'Dev Likert Scale Single Score'!$D$2:$D$8, 0))</f>
        <v>#N/A</v>
      </c>
      <c r="T203" s="45" t="e">
        <f>INDEX('Dev Likert Scale Single Score'!$E$2:$E$8, MATCH('Admin Single Score'!T205, 'Dev Likert Scale Single Score'!$D$2:$D$8, 0))</f>
        <v>#N/A</v>
      </c>
      <c r="U203" s="45" t="e">
        <f>INDEX('Dev Likert Scale Single Score'!$E$2:$E$8, MATCH('Admin Single Score'!U205, 'Dev Likert Scale Single Score'!$D$2:$D$8, 0))</f>
        <v>#N/A</v>
      </c>
      <c r="V203" s="45" t="e">
        <f>INDEX('Dev Likert Scale Single Score'!$E$2:$E$8, MATCH('Admin Single Score'!V205, 'Dev Likert Scale Single Score'!$D$2:$D$8, 0))</f>
        <v>#N/A</v>
      </c>
      <c r="W203" s="45" t="e">
        <f>INDEX('Dev Likert Scale Single Score'!$E$2:$E$8, MATCH('Admin Single Score'!W205, 'Dev Likert Scale Single Score'!$D$2:$D$8, 0))</f>
        <v>#N/A</v>
      </c>
      <c r="X203" s="45" t="e">
        <f>INDEX('Dev Likert Scale Single Score'!$E$2:$E$8, MATCH('Admin Single Score'!X205, 'Dev Likert Scale Single Score'!$D$2:$D$8, 0))</f>
        <v>#N/A</v>
      </c>
      <c r="Y203" s="45" t="e">
        <f>INDEX('Dev Likert Scale Single Score'!$E$2:$E$8, MATCH('Admin Single Score'!Y205, 'Dev Likert Scale Single Score'!$D$2:$D$8, 0))</f>
        <v>#N/A</v>
      </c>
      <c r="Z203" s="45" t="e">
        <f>INDEX('Dev Likert Scale Single Score'!$E$2:$E$8, MATCH('Admin Single Score'!Z205, 'Dev Likert Scale Single Score'!$D$2:$D$8, 0))</f>
        <v>#N/A</v>
      </c>
      <c r="AA203" s="45" t="e">
        <f>INDEX('Dev Likert Scale Single Score'!$E$2:$E$8, MATCH('Admin Single Score'!AA205, 'Dev Likert Scale Single Score'!$D$2:$D$8, 0))</f>
        <v>#N/A</v>
      </c>
      <c r="AB203" s="45" t="e">
        <f>INDEX('Dev Likert Scale Single Score'!$E$2:$E$8, MATCH('Admin Single Score'!AB205, 'Dev Likert Scale Single Score'!$D$2:$D$8, 0))</f>
        <v>#N/A</v>
      </c>
      <c r="AC203" s="45" t="e">
        <f>INDEX('Dev Likert Scale Single Score'!$E$2:$E$8, MATCH('Admin Single Score'!AC205, 'Dev Likert Scale Single Score'!$D$2:$D$8, 0))</f>
        <v>#N/A</v>
      </c>
      <c r="AD203" s="45" t="e">
        <f>INDEX('Dev Likert Scale Single Score'!$E$2:$E$8, MATCH('Admin Single Score'!AD205, 'Dev Likert Scale Single Score'!$D$2:$D$8, 0))</f>
        <v>#N/A</v>
      </c>
      <c r="AE203" s="45" t="e">
        <f>INDEX('Dev Likert Scale Single Score'!$E$2:$E$8, MATCH('Admin Single Score'!AE205, 'Dev Likert Scale Single Score'!$D$2:$D$8, 0))</f>
        <v>#N/A</v>
      </c>
      <c r="AF203" s="45" t="e">
        <f>INDEX('Dev Likert Scale Single Score'!$E$2:$E$8, MATCH('Admin Single Score'!AF205, 'Dev Likert Scale Single Score'!$D$2:$D$8, 0))</f>
        <v>#N/A</v>
      </c>
      <c r="AG203" s="45" t="e">
        <f>INDEX('Dev Likert Scale Single Score'!$E$2:$E$8, MATCH('Admin Single Score'!AG205, 'Dev Likert Scale Single Score'!$D$2:$D$8, 0))</f>
        <v>#N/A</v>
      </c>
      <c r="AH203" s="45" t="e">
        <f>INDEX('Dev Likert Scale Single Score'!$E$2:$E$8, MATCH('Admin Single Score'!AH205, 'Dev Likert Scale Single Score'!$D$2:$D$8, 0))</f>
        <v>#N/A</v>
      </c>
      <c r="AI203" s="45" t="e">
        <f>INDEX('Dev Likert Scale Single Score'!$E$2:$E$8, MATCH('Admin Single Score'!AI205, 'Dev Likert Scale Single Score'!$D$2:$D$8, 0))</f>
        <v>#N/A</v>
      </c>
      <c r="AJ203" s="45" t="e">
        <f>INDEX('Dev Likert Scale Single Score'!$E$2:$E$8, MATCH('Admin Single Score'!AJ205, 'Dev Likert Scale Single Score'!$D$2:$D$8, 0))</f>
        <v>#N/A</v>
      </c>
      <c r="AK203" s="45" t="e">
        <f>INDEX('Dev Likert Scale Single Score'!$E$2:$E$8, MATCH('Admin Single Score'!AK205, 'Dev Likert Scale Single Score'!$D$2:$D$8, 0))</f>
        <v>#N/A</v>
      </c>
      <c r="AL203" s="45" t="e">
        <f>INDEX('Dev Likert Scale Single Score'!$E$2:$E$8, MATCH('Admin Single Score'!AL205, 'Dev Likert Scale Single Score'!$D$2:$D$8, 0))</f>
        <v>#N/A</v>
      </c>
      <c r="AM203" s="45" t="e">
        <f>INDEX('Dev Likert Scale Single Score'!$E$2:$E$8, MATCH('Admin Single Score'!AM205, 'Dev Likert Scale Single Score'!$D$2:$D$8, 0))</f>
        <v>#N/A</v>
      </c>
      <c r="AN203" s="45" t="e">
        <f>INDEX('Dev Likert Scale Single Score'!$E$2:$E$8, MATCH('Admin Single Score'!AN205, 'Dev Likert Scale Single Score'!$D$2:$D$8, 0))</f>
        <v>#N/A</v>
      </c>
      <c r="AO203" s="45" t="e">
        <f>INDEX('Dev Likert Scale Single Score'!$E$2:$E$8, MATCH('Admin Single Score'!AO205, 'Dev Likert Scale Single Score'!$D$2:$D$8, 0))</f>
        <v>#N/A</v>
      </c>
      <c r="AP203" s="45" t="e">
        <f>INDEX('Dev Likert Scale Single Score'!$E$2:$E$8, MATCH('Admin Single Score'!AP205, 'Dev Likert Scale Single Score'!$D$2:$D$8, 0))</f>
        <v>#N/A</v>
      </c>
      <c r="AQ203" s="45" t="e">
        <f>INDEX('Dev Likert Scale Single Score'!$E$2:$E$8, MATCH('Admin Single Score'!AQ205, 'Dev Likert Scale Single Score'!$D$2:$D$8, 0))</f>
        <v>#N/A</v>
      </c>
    </row>
    <row r="204" spans="1:43" ht="16.5" thickTop="1" thickBot="1" x14ac:dyDescent="0.3">
      <c r="A204" s="92" t="str">
        <f>'Admin Single Score'!A206</f>
        <v>Question_41</v>
      </c>
      <c r="B204" s="13" t="str">
        <f>'Admin Single Score'!B206</f>
        <v>Question 44</v>
      </c>
      <c r="C204" s="59">
        <f ca="1">'Admin Single Score'!C206</f>
        <v>0</v>
      </c>
      <c r="D204" s="45" t="e">
        <f>INDEX('Dev Likert Scale Single Score'!$E$2:$E$8, MATCH('Admin Single Score'!D206, 'Dev Likert Scale Single Score'!$D$2:$D$8, 0))</f>
        <v>#N/A</v>
      </c>
      <c r="E204" s="45" t="e">
        <f>INDEX('Dev Likert Scale Single Score'!$E$2:$E$8, MATCH('Admin Single Score'!E206, 'Dev Likert Scale Single Score'!$D$2:$D$8, 0))</f>
        <v>#N/A</v>
      </c>
      <c r="F204" s="45" t="e">
        <f>INDEX('Dev Likert Scale Single Score'!$E$2:$E$8, MATCH('Admin Single Score'!F206, 'Dev Likert Scale Single Score'!$D$2:$D$8, 0))</f>
        <v>#N/A</v>
      </c>
      <c r="G204" s="45" t="e">
        <f>INDEX('Dev Likert Scale Single Score'!$E$2:$E$8, MATCH('Admin Single Score'!G206, 'Dev Likert Scale Single Score'!$D$2:$D$8, 0))</f>
        <v>#N/A</v>
      </c>
      <c r="H204" s="45" t="e">
        <f>INDEX('Dev Likert Scale Single Score'!$E$2:$E$8, MATCH('Admin Single Score'!H206, 'Dev Likert Scale Single Score'!$D$2:$D$8, 0))</f>
        <v>#N/A</v>
      </c>
      <c r="I204" s="45" t="e">
        <f>INDEX('Dev Likert Scale Single Score'!$E$2:$E$8, MATCH('Admin Single Score'!I206, 'Dev Likert Scale Single Score'!$D$2:$D$8, 0))</f>
        <v>#N/A</v>
      </c>
      <c r="J204" s="45" t="e">
        <f>INDEX('Dev Likert Scale Single Score'!$E$2:$E$8, MATCH('Admin Single Score'!J206, 'Dev Likert Scale Single Score'!$D$2:$D$8, 0))</f>
        <v>#N/A</v>
      </c>
      <c r="K204" s="45" t="e">
        <f>INDEX('Dev Likert Scale Single Score'!$E$2:$E$8, MATCH('Admin Single Score'!K206, 'Dev Likert Scale Single Score'!$D$2:$D$8, 0))</f>
        <v>#N/A</v>
      </c>
      <c r="L204" s="45" t="e">
        <f>INDEX('Dev Likert Scale Single Score'!$E$2:$E$8, MATCH('Admin Single Score'!L206, 'Dev Likert Scale Single Score'!$D$2:$D$8, 0))</f>
        <v>#N/A</v>
      </c>
      <c r="M204" s="45" t="e">
        <f>INDEX('Dev Likert Scale Single Score'!$E$2:$E$8, MATCH('Admin Single Score'!M206, 'Dev Likert Scale Single Score'!$D$2:$D$8, 0))</f>
        <v>#N/A</v>
      </c>
      <c r="N204" s="45" t="e">
        <f>INDEX('Dev Likert Scale Single Score'!$E$2:$E$8, MATCH('Admin Single Score'!N206, 'Dev Likert Scale Single Score'!$D$2:$D$8, 0))</f>
        <v>#N/A</v>
      </c>
      <c r="O204" s="45" t="e">
        <f>INDEX('Dev Likert Scale Single Score'!$E$2:$E$8, MATCH('Admin Single Score'!O206, 'Dev Likert Scale Single Score'!$D$2:$D$8, 0))</f>
        <v>#N/A</v>
      </c>
      <c r="P204" s="45" t="e">
        <f>INDEX('Dev Likert Scale Single Score'!$E$2:$E$8, MATCH('Admin Single Score'!P206, 'Dev Likert Scale Single Score'!$D$2:$D$8, 0))</f>
        <v>#N/A</v>
      </c>
      <c r="Q204" s="45" t="e">
        <f>INDEX('Dev Likert Scale Single Score'!$E$2:$E$8, MATCH('Admin Single Score'!Q206, 'Dev Likert Scale Single Score'!$D$2:$D$8, 0))</f>
        <v>#N/A</v>
      </c>
      <c r="R204" s="45" t="e">
        <f>INDEX('Dev Likert Scale Single Score'!$E$2:$E$8, MATCH('Admin Single Score'!R206, 'Dev Likert Scale Single Score'!$D$2:$D$8, 0))</f>
        <v>#N/A</v>
      </c>
      <c r="S204" s="45" t="e">
        <f>INDEX('Dev Likert Scale Single Score'!$E$2:$E$8, MATCH('Admin Single Score'!S206, 'Dev Likert Scale Single Score'!$D$2:$D$8, 0))</f>
        <v>#N/A</v>
      </c>
      <c r="T204" s="45" t="e">
        <f>INDEX('Dev Likert Scale Single Score'!$E$2:$E$8, MATCH('Admin Single Score'!T206, 'Dev Likert Scale Single Score'!$D$2:$D$8, 0))</f>
        <v>#N/A</v>
      </c>
      <c r="U204" s="45" t="e">
        <f>INDEX('Dev Likert Scale Single Score'!$E$2:$E$8, MATCH('Admin Single Score'!U206, 'Dev Likert Scale Single Score'!$D$2:$D$8, 0))</f>
        <v>#N/A</v>
      </c>
      <c r="V204" s="45" t="e">
        <f>INDEX('Dev Likert Scale Single Score'!$E$2:$E$8, MATCH('Admin Single Score'!V206, 'Dev Likert Scale Single Score'!$D$2:$D$8, 0))</f>
        <v>#N/A</v>
      </c>
      <c r="W204" s="45" t="e">
        <f>INDEX('Dev Likert Scale Single Score'!$E$2:$E$8, MATCH('Admin Single Score'!W206, 'Dev Likert Scale Single Score'!$D$2:$D$8, 0))</f>
        <v>#N/A</v>
      </c>
      <c r="X204" s="45" t="e">
        <f>INDEX('Dev Likert Scale Single Score'!$E$2:$E$8, MATCH('Admin Single Score'!X206, 'Dev Likert Scale Single Score'!$D$2:$D$8, 0))</f>
        <v>#N/A</v>
      </c>
      <c r="Y204" s="45" t="e">
        <f>INDEX('Dev Likert Scale Single Score'!$E$2:$E$8, MATCH('Admin Single Score'!Y206, 'Dev Likert Scale Single Score'!$D$2:$D$8, 0))</f>
        <v>#N/A</v>
      </c>
      <c r="Z204" s="45" t="e">
        <f>INDEX('Dev Likert Scale Single Score'!$E$2:$E$8, MATCH('Admin Single Score'!Z206, 'Dev Likert Scale Single Score'!$D$2:$D$8, 0))</f>
        <v>#N/A</v>
      </c>
      <c r="AA204" s="45" t="e">
        <f>INDEX('Dev Likert Scale Single Score'!$E$2:$E$8, MATCH('Admin Single Score'!AA206, 'Dev Likert Scale Single Score'!$D$2:$D$8, 0))</f>
        <v>#N/A</v>
      </c>
      <c r="AB204" s="45" t="e">
        <f>INDEX('Dev Likert Scale Single Score'!$E$2:$E$8, MATCH('Admin Single Score'!AB206, 'Dev Likert Scale Single Score'!$D$2:$D$8, 0))</f>
        <v>#N/A</v>
      </c>
      <c r="AC204" s="45" t="e">
        <f>INDEX('Dev Likert Scale Single Score'!$E$2:$E$8, MATCH('Admin Single Score'!AC206, 'Dev Likert Scale Single Score'!$D$2:$D$8, 0))</f>
        <v>#N/A</v>
      </c>
      <c r="AD204" s="45" t="e">
        <f>INDEX('Dev Likert Scale Single Score'!$E$2:$E$8, MATCH('Admin Single Score'!AD206, 'Dev Likert Scale Single Score'!$D$2:$D$8, 0))</f>
        <v>#N/A</v>
      </c>
      <c r="AE204" s="45" t="e">
        <f>INDEX('Dev Likert Scale Single Score'!$E$2:$E$8, MATCH('Admin Single Score'!AE206, 'Dev Likert Scale Single Score'!$D$2:$D$8, 0))</f>
        <v>#N/A</v>
      </c>
      <c r="AF204" s="45" t="e">
        <f>INDEX('Dev Likert Scale Single Score'!$E$2:$E$8, MATCH('Admin Single Score'!AF206, 'Dev Likert Scale Single Score'!$D$2:$D$8, 0))</f>
        <v>#N/A</v>
      </c>
      <c r="AG204" s="45" t="e">
        <f>INDEX('Dev Likert Scale Single Score'!$E$2:$E$8, MATCH('Admin Single Score'!AG206, 'Dev Likert Scale Single Score'!$D$2:$D$8, 0))</f>
        <v>#N/A</v>
      </c>
      <c r="AH204" s="45" t="e">
        <f>INDEX('Dev Likert Scale Single Score'!$E$2:$E$8, MATCH('Admin Single Score'!AH206, 'Dev Likert Scale Single Score'!$D$2:$D$8, 0))</f>
        <v>#N/A</v>
      </c>
      <c r="AI204" s="45" t="e">
        <f>INDEX('Dev Likert Scale Single Score'!$E$2:$E$8, MATCH('Admin Single Score'!AI206, 'Dev Likert Scale Single Score'!$D$2:$D$8, 0))</f>
        <v>#N/A</v>
      </c>
      <c r="AJ204" s="45" t="e">
        <f>INDEX('Dev Likert Scale Single Score'!$E$2:$E$8, MATCH('Admin Single Score'!AJ206, 'Dev Likert Scale Single Score'!$D$2:$D$8, 0))</f>
        <v>#N/A</v>
      </c>
      <c r="AK204" s="45" t="e">
        <f>INDEX('Dev Likert Scale Single Score'!$E$2:$E$8, MATCH('Admin Single Score'!AK206, 'Dev Likert Scale Single Score'!$D$2:$D$8, 0))</f>
        <v>#N/A</v>
      </c>
      <c r="AL204" s="45" t="e">
        <f>INDEX('Dev Likert Scale Single Score'!$E$2:$E$8, MATCH('Admin Single Score'!AL206, 'Dev Likert Scale Single Score'!$D$2:$D$8, 0))</f>
        <v>#N/A</v>
      </c>
      <c r="AM204" s="45" t="e">
        <f>INDEX('Dev Likert Scale Single Score'!$E$2:$E$8, MATCH('Admin Single Score'!AM206, 'Dev Likert Scale Single Score'!$D$2:$D$8, 0))</f>
        <v>#N/A</v>
      </c>
      <c r="AN204" s="45" t="e">
        <f>INDEX('Dev Likert Scale Single Score'!$E$2:$E$8, MATCH('Admin Single Score'!AN206, 'Dev Likert Scale Single Score'!$D$2:$D$8, 0))</f>
        <v>#N/A</v>
      </c>
      <c r="AO204" s="45" t="e">
        <f>INDEX('Dev Likert Scale Single Score'!$E$2:$E$8, MATCH('Admin Single Score'!AO206, 'Dev Likert Scale Single Score'!$D$2:$D$8, 0))</f>
        <v>#N/A</v>
      </c>
      <c r="AP204" s="45" t="e">
        <f>INDEX('Dev Likert Scale Single Score'!$E$2:$E$8, MATCH('Admin Single Score'!AP206, 'Dev Likert Scale Single Score'!$D$2:$D$8, 0))</f>
        <v>#N/A</v>
      </c>
      <c r="AQ204" s="45" t="e">
        <f>INDEX('Dev Likert Scale Single Score'!$E$2:$E$8, MATCH('Admin Single Score'!AQ206, 'Dev Likert Scale Single Score'!$D$2:$D$8, 0))</f>
        <v>#N/A</v>
      </c>
    </row>
    <row r="205" spans="1:43" ht="16.5" thickTop="1" thickBot="1" x14ac:dyDescent="0.3">
      <c r="A205" s="92" t="str">
        <f>'Admin Single Score'!A207</f>
        <v>Question_41</v>
      </c>
      <c r="B205" s="13" t="str">
        <f>'Admin Single Score'!B207</f>
        <v>Question 44</v>
      </c>
      <c r="C205" s="59">
        <f ca="1">'Admin Single Score'!C207</f>
        <v>0</v>
      </c>
      <c r="D205" s="45" t="e">
        <f>INDEX('Dev Likert Scale Single Score'!$E$2:$E$8, MATCH('Admin Single Score'!D207, 'Dev Likert Scale Single Score'!$D$2:$D$8, 0))</f>
        <v>#N/A</v>
      </c>
      <c r="E205" s="45" t="e">
        <f>INDEX('Dev Likert Scale Single Score'!$E$2:$E$8, MATCH('Admin Single Score'!E207, 'Dev Likert Scale Single Score'!$D$2:$D$8, 0))</f>
        <v>#N/A</v>
      </c>
      <c r="F205" s="45" t="e">
        <f>INDEX('Dev Likert Scale Single Score'!$E$2:$E$8, MATCH('Admin Single Score'!F207, 'Dev Likert Scale Single Score'!$D$2:$D$8, 0))</f>
        <v>#N/A</v>
      </c>
      <c r="G205" s="45" t="e">
        <f>INDEX('Dev Likert Scale Single Score'!$E$2:$E$8, MATCH('Admin Single Score'!G207, 'Dev Likert Scale Single Score'!$D$2:$D$8, 0))</f>
        <v>#N/A</v>
      </c>
      <c r="H205" s="45" t="e">
        <f>INDEX('Dev Likert Scale Single Score'!$E$2:$E$8, MATCH('Admin Single Score'!H207, 'Dev Likert Scale Single Score'!$D$2:$D$8, 0))</f>
        <v>#N/A</v>
      </c>
      <c r="I205" s="45" t="e">
        <f>INDEX('Dev Likert Scale Single Score'!$E$2:$E$8, MATCH('Admin Single Score'!I207, 'Dev Likert Scale Single Score'!$D$2:$D$8, 0))</f>
        <v>#N/A</v>
      </c>
      <c r="J205" s="45" t="e">
        <f>INDEX('Dev Likert Scale Single Score'!$E$2:$E$8, MATCH('Admin Single Score'!J207, 'Dev Likert Scale Single Score'!$D$2:$D$8, 0))</f>
        <v>#N/A</v>
      </c>
      <c r="K205" s="45" t="e">
        <f>INDEX('Dev Likert Scale Single Score'!$E$2:$E$8, MATCH('Admin Single Score'!K207, 'Dev Likert Scale Single Score'!$D$2:$D$8, 0))</f>
        <v>#N/A</v>
      </c>
      <c r="L205" s="45" t="e">
        <f>INDEX('Dev Likert Scale Single Score'!$E$2:$E$8, MATCH('Admin Single Score'!L207, 'Dev Likert Scale Single Score'!$D$2:$D$8, 0))</f>
        <v>#N/A</v>
      </c>
      <c r="M205" s="45" t="e">
        <f>INDEX('Dev Likert Scale Single Score'!$E$2:$E$8, MATCH('Admin Single Score'!M207, 'Dev Likert Scale Single Score'!$D$2:$D$8, 0))</f>
        <v>#N/A</v>
      </c>
      <c r="N205" s="45" t="e">
        <f>INDEX('Dev Likert Scale Single Score'!$E$2:$E$8, MATCH('Admin Single Score'!N207, 'Dev Likert Scale Single Score'!$D$2:$D$8, 0))</f>
        <v>#N/A</v>
      </c>
      <c r="O205" s="45" t="e">
        <f>INDEX('Dev Likert Scale Single Score'!$E$2:$E$8, MATCH('Admin Single Score'!O207, 'Dev Likert Scale Single Score'!$D$2:$D$8, 0))</f>
        <v>#N/A</v>
      </c>
      <c r="P205" s="45" t="e">
        <f>INDEX('Dev Likert Scale Single Score'!$E$2:$E$8, MATCH('Admin Single Score'!P207, 'Dev Likert Scale Single Score'!$D$2:$D$8, 0))</f>
        <v>#N/A</v>
      </c>
      <c r="Q205" s="45" t="e">
        <f>INDEX('Dev Likert Scale Single Score'!$E$2:$E$8, MATCH('Admin Single Score'!Q207, 'Dev Likert Scale Single Score'!$D$2:$D$8, 0))</f>
        <v>#N/A</v>
      </c>
      <c r="R205" s="45" t="e">
        <f>INDEX('Dev Likert Scale Single Score'!$E$2:$E$8, MATCH('Admin Single Score'!R207, 'Dev Likert Scale Single Score'!$D$2:$D$8, 0))</f>
        <v>#N/A</v>
      </c>
      <c r="S205" s="45" t="e">
        <f>INDEX('Dev Likert Scale Single Score'!$E$2:$E$8, MATCH('Admin Single Score'!S207, 'Dev Likert Scale Single Score'!$D$2:$D$8, 0))</f>
        <v>#N/A</v>
      </c>
      <c r="T205" s="45" t="e">
        <f>INDEX('Dev Likert Scale Single Score'!$E$2:$E$8, MATCH('Admin Single Score'!T207, 'Dev Likert Scale Single Score'!$D$2:$D$8, 0))</f>
        <v>#N/A</v>
      </c>
      <c r="U205" s="45" t="e">
        <f>INDEX('Dev Likert Scale Single Score'!$E$2:$E$8, MATCH('Admin Single Score'!U207, 'Dev Likert Scale Single Score'!$D$2:$D$8, 0))</f>
        <v>#N/A</v>
      </c>
      <c r="V205" s="45" t="e">
        <f>INDEX('Dev Likert Scale Single Score'!$E$2:$E$8, MATCH('Admin Single Score'!V207, 'Dev Likert Scale Single Score'!$D$2:$D$8, 0))</f>
        <v>#N/A</v>
      </c>
      <c r="W205" s="45" t="e">
        <f>INDEX('Dev Likert Scale Single Score'!$E$2:$E$8, MATCH('Admin Single Score'!W207, 'Dev Likert Scale Single Score'!$D$2:$D$8, 0))</f>
        <v>#N/A</v>
      </c>
      <c r="X205" s="45" t="e">
        <f>INDEX('Dev Likert Scale Single Score'!$E$2:$E$8, MATCH('Admin Single Score'!X207, 'Dev Likert Scale Single Score'!$D$2:$D$8, 0))</f>
        <v>#N/A</v>
      </c>
      <c r="Y205" s="45" t="e">
        <f>INDEX('Dev Likert Scale Single Score'!$E$2:$E$8, MATCH('Admin Single Score'!Y207, 'Dev Likert Scale Single Score'!$D$2:$D$8, 0))</f>
        <v>#N/A</v>
      </c>
      <c r="Z205" s="45" t="e">
        <f>INDEX('Dev Likert Scale Single Score'!$E$2:$E$8, MATCH('Admin Single Score'!Z207, 'Dev Likert Scale Single Score'!$D$2:$D$8, 0))</f>
        <v>#N/A</v>
      </c>
      <c r="AA205" s="45" t="e">
        <f>INDEX('Dev Likert Scale Single Score'!$E$2:$E$8, MATCH('Admin Single Score'!AA207, 'Dev Likert Scale Single Score'!$D$2:$D$8, 0))</f>
        <v>#N/A</v>
      </c>
      <c r="AB205" s="45" t="e">
        <f>INDEX('Dev Likert Scale Single Score'!$E$2:$E$8, MATCH('Admin Single Score'!AB207, 'Dev Likert Scale Single Score'!$D$2:$D$8, 0))</f>
        <v>#N/A</v>
      </c>
      <c r="AC205" s="45" t="e">
        <f>INDEX('Dev Likert Scale Single Score'!$E$2:$E$8, MATCH('Admin Single Score'!AC207, 'Dev Likert Scale Single Score'!$D$2:$D$8, 0))</f>
        <v>#N/A</v>
      </c>
      <c r="AD205" s="45" t="e">
        <f>INDEX('Dev Likert Scale Single Score'!$E$2:$E$8, MATCH('Admin Single Score'!AD207, 'Dev Likert Scale Single Score'!$D$2:$D$8, 0))</f>
        <v>#N/A</v>
      </c>
      <c r="AE205" s="45" t="e">
        <f>INDEX('Dev Likert Scale Single Score'!$E$2:$E$8, MATCH('Admin Single Score'!AE207, 'Dev Likert Scale Single Score'!$D$2:$D$8, 0))</f>
        <v>#N/A</v>
      </c>
      <c r="AF205" s="45" t="e">
        <f>INDEX('Dev Likert Scale Single Score'!$E$2:$E$8, MATCH('Admin Single Score'!AF207, 'Dev Likert Scale Single Score'!$D$2:$D$8, 0))</f>
        <v>#N/A</v>
      </c>
      <c r="AG205" s="45" t="e">
        <f>INDEX('Dev Likert Scale Single Score'!$E$2:$E$8, MATCH('Admin Single Score'!AG207, 'Dev Likert Scale Single Score'!$D$2:$D$8, 0))</f>
        <v>#N/A</v>
      </c>
      <c r="AH205" s="45" t="e">
        <f>INDEX('Dev Likert Scale Single Score'!$E$2:$E$8, MATCH('Admin Single Score'!AH207, 'Dev Likert Scale Single Score'!$D$2:$D$8, 0))</f>
        <v>#N/A</v>
      </c>
      <c r="AI205" s="45" t="e">
        <f>INDEX('Dev Likert Scale Single Score'!$E$2:$E$8, MATCH('Admin Single Score'!AI207, 'Dev Likert Scale Single Score'!$D$2:$D$8, 0))</f>
        <v>#N/A</v>
      </c>
      <c r="AJ205" s="45" t="e">
        <f>INDEX('Dev Likert Scale Single Score'!$E$2:$E$8, MATCH('Admin Single Score'!AJ207, 'Dev Likert Scale Single Score'!$D$2:$D$8, 0))</f>
        <v>#N/A</v>
      </c>
      <c r="AK205" s="45" t="e">
        <f>INDEX('Dev Likert Scale Single Score'!$E$2:$E$8, MATCH('Admin Single Score'!AK207, 'Dev Likert Scale Single Score'!$D$2:$D$8, 0))</f>
        <v>#N/A</v>
      </c>
      <c r="AL205" s="45" t="e">
        <f>INDEX('Dev Likert Scale Single Score'!$E$2:$E$8, MATCH('Admin Single Score'!AL207, 'Dev Likert Scale Single Score'!$D$2:$D$8, 0))</f>
        <v>#N/A</v>
      </c>
      <c r="AM205" s="45" t="e">
        <f>INDEX('Dev Likert Scale Single Score'!$E$2:$E$8, MATCH('Admin Single Score'!AM207, 'Dev Likert Scale Single Score'!$D$2:$D$8, 0))</f>
        <v>#N/A</v>
      </c>
      <c r="AN205" s="45" t="e">
        <f>INDEX('Dev Likert Scale Single Score'!$E$2:$E$8, MATCH('Admin Single Score'!AN207, 'Dev Likert Scale Single Score'!$D$2:$D$8, 0))</f>
        <v>#N/A</v>
      </c>
      <c r="AO205" s="45" t="e">
        <f>INDEX('Dev Likert Scale Single Score'!$E$2:$E$8, MATCH('Admin Single Score'!AO207, 'Dev Likert Scale Single Score'!$D$2:$D$8, 0))</f>
        <v>#N/A</v>
      </c>
      <c r="AP205" s="45" t="e">
        <f>INDEX('Dev Likert Scale Single Score'!$E$2:$E$8, MATCH('Admin Single Score'!AP207, 'Dev Likert Scale Single Score'!$D$2:$D$8, 0))</f>
        <v>#N/A</v>
      </c>
      <c r="AQ205" s="45" t="e">
        <f>INDEX('Dev Likert Scale Single Score'!$E$2:$E$8, MATCH('Admin Single Score'!AQ207, 'Dev Likert Scale Single Score'!$D$2:$D$8, 0))</f>
        <v>#N/A</v>
      </c>
    </row>
    <row r="206" spans="1:43" ht="16.5" thickTop="1" thickBot="1" x14ac:dyDescent="0.3">
      <c r="A206" s="92" t="str">
        <f>'Admin Single Score'!A208</f>
        <v>Question_41</v>
      </c>
      <c r="B206" s="13" t="str">
        <f>'Admin Single Score'!B208</f>
        <v>Question 44</v>
      </c>
      <c r="C206" s="59">
        <f ca="1">'Admin Single Score'!C208</f>
        <v>0</v>
      </c>
      <c r="D206" s="45" t="e">
        <f>INDEX('Dev Likert Scale Single Score'!$E$2:$E$8, MATCH('Admin Single Score'!D208, 'Dev Likert Scale Single Score'!$D$2:$D$8, 0))</f>
        <v>#N/A</v>
      </c>
      <c r="E206" s="45" t="e">
        <f>INDEX('Dev Likert Scale Single Score'!$E$2:$E$8, MATCH('Admin Single Score'!E208, 'Dev Likert Scale Single Score'!$D$2:$D$8, 0))</f>
        <v>#N/A</v>
      </c>
      <c r="F206" s="45" t="e">
        <f>INDEX('Dev Likert Scale Single Score'!$E$2:$E$8, MATCH('Admin Single Score'!F208, 'Dev Likert Scale Single Score'!$D$2:$D$8, 0))</f>
        <v>#N/A</v>
      </c>
      <c r="G206" s="45" t="e">
        <f>INDEX('Dev Likert Scale Single Score'!$E$2:$E$8, MATCH('Admin Single Score'!G208, 'Dev Likert Scale Single Score'!$D$2:$D$8, 0))</f>
        <v>#N/A</v>
      </c>
      <c r="H206" s="45" t="e">
        <f>INDEX('Dev Likert Scale Single Score'!$E$2:$E$8, MATCH('Admin Single Score'!H208, 'Dev Likert Scale Single Score'!$D$2:$D$8, 0))</f>
        <v>#N/A</v>
      </c>
      <c r="I206" s="45" t="e">
        <f>INDEX('Dev Likert Scale Single Score'!$E$2:$E$8, MATCH('Admin Single Score'!I208, 'Dev Likert Scale Single Score'!$D$2:$D$8, 0))</f>
        <v>#N/A</v>
      </c>
      <c r="J206" s="45" t="e">
        <f>INDEX('Dev Likert Scale Single Score'!$E$2:$E$8, MATCH('Admin Single Score'!J208, 'Dev Likert Scale Single Score'!$D$2:$D$8, 0))</f>
        <v>#N/A</v>
      </c>
      <c r="K206" s="45" t="e">
        <f>INDEX('Dev Likert Scale Single Score'!$E$2:$E$8, MATCH('Admin Single Score'!K208, 'Dev Likert Scale Single Score'!$D$2:$D$8, 0))</f>
        <v>#N/A</v>
      </c>
      <c r="L206" s="45" t="e">
        <f>INDEX('Dev Likert Scale Single Score'!$E$2:$E$8, MATCH('Admin Single Score'!L208, 'Dev Likert Scale Single Score'!$D$2:$D$8, 0))</f>
        <v>#N/A</v>
      </c>
      <c r="M206" s="45" t="e">
        <f>INDEX('Dev Likert Scale Single Score'!$E$2:$E$8, MATCH('Admin Single Score'!M208, 'Dev Likert Scale Single Score'!$D$2:$D$8, 0))</f>
        <v>#N/A</v>
      </c>
      <c r="N206" s="45" t="e">
        <f>INDEX('Dev Likert Scale Single Score'!$E$2:$E$8, MATCH('Admin Single Score'!N208, 'Dev Likert Scale Single Score'!$D$2:$D$8, 0))</f>
        <v>#N/A</v>
      </c>
      <c r="O206" s="45" t="e">
        <f>INDEX('Dev Likert Scale Single Score'!$E$2:$E$8, MATCH('Admin Single Score'!O208, 'Dev Likert Scale Single Score'!$D$2:$D$8, 0))</f>
        <v>#N/A</v>
      </c>
      <c r="P206" s="45" t="e">
        <f>INDEX('Dev Likert Scale Single Score'!$E$2:$E$8, MATCH('Admin Single Score'!P208, 'Dev Likert Scale Single Score'!$D$2:$D$8, 0))</f>
        <v>#N/A</v>
      </c>
      <c r="Q206" s="45" t="e">
        <f>INDEX('Dev Likert Scale Single Score'!$E$2:$E$8, MATCH('Admin Single Score'!Q208, 'Dev Likert Scale Single Score'!$D$2:$D$8, 0))</f>
        <v>#N/A</v>
      </c>
      <c r="R206" s="45" t="e">
        <f>INDEX('Dev Likert Scale Single Score'!$E$2:$E$8, MATCH('Admin Single Score'!R208, 'Dev Likert Scale Single Score'!$D$2:$D$8, 0))</f>
        <v>#N/A</v>
      </c>
      <c r="S206" s="45" t="e">
        <f>INDEX('Dev Likert Scale Single Score'!$E$2:$E$8, MATCH('Admin Single Score'!S208, 'Dev Likert Scale Single Score'!$D$2:$D$8, 0))</f>
        <v>#N/A</v>
      </c>
      <c r="T206" s="45" t="e">
        <f>INDEX('Dev Likert Scale Single Score'!$E$2:$E$8, MATCH('Admin Single Score'!T208, 'Dev Likert Scale Single Score'!$D$2:$D$8, 0))</f>
        <v>#N/A</v>
      </c>
      <c r="U206" s="45" t="e">
        <f>INDEX('Dev Likert Scale Single Score'!$E$2:$E$8, MATCH('Admin Single Score'!U208, 'Dev Likert Scale Single Score'!$D$2:$D$8, 0))</f>
        <v>#N/A</v>
      </c>
      <c r="V206" s="45" t="e">
        <f>INDEX('Dev Likert Scale Single Score'!$E$2:$E$8, MATCH('Admin Single Score'!V208, 'Dev Likert Scale Single Score'!$D$2:$D$8, 0))</f>
        <v>#N/A</v>
      </c>
      <c r="W206" s="45" t="e">
        <f>INDEX('Dev Likert Scale Single Score'!$E$2:$E$8, MATCH('Admin Single Score'!W208, 'Dev Likert Scale Single Score'!$D$2:$D$8, 0))</f>
        <v>#N/A</v>
      </c>
      <c r="X206" s="45" t="e">
        <f>INDEX('Dev Likert Scale Single Score'!$E$2:$E$8, MATCH('Admin Single Score'!X208, 'Dev Likert Scale Single Score'!$D$2:$D$8, 0))</f>
        <v>#N/A</v>
      </c>
      <c r="Y206" s="45" t="e">
        <f>INDEX('Dev Likert Scale Single Score'!$E$2:$E$8, MATCH('Admin Single Score'!Y208, 'Dev Likert Scale Single Score'!$D$2:$D$8, 0))</f>
        <v>#N/A</v>
      </c>
      <c r="Z206" s="45" t="e">
        <f>INDEX('Dev Likert Scale Single Score'!$E$2:$E$8, MATCH('Admin Single Score'!Z208, 'Dev Likert Scale Single Score'!$D$2:$D$8, 0))</f>
        <v>#N/A</v>
      </c>
      <c r="AA206" s="45" t="e">
        <f>INDEX('Dev Likert Scale Single Score'!$E$2:$E$8, MATCH('Admin Single Score'!AA208, 'Dev Likert Scale Single Score'!$D$2:$D$8, 0))</f>
        <v>#N/A</v>
      </c>
      <c r="AB206" s="45" t="e">
        <f>INDEX('Dev Likert Scale Single Score'!$E$2:$E$8, MATCH('Admin Single Score'!AB208, 'Dev Likert Scale Single Score'!$D$2:$D$8, 0))</f>
        <v>#N/A</v>
      </c>
      <c r="AC206" s="45" t="e">
        <f>INDEX('Dev Likert Scale Single Score'!$E$2:$E$8, MATCH('Admin Single Score'!AC208, 'Dev Likert Scale Single Score'!$D$2:$D$8, 0))</f>
        <v>#N/A</v>
      </c>
      <c r="AD206" s="45" t="e">
        <f>INDEX('Dev Likert Scale Single Score'!$E$2:$E$8, MATCH('Admin Single Score'!AD208, 'Dev Likert Scale Single Score'!$D$2:$D$8, 0))</f>
        <v>#N/A</v>
      </c>
      <c r="AE206" s="45" t="e">
        <f>INDEX('Dev Likert Scale Single Score'!$E$2:$E$8, MATCH('Admin Single Score'!AE208, 'Dev Likert Scale Single Score'!$D$2:$D$8, 0))</f>
        <v>#N/A</v>
      </c>
      <c r="AF206" s="45" t="e">
        <f>INDEX('Dev Likert Scale Single Score'!$E$2:$E$8, MATCH('Admin Single Score'!AF208, 'Dev Likert Scale Single Score'!$D$2:$D$8, 0))</f>
        <v>#N/A</v>
      </c>
      <c r="AG206" s="45" t="e">
        <f>INDEX('Dev Likert Scale Single Score'!$E$2:$E$8, MATCH('Admin Single Score'!AG208, 'Dev Likert Scale Single Score'!$D$2:$D$8, 0))</f>
        <v>#N/A</v>
      </c>
      <c r="AH206" s="45" t="e">
        <f>INDEX('Dev Likert Scale Single Score'!$E$2:$E$8, MATCH('Admin Single Score'!AH208, 'Dev Likert Scale Single Score'!$D$2:$D$8, 0))</f>
        <v>#N/A</v>
      </c>
      <c r="AI206" s="45" t="e">
        <f>INDEX('Dev Likert Scale Single Score'!$E$2:$E$8, MATCH('Admin Single Score'!AI208, 'Dev Likert Scale Single Score'!$D$2:$D$8, 0))</f>
        <v>#N/A</v>
      </c>
      <c r="AJ206" s="45" t="e">
        <f>INDEX('Dev Likert Scale Single Score'!$E$2:$E$8, MATCH('Admin Single Score'!AJ208, 'Dev Likert Scale Single Score'!$D$2:$D$8, 0))</f>
        <v>#N/A</v>
      </c>
      <c r="AK206" s="45" t="e">
        <f>INDEX('Dev Likert Scale Single Score'!$E$2:$E$8, MATCH('Admin Single Score'!AK208, 'Dev Likert Scale Single Score'!$D$2:$D$8, 0))</f>
        <v>#N/A</v>
      </c>
      <c r="AL206" s="45" t="e">
        <f>INDEX('Dev Likert Scale Single Score'!$E$2:$E$8, MATCH('Admin Single Score'!AL208, 'Dev Likert Scale Single Score'!$D$2:$D$8, 0))</f>
        <v>#N/A</v>
      </c>
      <c r="AM206" s="45" t="e">
        <f>INDEX('Dev Likert Scale Single Score'!$E$2:$E$8, MATCH('Admin Single Score'!AM208, 'Dev Likert Scale Single Score'!$D$2:$D$8, 0))</f>
        <v>#N/A</v>
      </c>
      <c r="AN206" s="45" t="e">
        <f>INDEX('Dev Likert Scale Single Score'!$E$2:$E$8, MATCH('Admin Single Score'!AN208, 'Dev Likert Scale Single Score'!$D$2:$D$8, 0))</f>
        <v>#N/A</v>
      </c>
      <c r="AO206" s="45" t="e">
        <f>INDEX('Dev Likert Scale Single Score'!$E$2:$E$8, MATCH('Admin Single Score'!AO208, 'Dev Likert Scale Single Score'!$D$2:$D$8, 0))</f>
        <v>#N/A</v>
      </c>
      <c r="AP206" s="45" t="e">
        <f>INDEX('Dev Likert Scale Single Score'!$E$2:$E$8, MATCH('Admin Single Score'!AP208, 'Dev Likert Scale Single Score'!$D$2:$D$8, 0))</f>
        <v>#N/A</v>
      </c>
      <c r="AQ206" s="45" t="e">
        <f>INDEX('Dev Likert Scale Single Score'!$E$2:$E$8, MATCH('Admin Single Score'!AQ208, 'Dev Likert Scale Single Score'!$D$2:$D$8, 0))</f>
        <v>#N/A</v>
      </c>
    </row>
    <row r="207" spans="1:43" ht="16.5" thickTop="1" thickBot="1" x14ac:dyDescent="0.3">
      <c r="A207" s="92" t="str">
        <f>'Admin Single Score'!A209</f>
        <v>Question_42</v>
      </c>
      <c r="B207" s="13" t="str">
        <f>'Admin Single Score'!B209</f>
        <v>Question 45</v>
      </c>
      <c r="C207" s="59">
        <f ca="1">'Admin Single Score'!C209</f>
        <v>0</v>
      </c>
      <c r="D207" s="45" t="e">
        <f>INDEX('Dev Likert Scale Single Score'!$E$2:$E$8, MATCH('Admin Single Score'!D209, 'Dev Likert Scale Single Score'!$D$2:$D$8, 0))</f>
        <v>#N/A</v>
      </c>
      <c r="E207" s="45" t="e">
        <f>INDEX('Dev Likert Scale Single Score'!$E$2:$E$8, MATCH('Admin Single Score'!E209, 'Dev Likert Scale Single Score'!$D$2:$D$8, 0))</f>
        <v>#N/A</v>
      </c>
      <c r="F207" s="45" t="e">
        <f>INDEX('Dev Likert Scale Single Score'!$E$2:$E$8, MATCH('Admin Single Score'!F209, 'Dev Likert Scale Single Score'!$D$2:$D$8, 0))</f>
        <v>#N/A</v>
      </c>
      <c r="G207" s="45" t="e">
        <f>INDEX('Dev Likert Scale Single Score'!$E$2:$E$8, MATCH('Admin Single Score'!G209, 'Dev Likert Scale Single Score'!$D$2:$D$8, 0))</f>
        <v>#N/A</v>
      </c>
      <c r="H207" s="45" t="e">
        <f>INDEX('Dev Likert Scale Single Score'!$E$2:$E$8, MATCH('Admin Single Score'!H209, 'Dev Likert Scale Single Score'!$D$2:$D$8, 0))</f>
        <v>#N/A</v>
      </c>
      <c r="I207" s="45" t="e">
        <f>INDEX('Dev Likert Scale Single Score'!$E$2:$E$8, MATCH('Admin Single Score'!I209, 'Dev Likert Scale Single Score'!$D$2:$D$8, 0))</f>
        <v>#N/A</v>
      </c>
      <c r="J207" s="45" t="e">
        <f>INDEX('Dev Likert Scale Single Score'!$E$2:$E$8, MATCH('Admin Single Score'!J209, 'Dev Likert Scale Single Score'!$D$2:$D$8, 0))</f>
        <v>#N/A</v>
      </c>
      <c r="K207" s="45" t="e">
        <f>INDEX('Dev Likert Scale Single Score'!$E$2:$E$8, MATCH('Admin Single Score'!K209, 'Dev Likert Scale Single Score'!$D$2:$D$8, 0))</f>
        <v>#N/A</v>
      </c>
      <c r="L207" s="45" t="e">
        <f>INDEX('Dev Likert Scale Single Score'!$E$2:$E$8, MATCH('Admin Single Score'!L209, 'Dev Likert Scale Single Score'!$D$2:$D$8, 0))</f>
        <v>#N/A</v>
      </c>
      <c r="M207" s="45" t="e">
        <f>INDEX('Dev Likert Scale Single Score'!$E$2:$E$8, MATCH('Admin Single Score'!M209, 'Dev Likert Scale Single Score'!$D$2:$D$8, 0))</f>
        <v>#N/A</v>
      </c>
      <c r="N207" s="45" t="e">
        <f>INDEX('Dev Likert Scale Single Score'!$E$2:$E$8, MATCH('Admin Single Score'!N209, 'Dev Likert Scale Single Score'!$D$2:$D$8, 0))</f>
        <v>#N/A</v>
      </c>
      <c r="O207" s="45" t="e">
        <f>INDEX('Dev Likert Scale Single Score'!$E$2:$E$8, MATCH('Admin Single Score'!O209, 'Dev Likert Scale Single Score'!$D$2:$D$8, 0))</f>
        <v>#N/A</v>
      </c>
      <c r="P207" s="45" t="e">
        <f>INDEX('Dev Likert Scale Single Score'!$E$2:$E$8, MATCH('Admin Single Score'!P209, 'Dev Likert Scale Single Score'!$D$2:$D$8, 0))</f>
        <v>#N/A</v>
      </c>
      <c r="Q207" s="45" t="e">
        <f>INDEX('Dev Likert Scale Single Score'!$E$2:$E$8, MATCH('Admin Single Score'!Q209, 'Dev Likert Scale Single Score'!$D$2:$D$8, 0))</f>
        <v>#N/A</v>
      </c>
      <c r="R207" s="45" t="e">
        <f>INDEX('Dev Likert Scale Single Score'!$E$2:$E$8, MATCH('Admin Single Score'!R209, 'Dev Likert Scale Single Score'!$D$2:$D$8, 0))</f>
        <v>#N/A</v>
      </c>
      <c r="S207" s="45" t="e">
        <f>INDEX('Dev Likert Scale Single Score'!$E$2:$E$8, MATCH('Admin Single Score'!S209, 'Dev Likert Scale Single Score'!$D$2:$D$8, 0))</f>
        <v>#N/A</v>
      </c>
      <c r="T207" s="45" t="e">
        <f>INDEX('Dev Likert Scale Single Score'!$E$2:$E$8, MATCH('Admin Single Score'!T209, 'Dev Likert Scale Single Score'!$D$2:$D$8, 0))</f>
        <v>#N/A</v>
      </c>
      <c r="U207" s="45" t="e">
        <f>INDEX('Dev Likert Scale Single Score'!$E$2:$E$8, MATCH('Admin Single Score'!U209, 'Dev Likert Scale Single Score'!$D$2:$D$8, 0))</f>
        <v>#N/A</v>
      </c>
      <c r="V207" s="45" t="e">
        <f>INDEX('Dev Likert Scale Single Score'!$E$2:$E$8, MATCH('Admin Single Score'!V209, 'Dev Likert Scale Single Score'!$D$2:$D$8, 0))</f>
        <v>#N/A</v>
      </c>
      <c r="W207" s="45" t="e">
        <f>INDEX('Dev Likert Scale Single Score'!$E$2:$E$8, MATCH('Admin Single Score'!W209, 'Dev Likert Scale Single Score'!$D$2:$D$8, 0))</f>
        <v>#N/A</v>
      </c>
      <c r="X207" s="45" t="e">
        <f>INDEX('Dev Likert Scale Single Score'!$E$2:$E$8, MATCH('Admin Single Score'!X209, 'Dev Likert Scale Single Score'!$D$2:$D$8, 0))</f>
        <v>#N/A</v>
      </c>
      <c r="Y207" s="45" t="e">
        <f>INDEX('Dev Likert Scale Single Score'!$E$2:$E$8, MATCH('Admin Single Score'!Y209, 'Dev Likert Scale Single Score'!$D$2:$D$8, 0))</f>
        <v>#N/A</v>
      </c>
      <c r="Z207" s="45" t="e">
        <f>INDEX('Dev Likert Scale Single Score'!$E$2:$E$8, MATCH('Admin Single Score'!Z209, 'Dev Likert Scale Single Score'!$D$2:$D$8, 0))</f>
        <v>#N/A</v>
      </c>
      <c r="AA207" s="45" t="e">
        <f>INDEX('Dev Likert Scale Single Score'!$E$2:$E$8, MATCH('Admin Single Score'!AA209, 'Dev Likert Scale Single Score'!$D$2:$D$8, 0))</f>
        <v>#N/A</v>
      </c>
      <c r="AB207" s="45" t="e">
        <f>INDEX('Dev Likert Scale Single Score'!$E$2:$E$8, MATCH('Admin Single Score'!AB209, 'Dev Likert Scale Single Score'!$D$2:$D$8, 0))</f>
        <v>#N/A</v>
      </c>
      <c r="AC207" s="45" t="e">
        <f>INDEX('Dev Likert Scale Single Score'!$E$2:$E$8, MATCH('Admin Single Score'!AC209, 'Dev Likert Scale Single Score'!$D$2:$D$8, 0))</f>
        <v>#N/A</v>
      </c>
      <c r="AD207" s="45" t="e">
        <f>INDEX('Dev Likert Scale Single Score'!$E$2:$E$8, MATCH('Admin Single Score'!AD209, 'Dev Likert Scale Single Score'!$D$2:$D$8, 0))</f>
        <v>#N/A</v>
      </c>
      <c r="AE207" s="45" t="e">
        <f>INDEX('Dev Likert Scale Single Score'!$E$2:$E$8, MATCH('Admin Single Score'!AE209, 'Dev Likert Scale Single Score'!$D$2:$D$8, 0))</f>
        <v>#N/A</v>
      </c>
      <c r="AF207" s="45" t="e">
        <f>INDEX('Dev Likert Scale Single Score'!$E$2:$E$8, MATCH('Admin Single Score'!AF209, 'Dev Likert Scale Single Score'!$D$2:$D$8, 0))</f>
        <v>#N/A</v>
      </c>
      <c r="AG207" s="45" t="e">
        <f>INDEX('Dev Likert Scale Single Score'!$E$2:$E$8, MATCH('Admin Single Score'!AG209, 'Dev Likert Scale Single Score'!$D$2:$D$8, 0))</f>
        <v>#N/A</v>
      </c>
      <c r="AH207" s="45" t="e">
        <f>INDEX('Dev Likert Scale Single Score'!$E$2:$E$8, MATCH('Admin Single Score'!AH209, 'Dev Likert Scale Single Score'!$D$2:$D$8, 0))</f>
        <v>#N/A</v>
      </c>
      <c r="AI207" s="45" t="e">
        <f>INDEX('Dev Likert Scale Single Score'!$E$2:$E$8, MATCH('Admin Single Score'!AI209, 'Dev Likert Scale Single Score'!$D$2:$D$8, 0))</f>
        <v>#N/A</v>
      </c>
      <c r="AJ207" s="45" t="e">
        <f>INDEX('Dev Likert Scale Single Score'!$E$2:$E$8, MATCH('Admin Single Score'!AJ209, 'Dev Likert Scale Single Score'!$D$2:$D$8, 0))</f>
        <v>#N/A</v>
      </c>
      <c r="AK207" s="45" t="e">
        <f>INDEX('Dev Likert Scale Single Score'!$E$2:$E$8, MATCH('Admin Single Score'!AK209, 'Dev Likert Scale Single Score'!$D$2:$D$8, 0))</f>
        <v>#N/A</v>
      </c>
      <c r="AL207" s="45" t="e">
        <f>INDEX('Dev Likert Scale Single Score'!$E$2:$E$8, MATCH('Admin Single Score'!AL209, 'Dev Likert Scale Single Score'!$D$2:$D$8, 0))</f>
        <v>#N/A</v>
      </c>
      <c r="AM207" s="45" t="e">
        <f>INDEX('Dev Likert Scale Single Score'!$E$2:$E$8, MATCH('Admin Single Score'!AM209, 'Dev Likert Scale Single Score'!$D$2:$D$8, 0))</f>
        <v>#N/A</v>
      </c>
      <c r="AN207" s="45" t="e">
        <f>INDEX('Dev Likert Scale Single Score'!$E$2:$E$8, MATCH('Admin Single Score'!AN209, 'Dev Likert Scale Single Score'!$D$2:$D$8, 0))</f>
        <v>#N/A</v>
      </c>
      <c r="AO207" s="45" t="e">
        <f>INDEX('Dev Likert Scale Single Score'!$E$2:$E$8, MATCH('Admin Single Score'!AO209, 'Dev Likert Scale Single Score'!$D$2:$D$8, 0))</f>
        <v>#N/A</v>
      </c>
      <c r="AP207" s="45" t="e">
        <f>INDEX('Dev Likert Scale Single Score'!$E$2:$E$8, MATCH('Admin Single Score'!AP209, 'Dev Likert Scale Single Score'!$D$2:$D$8, 0))</f>
        <v>#N/A</v>
      </c>
      <c r="AQ207" s="45" t="e">
        <f>INDEX('Dev Likert Scale Single Score'!$E$2:$E$8, MATCH('Admin Single Score'!AQ209, 'Dev Likert Scale Single Score'!$D$2:$D$8, 0))</f>
        <v>#N/A</v>
      </c>
    </row>
    <row r="208" spans="1:43" ht="16.5" thickTop="1" thickBot="1" x14ac:dyDescent="0.3">
      <c r="A208" s="92" t="str">
        <f>'Admin Single Score'!A210</f>
        <v>Question_42</v>
      </c>
      <c r="B208" s="13" t="str">
        <f>'Admin Single Score'!B210</f>
        <v>Question 45</v>
      </c>
      <c r="C208" s="59">
        <f ca="1">'Admin Single Score'!C210</f>
        <v>0</v>
      </c>
      <c r="D208" s="45" t="e">
        <f>INDEX('Dev Likert Scale Single Score'!$E$2:$E$8, MATCH('Admin Single Score'!D210, 'Dev Likert Scale Single Score'!$D$2:$D$8, 0))</f>
        <v>#N/A</v>
      </c>
      <c r="E208" s="45" t="e">
        <f>INDEX('Dev Likert Scale Single Score'!$E$2:$E$8, MATCH('Admin Single Score'!E210, 'Dev Likert Scale Single Score'!$D$2:$D$8, 0))</f>
        <v>#N/A</v>
      </c>
      <c r="F208" s="45" t="e">
        <f>INDEX('Dev Likert Scale Single Score'!$E$2:$E$8, MATCH('Admin Single Score'!F210, 'Dev Likert Scale Single Score'!$D$2:$D$8, 0))</f>
        <v>#N/A</v>
      </c>
      <c r="G208" s="45" t="e">
        <f>INDEX('Dev Likert Scale Single Score'!$E$2:$E$8, MATCH('Admin Single Score'!G210, 'Dev Likert Scale Single Score'!$D$2:$D$8, 0))</f>
        <v>#N/A</v>
      </c>
      <c r="H208" s="45" t="e">
        <f>INDEX('Dev Likert Scale Single Score'!$E$2:$E$8, MATCH('Admin Single Score'!H210, 'Dev Likert Scale Single Score'!$D$2:$D$8, 0))</f>
        <v>#N/A</v>
      </c>
      <c r="I208" s="45" t="e">
        <f>INDEX('Dev Likert Scale Single Score'!$E$2:$E$8, MATCH('Admin Single Score'!I210, 'Dev Likert Scale Single Score'!$D$2:$D$8, 0))</f>
        <v>#N/A</v>
      </c>
      <c r="J208" s="45" t="e">
        <f>INDEX('Dev Likert Scale Single Score'!$E$2:$E$8, MATCH('Admin Single Score'!J210, 'Dev Likert Scale Single Score'!$D$2:$D$8, 0))</f>
        <v>#N/A</v>
      </c>
      <c r="K208" s="45" t="e">
        <f>INDEX('Dev Likert Scale Single Score'!$E$2:$E$8, MATCH('Admin Single Score'!K210, 'Dev Likert Scale Single Score'!$D$2:$D$8, 0))</f>
        <v>#N/A</v>
      </c>
      <c r="L208" s="45" t="e">
        <f>INDEX('Dev Likert Scale Single Score'!$E$2:$E$8, MATCH('Admin Single Score'!L210, 'Dev Likert Scale Single Score'!$D$2:$D$8, 0))</f>
        <v>#N/A</v>
      </c>
      <c r="M208" s="45" t="e">
        <f>INDEX('Dev Likert Scale Single Score'!$E$2:$E$8, MATCH('Admin Single Score'!M210, 'Dev Likert Scale Single Score'!$D$2:$D$8, 0))</f>
        <v>#N/A</v>
      </c>
      <c r="N208" s="45" t="e">
        <f>INDEX('Dev Likert Scale Single Score'!$E$2:$E$8, MATCH('Admin Single Score'!N210, 'Dev Likert Scale Single Score'!$D$2:$D$8, 0))</f>
        <v>#N/A</v>
      </c>
      <c r="O208" s="45" t="e">
        <f>INDEX('Dev Likert Scale Single Score'!$E$2:$E$8, MATCH('Admin Single Score'!O210, 'Dev Likert Scale Single Score'!$D$2:$D$8, 0))</f>
        <v>#N/A</v>
      </c>
      <c r="P208" s="45" t="e">
        <f>INDEX('Dev Likert Scale Single Score'!$E$2:$E$8, MATCH('Admin Single Score'!P210, 'Dev Likert Scale Single Score'!$D$2:$D$8, 0))</f>
        <v>#N/A</v>
      </c>
      <c r="Q208" s="45" t="e">
        <f>INDEX('Dev Likert Scale Single Score'!$E$2:$E$8, MATCH('Admin Single Score'!Q210, 'Dev Likert Scale Single Score'!$D$2:$D$8, 0))</f>
        <v>#N/A</v>
      </c>
      <c r="R208" s="45" t="e">
        <f>INDEX('Dev Likert Scale Single Score'!$E$2:$E$8, MATCH('Admin Single Score'!R210, 'Dev Likert Scale Single Score'!$D$2:$D$8, 0))</f>
        <v>#N/A</v>
      </c>
      <c r="S208" s="45" t="e">
        <f>INDEX('Dev Likert Scale Single Score'!$E$2:$E$8, MATCH('Admin Single Score'!S210, 'Dev Likert Scale Single Score'!$D$2:$D$8, 0))</f>
        <v>#N/A</v>
      </c>
      <c r="T208" s="45" t="e">
        <f>INDEX('Dev Likert Scale Single Score'!$E$2:$E$8, MATCH('Admin Single Score'!T210, 'Dev Likert Scale Single Score'!$D$2:$D$8, 0))</f>
        <v>#N/A</v>
      </c>
      <c r="U208" s="45" t="e">
        <f>INDEX('Dev Likert Scale Single Score'!$E$2:$E$8, MATCH('Admin Single Score'!U210, 'Dev Likert Scale Single Score'!$D$2:$D$8, 0))</f>
        <v>#N/A</v>
      </c>
      <c r="V208" s="45" t="e">
        <f>INDEX('Dev Likert Scale Single Score'!$E$2:$E$8, MATCH('Admin Single Score'!V210, 'Dev Likert Scale Single Score'!$D$2:$D$8, 0))</f>
        <v>#N/A</v>
      </c>
      <c r="W208" s="45" t="e">
        <f>INDEX('Dev Likert Scale Single Score'!$E$2:$E$8, MATCH('Admin Single Score'!W210, 'Dev Likert Scale Single Score'!$D$2:$D$8, 0))</f>
        <v>#N/A</v>
      </c>
      <c r="X208" s="45" t="e">
        <f>INDEX('Dev Likert Scale Single Score'!$E$2:$E$8, MATCH('Admin Single Score'!X210, 'Dev Likert Scale Single Score'!$D$2:$D$8, 0))</f>
        <v>#N/A</v>
      </c>
      <c r="Y208" s="45" t="e">
        <f>INDEX('Dev Likert Scale Single Score'!$E$2:$E$8, MATCH('Admin Single Score'!Y210, 'Dev Likert Scale Single Score'!$D$2:$D$8, 0))</f>
        <v>#N/A</v>
      </c>
      <c r="Z208" s="45" t="e">
        <f>INDEX('Dev Likert Scale Single Score'!$E$2:$E$8, MATCH('Admin Single Score'!Z210, 'Dev Likert Scale Single Score'!$D$2:$D$8, 0))</f>
        <v>#N/A</v>
      </c>
      <c r="AA208" s="45" t="e">
        <f>INDEX('Dev Likert Scale Single Score'!$E$2:$E$8, MATCH('Admin Single Score'!AA210, 'Dev Likert Scale Single Score'!$D$2:$D$8, 0))</f>
        <v>#N/A</v>
      </c>
      <c r="AB208" s="45" t="e">
        <f>INDEX('Dev Likert Scale Single Score'!$E$2:$E$8, MATCH('Admin Single Score'!AB210, 'Dev Likert Scale Single Score'!$D$2:$D$8, 0))</f>
        <v>#N/A</v>
      </c>
      <c r="AC208" s="45" t="e">
        <f>INDEX('Dev Likert Scale Single Score'!$E$2:$E$8, MATCH('Admin Single Score'!AC210, 'Dev Likert Scale Single Score'!$D$2:$D$8, 0))</f>
        <v>#N/A</v>
      </c>
      <c r="AD208" s="45" t="e">
        <f>INDEX('Dev Likert Scale Single Score'!$E$2:$E$8, MATCH('Admin Single Score'!AD210, 'Dev Likert Scale Single Score'!$D$2:$D$8, 0))</f>
        <v>#N/A</v>
      </c>
      <c r="AE208" s="45" t="e">
        <f>INDEX('Dev Likert Scale Single Score'!$E$2:$E$8, MATCH('Admin Single Score'!AE210, 'Dev Likert Scale Single Score'!$D$2:$D$8, 0))</f>
        <v>#N/A</v>
      </c>
      <c r="AF208" s="45" t="e">
        <f>INDEX('Dev Likert Scale Single Score'!$E$2:$E$8, MATCH('Admin Single Score'!AF210, 'Dev Likert Scale Single Score'!$D$2:$D$8, 0))</f>
        <v>#N/A</v>
      </c>
      <c r="AG208" s="45" t="e">
        <f>INDEX('Dev Likert Scale Single Score'!$E$2:$E$8, MATCH('Admin Single Score'!AG210, 'Dev Likert Scale Single Score'!$D$2:$D$8, 0))</f>
        <v>#N/A</v>
      </c>
      <c r="AH208" s="45" t="e">
        <f>INDEX('Dev Likert Scale Single Score'!$E$2:$E$8, MATCH('Admin Single Score'!AH210, 'Dev Likert Scale Single Score'!$D$2:$D$8, 0))</f>
        <v>#N/A</v>
      </c>
      <c r="AI208" s="45" t="e">
        <f>INDEX('Dev Likert Scale Single Score'!$E$2:$E$8, MATCH('Admin Single Score'!AI210, 'Dev Likert Scale Single Score'!$D$2:$D$8, 0))</f>
        <v>#N/A</v>
      </c>
      <c r="AJ208" s="45" t="e">
        <f>INDEX('Dev Likert Scale Single Score'!$E$2:$E$8, MATCH('Admin Single Score'!AJ210, 'Dev Likert Scale Single Score'!$D$2:$D$8, 0))</f>
        <v>#N/A</v>
      </c>
      <c r="AK208" s="45" t="e">
        <f>INDEX('Dev Likert Scale Single Score'!$E$2:$E$8, MATCH('Admin Single Score'!AK210, 'Dev Likert Scale Single Score'!$D$2:$D$8, 0))</f>
        <v>#N/A</v>
      </c>
      <c r="AL208" s="45" t="e">
        <f>INDEX('Dev Likert Scale Single Score'!$E$2:$E$8, MATCH('Admin Single Score'!AL210, 'Dev Likert Scale Single Score'!$D$2:$D$8, 0))</f>
        <v>#N/A</v>
      </c>
      <c r="AM208" s="45" t="e">
        <f>INDEX('Dev Likert Scale Single Score'!$E$2:$E$8, MATCH('Admin Single Score'!AM210, 'Dev Likert Scale Single Score'!$D$2:$D$8, 0))</f>
        <v>#N/A</v>
      </c>
      <c r="AN208" s="45" t="e">
        <f>INDEX('Dev Likert Scale Single Score'!$E$2:$E$8, MATCH('Admin Single Score'!AN210, 'Dev Likert Scale Single Score'!$D$2:$D$8, 0))</f>
        <v>#N/A</v>
      </c>
      <c r="AO208" s="45" t="e">
        <f>INDEX('Dev Likert Scale Single Score'!$E$2:$E$8, MATCH('Admin Single Score'!AO210, 'Dev Likert Scale Single Score'!$D$2:$D$8, 0))</f>
        <v>#N/A</v>
      </c>
      <c r="AP208" s="45" t="e">
        <f>INDEX('Dev Likert Scale Single Score'!$E$2:$E$8, MATCH('Admin Single Score'!AP210, 'Dev Likert Scale Single Score'!$D$2:$D$8, 0))</f>
        <v>#N/A</v>
      </c>
      <c r="AQ208" s="45" t="e">
        <f>INDEX('Dev Likert Scale Single Score'!$E$2:$E$8, MATCH('Admin Single Score'!AQ210, 'Dev Likert Scale Single Score'!$D$2:$D$8, 0))</f>
        <v>#N/A</v>
      </c>
    </row>
    <row r="209" spans="1:43" ht="16.5" thickTop="1" thickBot="1" x14ac:dyDescent="0.3">
      <c r="A209" s="92" t="str">
        <f>'Admin Single Score'!A211</f>
        <v>Question_42</v>
      </c>
      <c r="B209" s="13" t="str">
        <f>'Admin Single Score'!B211</f>
        <v>Question 45</v>
      </c>
      <c r="C209" s="59">
        <f ca="1">'Admin Single Score'!C211</f>
        <v>0</v>
      </c>
      <c r="D209" s="45" t="e">
        <f>INDEX('Dev Likert Scale Single Score'!$E$2:$E$8, MATCH('Admin Single Score'!D211, 'Dev Likert Scale Single Score'!$D$2:$D$8, 0))</f>
        <v>#N/A</v>
      </c>
      <c r="E209" s="45" t="e">
        <f>INDEX('Dev Likert Scale Single Score'!$E$2:$E$8, MATCH('Admin Single Score'!E211, 'Dev Likert Scale Single Score'!$D$2:$D$8, 0))</f>
        <v>#N/A</v>
      </c>
      <c r="F209" s="45" t="e">
        <f>INDEX('Dev Likert Scale Single Score'!$E$2:$E$8, MATCH('Admin Single Score'!F211, 'Dev Likert Scale Single Score'!$D$2:$D$8, 0))</f>
        <v>#N/A</v>
      </c>
      <c r="G209" s="45" t="e">
        <f>INDEX('Dev Likert Scale Single Score'!$E$2:$E$8, MATCH('Admin Single Score'!G211, 'Dev Likert Scale Single Score'!$D$2:$D$8, 0))</f>
        <v>#N/A</v>
      </c>
      <c r="H209" s="45" t="e">
        <f>INDEX('Dev Likert Scale Single Score'!$E$2:$E$8, MATCH('Admin Single Score'!H211, 'Dev Likert Scale Single Score'!$D$2:$D$8, 0))</f>
        <v>#N/A</v>
      </c>
      <c r="I209" s="45" t="e">
        <f>INDEX('Dev Likert Scale Single Score'!$E$2:$E$8, MATCH('Admin Single Score'!I211, 'Dev Likert Scale Single Score'!$D$2:$D$8, 0))</f>
        <v>#N/A</v>
      </c>
      <c r="J209" s="45" t="e">
        <f>INDEX('Dev Likert Scale Single Score'!$E$2:$E$8, MATCH('Admin Single Score'!J211, 'Dev Likert Scale Single Score'!$D$2:$D$8, 0))</f>
        <v>#N/A</v>
      </c>
      <c r="K209" s="45" t="e">
        <f>INDEX('Dev Likert Scale Single Score'!$E$2:$E$8, MATCH('Admin Single Score'!K211, 'Dev Likert Scale Single Score'!$D$2:$D$8, 0))</f>
        <v>#N/A</v>
      </c>
      <c r="L209" s="45" t="e">
        <f>INDEX('Dev Likert Scale Single Score'!$E$2:$E$8, MATCH('Admin Single Score'!L211, 'Dev Likert Scale Single Score'!$D$2:$D$8, 0))</f>
        <v>#N/A</v>
      </c>
      <c r="M209" s="45" t="e">
        <f>INDEX('Dev Likert Scale Single Score'!$E$2:$E$8, MATCH('Admin Single Score'!M211, 'Dev Likert Scale Single Score'!$D$2:$D$8, 0))</f>
        <v>#N/A</v>
      </c>
      <c r="N209" s="45" t="e">
        <f>INDEX('Dev Likert Scale Single Score'!$E$2:$E$8, MATCH('Admin Single Score'!N211, 'Dev Likert Scale Single Score'!$D$2:$D$8, 0))</f>
        <v>#N/A</v>
      </c>
      <c r="O209" s="45" t="e">
        <f>INDEX('Dev Likert Scale Single Score'!$E$2:$E$8, MATCH('Admin Single Score'!O211, 'Dev Likert Scale Single Score'!$D$2:$D$8, 0))</f>
        <v>#N/A</v>
      </c>
      <c r="P209" s="45" t="e">
        <f>INDEX('Dev Likert Scale Single Score'!$E$2:$E$8, MATCH('Admin Single Score'!P211, 'Dev Likert Scale Single Score'!$D$2:$D$8, 0))</f>
        <v>#N/A</v>
      </c>
      <c r="Q209" s="45" t="e">
        <f>INDEX('Dev Likert Scale Single Score'!$E$2:$E$8, MATCH('Admin Single Score'!Q211, 'Dev Likert Scale Single Score'!$D$2:$D$8, 0))</f>
        <v>#N/A</v>
      </c>
      <c r="R209" s="45" t="e">
        <f>INDEX('Dev Likert Scale Single Score'!$E$2:$E$8, MATCH('Admin Single Score'!R211, 'Dev Likert Scale Single Score'!$D$2:$D$8, 0))</f>
        <v>#N/A</v>
      </c>
      <c r="S209" s="45" t="e">
        <f>INDEX('Dev Likert Scale Single Score'!$E$2:$E$8, MATCH('Admin Single Score'!S211, 'Dev Likert Scale Single Score'!$D$2:$D$8, 0))</f>
        <v>#N/A</v>
      </c>
      <c r="T209" s="45" t="e">
        <f>INDEX('Dev Likert Scale Single Score'!$E$2:$E$8, MATCH('Admin Single Score'!T211, 'Dev Likert Scale Single Score'!$D$2:$D$8, 0))</f>
        <v>#N/A</v>
      </c>
      <c r="U209" s="45" t="e">
        <f>INDEX('Dev Likert Scale Single Score'!$E$2:$E$8, MATCH('Admin Single Score'!U211, 'Dev Likert Scale Single Score'!$D$2:$D$8, 0))</f>
        <v>#N/A</v>
      </c>
      <c r="V209" s="45" t="e">
        <f>INDEX('Dev Likert Scale Single Score'!$E$2:$E$8, MATCH('Admin Single Score'!V211, 'Dev Likert Scale Single Score'!$D$2:$D$8, 0))</f>
        <v>#N/A</v>
      </c>
      <c r="W209" s="45" t="e">
        <f>INDEX('Dev Likert Scale Single Score'!$E$2:$E$8, MATCH('Admin Single Score'!W211, 'Dev Likert Scale Single Score'!$D$2:$D$8, 0))</f>
        <v>#N/A</v>
      </c>
      <c r="X209" s="45" t="e">
        <f>INDEX('Dev Likert Scale Single Score'!$E$2:$E$8, MATCH('Admin Single Score'!X211, 'Dev Likert Scale Single Score'!$D$2:$D$8, 0))</f>
        <v>#N/A</v>
      </c>
      <c r="Y209" s="45" t="e">
        <f>INDEX('Dev Likert Scale Single Score'!$E$2:$E$8, MATCH('Admin Single Score'!Y211, 'Dev Likert Scale Single Score'!$D$2:$D$8, 0))</f>
        <v>#N/A</v>
      </c>
      <c r="Z209" s="45" t="e">
        <f>INDEX('Dev Likert Scale Single Score'!$E$2:$E$8, MATCH('Admin Single Score'!Z211, 'Dev Likert Scale Single Score'!$D$2:$D$8, 0))</f>
        <v>#N/A</v>
      </c>
      <c r="AA209" s="45" t="e">
        <f>INDEX('Dev Likert Scale Single Score'!$E$2:$E$8, MATCH('Admin Single Score'!AA211, 'Dev Likert Scale Single Score'!$D$2:$D$8, 0))</f>
        <v>#N/A</v>
      </c>
      <c r="AB209" s="45" t="e">
        <f>INDEX('Dev Likert Scale Single Score'!$E$2:$E$8, MATCH('Admin Single Score'!AB211, 'Dev Likert Scale Single Score'!$D$2:$D$8, 0))</f>
        <v>#N/A</v>
      </c>
      <c r="AC209" s="45" t="e">
        <f>INDEX('Dev Likert Scale Single Score'!$E$2:$E$8, MATCH('Admin Single Score'!AC211, 'Dev Likert Scale Single Score'!$D$2:$D$8, 0))</f>
        <v>#N/A</v>
      </c>
      <c r="AD209" s="45" t="e">
        <f>INDEX('Dev Likert Scale Single Score'!$E$2:$E$8, MATCH('Admin Single Score'!AD211, 'Dev Likert Scale Single Score'!$D$2:$D$8, 0))</f>
        <v>#N/A</v>
      </c>
      <c r="AE209" s="45" t="e">
        <f>INDEX('Dev Likert Scale Single Score'!$E$2:$E$8, MATCH('Admin Single Score'!AE211, 'Dev Likert Scale Single Score'!$D$2:$D$8, 0))</f>
        <v>#N/A</v>
      </c>
      <c r="AF209" s="45" t="e">
        <f>INDEX('Dev Likert Scale Single Score'!$E$2:$E$8, MATCH('Admin Single Score'!AF211, 'Dev Likert Scale Single Score'!$D$2:$D$8, 0))</f>
        <v>#N/A</v>
      </c>
      <c r="AG209" s="45" t="e">
        <f>INDEX('Dev Likert Scale Single Score'!$E$2:$E$8, MATCH('Admin Single Score'!AG211, 'Dev Likert Scale Single Score'!$D$2:$D$8, 0))</f>
        <v>#N/A</v>
      </c>
      <c r="AH209" s="45" t="e">
        <f>INDEX('Dev Likert Scale Single Score'!$E$2:$E$8, MATCH('Admin Single Score'!AH211, 'Dev Likert Scale Single Score'!$D$2:$D$8, 0))</f>
        <v>#N/A</v>
      </c>
      <c r="AI209" s="45" t="e">
        <f>INDEX('Dev Likert Scale Single Score'!$E$2:$E$8, MATCH('Admin Single Score'!AI211, 'Dev Likert Scale Single Score'!$D$2:$D$8, 0))</f>
        <v>#N/A</v>
      </c>
      <c r="AJ209" s="45" t="e">
        <f>INDEX('Dev Likert Scale Single Score'!$E$2:$E$8, MATCH('Admin Single Score'!AJ211, 'Dev Likert Scale Single Score'!$D$2:$D$8, 0))</f>
        <v>#N/A</v>
      </c>
      <c r="AK209" s="45" t="e">
        <f>INDEX('Dev Likert Scale Single Score'!$E$2:$E$8, MATCH('Admin Single Score'!AK211, 'Dev Likert Scale Single Score'!$D$2:$D$8, 0))</f>
        <v>#N/A</v>
      </c>
      <c r="AL209" s="45" t="e">
        <f>INDEX('Dev Likert Scale Single Score'!$E$2:$E$8, MATCH('Admin Single Score'!AL211, 'Dev Likert Scale Single Score'!$D$2:$D$8, 0))</f>
        <v>#N/A</v>
      </c>
      <c r="AM209" s="45" t="e">
        <f>INDEX('Dev Likert Scale Single Score'!$E$2:$E$8, MATCH('Admin Single Score'!AM211, 'Dev Likert Scale Single Score'!$D$2:$D$8, 0))</f>
        <v>#N/A</v>
      </c>
      <c r="AN209" s="45" t="e">
        <f>INDEX('Dev Likert Scale Single Score'!$E$2:$E$8, MATCH('Admin Single Score'!AN211, 'Dev Likert Scale Single Score'!$D$2:$D$8, 0))</f>
        <v>#N/A</v>
      </c>
      <c r="AO209" s="45" t="e">
        <f>INDEX('Dev Likert Scale Single Score'!$E$2:$E$8, MATCH('Admin Single Score'!AO211, 'Dev Likert Scale Single Score'!$D$2:$D$8, 0))</f>
        <v>#N/A</v>
      </c>
      <c r="AP209" s="45" t="e">
        <f>INDEX('Dev Likert Scale Single Score'!$E$2:$E$8, MATCH('Admin Single Score'!AP211, 'Dev Likert Scale Single Score'!$D$2:$D$8, 0))</f>
        <v>#N/A</v>
      </c>
      <c r="AQ209" s="45" t="e">
        <f>INDEX('Dev Likert Scale Single Score'!$E$2:$E$8, MATCH('Admin Single Score'!AQ211, 'Dev Likert Scale Single Score'!$D$2:$D$8, 0))</f>
        <v>#N/A</v>
      </c>
    </row>
    <row r="210" spans="1:43" ht="16.5" thickTop="1" thickBot="1" x14ac:dyDescent="0.3">
      <c r="A210" s="92" t="str">
        <f>'Admin Single Score'!A212</f>
        <v>Question_42</v>
      </c>
      <c r="B210" s="13" t="str">
        <f>'Admin Single Score'!B212</f>
        <v>Question 45</v>
      </c>
      <c r="C210" s="59">
        <f ca="1">'Admin Single Score'!C212</f>
        <v>0</v>
      </c>
      <c r="D210" s="45" t="e">
        <f>INDEX('Dev Likert Scale Single Score'!$E$2:$E$8, MATCH('Admin Single Score'!D212, 'Dev Likert Scale Single Score'!$D$2:$D$8, 0))</f>
        <v>#N/A</v>
      </c>
      <c r="E210" s="45" t="e">
        <f>INDEX('Dev Likert Scale Single Score'!$E$2:$E$8, MATCH('Admin Single Score'!E212, 'Dev Likert Scale Single Score'!$D$2:$D$8, 0))</f>
        <v>#N/A</v>
      </c>
      <c r="F210" s="45" t="e">
        <f>INDEX('Dev Likert Scale Single Score'!$E$2:$E$8, MATCH('Admin Single Score'!F212, 'Dev Likert Scale Single Score'!$D$2:$D$8, 0))</f>
        <v>#N/A</v>
      </c>
      <c r="G210" s="45" t="e">
        <f>INDEX('Dev Likert Scale Single Score'!$E$2:$E$8, MATCH('Admin Single Score'!G212, 'Dev Likert Scale Single Score'!$D$2:$D$8, 0))</f>
        <v>#N/A</v>
      </c>
      <c r="H210" s="45" t="e">
        <f>INDEX('Dev Likert Scale Single Score'!$E$2:$E$8, MATCH('Admin Single Score'!H212, 'Dev Likert Scale Single Score'!$D$2:$D$8, 0))</f>
        <v>#N/A</v>
      </c>
      <c r="I210" s="45" t="e">
        <f>INDEX('Dev Likert Scale Single Score'!$E$2:$E$8, MATCH('Admin Single Score'!I212, 'Dev Likert Scale Single Score'!$D$2:$D$8, 0))</f>
        <v>#N/A</v>
      </c>
      <c r="J210" s="45" t="e">
        <f>INDEX('Dev Likert Scale Single Score'!$E$2:$E$8, MATCH('Admin Single Score'!J212, 'Dev Likert Scale Single Score'!$D$2:$D$8, 0))</f>
        <v>#N/A</v>
      </c>
      <c r="K210" s="45" t="e">
        <f>INDEX('Dev Likert Scale Single Score'!$E$2:$E$8, MATCH('Admin Single Score'!K212, 'Dev Likert Scale Single Score'!$D$2:$D$8, 0))</f>
        <v>#N/A</v>
      </c>
      <c r="L210" s="45" t="e">
        <f>INDEX('Dev Likert Scale Single Score'!$E$2:$E$8, MATCH('Admin Single Score'!L212, 'Dev Likert Scale Single Score'!$D$2:$D$8, 0))</f>
        <v>#N/A</v>
      </c>
      <c r="M210" s="45" t="e">
        <f>INDEX('Dev Likert Scale Single Score'!$E$2:$E$8, MATCH('Admin Single Score'!M212, 'Dev Likert Scale Single Score'!$D$2:$D$8, 0))</f>
        <v>#N/A</v>
      </c>
      <c r="N210" s="45" t="e">
        <f>INDEX('Dev Likert Scale Single Score'!$E$2:$E$8, MATCH('Admin Single Score'!N212, 'Dev Likert Scale Single Score'!$D$2:$D$8, 0))</f>
        <v>#N/A</v>
      </c>
      <c r="O210" s="45" t="e">
        <f>INDEX('Dev Likert Scale Single Score'!$E$2:$E$8, MATCH('Admin Single Score'!O212, 'Dev Likert Scale Single Score'!$D$2:$D$8, 0))</f>
        <v>#N/A</v>
      </c>
      <c r="P210" s="45" t="e">
        <f>INDEX('Dev Likert Scale Single Score'!$E$2:$E$8, MATCH('Admin Single Score'!P212, 'Dev Likert Scale Single Score'!$D$2:$D$8, 0))</f>
        <v>#N/A</v>
      </c>
      <c r="Q210" s="45" t="e">
        <f>INDEX('Dev Likert Scale Single Score'!$E$2:$E$8, MATCH('Admin Single Score'!Q212, 'Dev Likert Scale Single Score'!$D$2:$D$8, 0))</f>
        <v>#N/A</v>
      </c>
      <c r="R210" s="45" t="e">
        <f>INDEX('Dev Likert Scale Single Score'!$E$2:$E$8, MATCH('Admin Single Score'!R212, 'Dev Likert Scale Single Score'!$D$2:$D$8, 0))</f>
        <v>#N/A</v>
      </c>
      <c r="S210" s="45" t="e">
        <f>INDEX('Dev Likert Scale Single Score'!$E$2:$E$8, MATCH('Admin Single Score'!S212, 'Dev Likert Scale Single Score'!$D$2:$D$8, 0))</f>
        <v>#N/A</v>
      </c>
      <c r="T210" s="45" t="e">
        <f>INDEX('Dev Likert Scale Single Score'!$E$2:$E$8, MATCH('Admin Single Score'!T212, 'Dev Likert Scale Single Score'!$D$2:$D$8, 0))</f>
        <v>#N/A</v>
      </c>
      <c r="U210" s="45" t="e">
        <f>INDEX('Dev Likert Scale Single Score'!$E$2:$E$8, MATCH('Admin Single Score'!U212, 'Dev Likert Scale Single Score'!$D$2:$D$8, 0))</f>
        <v>#N/A</v>
      </c>
      <c r="V210" s="45" t="e">
        <f>INDEX('Dev Likert Scale Single Score'!$E$2:$E$8, MATCH('Admin Single Score'!V212, 'Dev Likert Scale Single Score'!$D$2:$D$8, 0))</f>
        <v>#N/A</v>
      </c>
      <c r="W210" s="45" t="e">
        <f>INDEX('Dev Likert Scale Single Score'!$E$2:$E$8, MATCH('Admin Single Score'!W212, 'Dev Likert Scale Single Score'!$D$2:$D$8, 0))</f>
        <v>#N/A</v>
      </c>
      <c r="X210" s="45" t="e">
        <f>INDEX('Dev Likert Scale Single Score'!$E$2:$E$8, MATCH('Admin Single Score'!X212, 'Dev Likert Scale Single Score'!$D$2:$D$8, 0))</f>
        <v>#N/A</v>
      </c>
      <c r="Y210" s="45" t="e">
        <f>INDEX('Dev Likert Scale Single Score'!$E$2:$E$8, MATCH('Admin Single Score'!Y212, 'Dev Likert Scale Single Score'!$D$2:$D$8, 0))</f>
        <v>#N/A</v>
      </c>
      <c r="Z210" s="45" t="e">
        <f>INDEX('Dev Likert Scale Single Score'!$E$2:$E$8, MATCH('Admin Single Score'!Z212, 'Dev Likert Scale Single Score'!$D$2:$D$8, 0))</f>
        <v>#N/A</v>
      </c>
      <c r="AA210" s="45" t="e">
        <f>INDEX('Dev Likert Scale Single Score'!$E$2:$E$8, MATCH('Admin Single Score'!AA212, 'Dev Likert Scale Single Score'!$D$2:$D$8, 0))</f>
        <v>#N/A</v>
      </c>
      <c r="AB210" s="45" t="e">
        <f>INDEX('Dev Likert Scale Single Score'!$E$2:$E$8, MATCH('Admin Single Score'!AB212, 'Dev Likert Scale Single Score'!$D$2:$D$8, 0))</f>
        <v>#N/A</v>
      </c>
      <c r="AC210" s="45" t="e">
        <f>INDEX('Dev Likert Scale Single Score'!$E$2:$E$8, MATCH('Admin Single Score'!AC212, 'Dev Likert Scale Single Score'!$D$2:$D$8, 0))</f>
        <v>#N/A</v>
      </c>
      <c r="AD210" s="45" t="e">
        <f>INDEX('Dev Likert Scale Single Score'!$E$2:$E$8, MATCH('Admin Single Score'!AD212, 'Dev Likert Scale Single Score'!$D$2:$D$8, 0))</f>
        <v>#N/A</v>
      </c>
      <c r="AE210" s="45" t="e">
        <f>INDEX('Dev Likert Scale Single Score'!$E$2:$E$8, MATCH('Admin Single Score'!AE212, 'Dev Likert Scale Single Score'!$D$2:$D$8, 0))</f>
        <v>#N/A</v>
      </c>
      <c r="AF210" s="45" t="e">
        <f>INDEX('Dev Likert Scale Single Score'!$E$2:$E$8, MATCH('Admin Single Score'!AF212, 'Dev Likert Scale Single Score'!$D$2:$D$8, 0))</f>
        <v>#N/A</v>
      </c>
      <c r="AG210" s="45" t="e">
        <f>INDEX('Dev Likert Scale Single Score'!$E$2:$E$8, MATCH('Admin Single Score'!AG212, 'Dev Likert Scale Single Score'!$D$2:$D$8, 0))</f>
        <v>#N/A</v>
      </c>
      <c r="AH210" s="45" t="e">
        <f>INDEX('Dev Likert Scale Single Score'!$E$2:$E$8, MATCH('Admin Single Score'!AH212, 'Dev Likert Scale Single Score'!$D$2:$D$8, 0))</f>
        <v>#N/A</v>
      </c>
      <c r="AI210" s="45" t="e">
        <f>INDEX('Dev Likert Scale Single Score'!$E$2:$E$8, MATCH('Admin Single Score'!AI212, 'Dev Likert Scale Single Score'!$D$2:$D$8, 0))</f>
        <v>#N/A</v>
      </c>
      <c r="AJ210" s="45" t="e">
        <f>INDEX('Dev Likert Scale Single Score'!$E$2:$E$8, MATCH('Admin Single Score'!AJ212, 'Dev Likert Scale Single Score'!$D$2:$D$8, 0))</f>
        <v>#N/A</v>
      </c>
      <c r="AK210" s="45" t="e">
        <f>INDEX('Dev Likert Scale Single Score'!$E$2:$E$8, MATCH('Admin Single Score'!AK212, 'Dev Likert Scale Single Score'!$D$2:$D$8, 0))</f>
        <v>#N/A</v>
      </c>
      <c r="AL210" s="45" t="e">
        <f>INDEX('Dev Likert Scale Single Score'!$E$2:$E$8, MATCH('Admin Single Score'!AL212, 'Dev Likert Scale Single Score'!$D$2:$D$8, 0))</f>
        <v>#N/A</v>
      </c>
      <c r="AM210" s="45" t="e">
        <f>INDEX('Dev Likert Scale Single Score'!$E$2:$E$8, MATCH('Admin Single Score'!AM212, 'Dev Likert Scale Single Score'!$D$2:$D$8, 0))</f>
        <v>#N/A</v>
      </c>
      <c r="AN210" s="45" t="e">
        <f>INDEX('Dev Likert Scale Single Score'!$E$2:$E$8, MATCH('Admin Single Score'!AN212, 'Dev Likert Scale Single Score'!$D$2:$D$8, 0))</f>
        <v>#N/A</v>
      </c>
      <c r="AO210" s="45" t="e">
        <f>INDEX('Dev Likert Scale Single Score'!$E$2:$E$8, MATCH('Admin Single Score'!AO212, 'Dev Likert Scale Single Score'!$D$2:$D$8, 0))</f>
        <v>#N/A</v>
      </c>
      <c r="AP210" s="45" t="e">
        <f>INDEX('Dev Likert Scale Single Score'!$E$2:$E$8, MATCH('Admin Single Score'!AP212, 'Dev Likert Scale Single Score'!$D$2:$D$8, 0))</f>
        <v>#N/A</v>
      </c>
      <c r="AQ210" s="45" t="e">
        <f>INDEX('Dev Likert Scale Single Score'!$E$2:$E$8, MATCH('Admin Single Score'!AQ212, 'Dev Likert Scale Single Score'!$D$2:$D$8, 0))</f>
        <v>#N/A</v>
      </c>
    </row>
    <row r="211" spans="1:43" ht="16.5" thickTop="1" thickBot="1" x14ac:dyDescent="0.3">
      <c r="A211" s="92" t="str">
        <f>'Admin Single Score'!A213</f>
        <v>Question_42</v>
      </c>
      <c r="B211" s="13" t="str">
        <f>'Admin Single Score'!B213</f>
        <v>Question 45</v>
      </c>
      <c r="C211" s="59">
        <f ca="1">'Admin Single Score'!C213</f>
        <v>0</v>
      </c>
      <c r="D211" s="45" t="e">
        <f>INDEX('Dev Likert Scale Single Score'!$E$2:$E$8, MATCH('Admin Single Score'!D213, 'Dev Likert Scale Single Score'!$D$2:$D$8, 0))</f>
        <v>#N/A</v>
      </c>
      <c r="E211" s="45" t="e">
        <f>INDEX('Dev Likert Scale Single Score'!$E$2:$E$8, MATCH('Admin Single Score'!E213, 'Dev Likert Scale Single Score'!$D$2:$D$8, 0))</f>
        <v>#N/A</v>
      </c>
      <c r="F211" s="45" t="e">
        <f>INDEX('Dev Likert Scale Single Score'!$E$2:$E$8, MATCH('Admin Single Score'!F213, 'Dev Likert Scale Single Score'!$D$2:$D$8, 0))</f>
        <v>#N/A</v>
      </c>
      <c r="G211" s="45" t="e">
        <f>INDEX('Dev Likert Scale Single Score'!$E$2:$E$8, MATCH('Admin Single Score'!G213, 'Dev Likert Scale Single Score'!$D$2:$D$8, 0))</f>
        <v>#N/A</v>
      </c>
      <c r="H211" s="45" t="e">
        <f>INDEX('Dev Likert Scale Single Score'!$E$2:$E$8, MATCH('Admin Single Score'!H213, 'Dev Likert Scale Single Score'!$D$2:$D$8, 0))</f>
        <v>#N/A</v>
      </c>
      <c r="I211" s="45" t="e">
        <f>INDEX('Dev Likert Scale Single Score'!$E$2:$E$8, MATCH('Admin Single Score'!I213, 'Dev Likert Scale Single Score'!$D$2:$D$8, 0))</f>
        <v>#N/A</v>
      </c>
      <c r="J211" s="45" t="e">
        <f>INDEX('Dev Likert Scale Single Score'!$E$2:$E$8, MATCH('Admin Single Score'!J213, 'Dev Likert Scale Single Score'!$D$2:$D$8, 0))</f>
        <v>#N/A</v>
      </c>
      <c r="K211" s="45" t="e">
        <f>INDEX('Dev Likert Scale Single Score'!$E$2:$E$8, MATCH('Admin Single Score'!K213, 'Dev Likert Scale Single Score'!$D$2:$D$8, 0))</f>
        <v>#N/A</v>
      </c>
      <c r="L211" s="45" t="e">
        <f>INDEX('Dev Likert Scale Single Score'!$E$2:$E$8, MATCH('Admin Single Score'!L213, 'Dev Likert Scale Single Score'!$D$2:$D$8, 0))</f>
        <v>#N/A</v>
      </c>
      <c r="M211" s="45" t="e">
        <f>INDEX('Dev Likert Scale Single Score'!$E$2:$E$8, MATCH('Admin Single Score'!M213, 'Dev Likert Scale Single Score'!$D$2:$D$8, 0))</f>
        <v>#N/A</v>
      </c>
      <c r="N211" s="45" t="e">
        <f>INDEX('Dev Likert Scale Single Score'!$E$2:$E$8, MATCH('Admin Single Score'!N213, 'Dev Likert Scale Single Score'!$D$2:$D$8, 0))</f>
        <v>#N/A</v>
      </c>
      <c r="O211" s="45" t="e">
        <f>INDEX('Dev Likert Scale Single Score'!$E$2:$E$8, MATCH('Admin Single Score'!O213, 'Dev Likert Scale Single Score'!$D$2:$D$8, 0))</f>
        <v>#N/A</v>
      </c>
      <c r="P211" s="45" t="e">
        <f>INDEX('Dev Likert Scale Single Score'!$E$2:$E$8, MATCH('Admin Single Score'!P213, 'Dev Likert Scale Single Score'!$D$2:$D$8, 0))</f>
        <v>#N/A</v>
      </c>
      <c r="Q211" s="45" t="e">
        <f>INDEX('Dev Likert Scale Single Score'!$E$2:$E$8, MATCH('Admin Single Score'!Q213, 'Dev Likert Scale Single Score'!$D$2:$D$8, 0))</f>
        <v>#N/A</v>
      </c>
      <c r="R211" s="45" t="e">
        <f>INDEX('Dev Likert Scale Single Score'!$E$2:$E$8, MATCH('Admin Single Score'!R213, 'Dev Likert Scale Single Score'!$D$2:$D$8, 0))</f>
        <v>#N/A</v>
      </c>
      <c r="S211" s="45" t="e">
        <f>INDEX('Dev Likert Scale Single Score'!$E$2:$E$8, MATCH('Admin Single Score'!S213, 'Dev Likert Scale Single Score'!$D$2:$D$8, 0))</f>
        <v>#N/A</v>
      </c>
      <c r="T211" s="45" t="e">
        <f>INDEX('Dev Likert Scale Single Score'!$E$2:$E$8, MATCH('Admin Single Score'!T213, 'Dev Likert Scale Single Score'!$D$2:$D$8, 0))</f>
        <v>#N/A</v>
      </c>
      <c r="U211" s="45" t="e">
        <f>INDEX('Dev Likert Scale Single Score'!$E$2:$E$8, MATCH('Admin Single Score'!U213, 'Dev Likert Scale Single Score'!$D$2:$D$8, 0))</f>
        <v>#N/A</v>
      </c>
      <c r="V211" s="45" t="e">
        <f>INDEX('Dev Likert Scale Single Score'!$E$2:$E$8, MATCH('Admin Single Score'!V213, 'Dev Likert Scale Single Score'!$D$2:$D$8, 0))</f>
        <v>#N/A</v>
      </c>
      <c r="W211" s="45" t="e">
        <f>INDEX('Dev Likert Scale Single Score'!$E$2:$E$8, MATCH('Admin Single Score'!W213, 'Dev Likert Scale Single Score'!$D$2:$D$8, 0))</f>
        <v>#N/A</v>
      </c>
      <c r="X211" s="45" t="e">
        <f>INDEX('Dev Likert Scale Single Score'!$E$2:$E$8, MATCH('Admin Single Score'!X213, 'Dev Likert Scale Single Score'!$D$2:$D$8, 0))</f>
        <v>#N/A</v>
      </c>
      <c r="Y211" s="45" t="e">
        <f>INDEX('Dev Likert Scale Single Score'!$E$2:$E$8, MATCH('Admin Single Score'!Y213, 'Dev Likert Scale Single Score'!$D$2:$D$8, 0))</f>
        <v>#N/A</v>
      </c>
      <c r="Z211" s="45" t="e">
        <f>INDEX('Dev Likert Scale Single Score'!$E$2:$E$8, MATCH('Admin Single Score'!Z213, 'Dev Likert Scale Single Score'!$D$2:$D$8, 0))</f>
        <v>#N/A</v>
      </c>
      <c r="AA211" s="45" t="e">
        <f>INDEX('Dev Likert Scale Single Score'!$E$2:$E$8, MATCH('Admin Single Score'!AA213, 'Dev Likert Scale Single Score'!$D$2:$D$8, 0))</f>
        <v>#N/A</v>
      </c>
      <c r="AB211" s="45" t="e">
        <f>INDEX('Dev Likert Scale Single Score'!$E$2:$E$8, MATCH('Admin Single Score'!AB213, 'Dev Likert Scale Single Score'!$D$2:$D$8, 0))</f>
        <v>#N/A</v>
      </c>
      <c r="AC211" s="45" t="e">
        <f>INDEX('Dev Likert Scale Single Score'!$E$2:$E$8, MATCH('Admin Single Score'!AC213, 'Dev Likert Scale Single Score'!$D$2:$D$8, 0))</f>
        <v>#N/A</v>
      </c>
      <c r="AD211" s="45" t="e">
        <f>INDEX('Dev Likert Scale Single Score'!$E$2:$E$8, MATCH('Admin Single Score'!AD213, 'Dev Likert Scale Single Score'!$D$2:$D$8, 0))</f>
        <v>#N/A</v>
      </c>
      <c r="AE211" s="45" t="e">
        <f>INDEX('Dev Likert Scale Single Score'!$E$2:$E$8, MATCH('Admin Single Score'!AE213, 'Dev Likert Scale Single Score'!$D$2:$D$8, 0))</f>
        <v>#N/A</v>
      </c>
      <c r="AF211" s="45" t="e">
        <f>INDEX('Dev Likert Scale Single Score'!$E$2:$E$8, MATCH('Admin Single Score'!AF213, 'Dev Likert Scale Single Score'!$D$2:$D$8, 0))</f>
        <v>#N/A</v>
      </c>
      <c r="AG211" s="45" t="e">
        <f>INDEX('Dev Likert Scale Single Score'!$E$2:$E$8, MATCH('Admin Single Score'!AG213, 'Dev Likert Scale Single Score'!$D$2:$D$8, 0))</f>
        <v>#N/A</v>
      </c>
      <c r="AH211" s="45" t="e">
        <f>INDEX('Dev Likert Scale Single Score'!$E$2:$E$8, MATCH('Admin Single Score'!AH213, 'Dev Likert Scale Single Score'!$D$2:$D$8, 0))</f>
        <v>#N/A</v>
      </c>
      <c r="AI211" s="45" t="e">
        <f>INDEX('Dev Likert Scale Single Score'!$E$2:$E$8, MATCH('Admin Single Score'!AI213, 'Dev Likert Scale Single Score'!$D$2:$D$8, 0))</f>
        <v>#N/A</v>
      </c>
      <c r="AJ211" s="45" t="e">
        <f>INDEX('Dev Likert Scale Single Score'!$E$2:$E$8, MATCH('Admin Single Score'!AJ213, 'Dev Likert Scale Single Score'!$D$2:$D$8, 0))</f>
        <v>#N/A</v>
      </c>
      <c r="AK211" s="45" t="e">
        <f>INDEX('Dev Likert Scale Single Score'!$E$2:$E$8, MATCH('Admin Single Score'!AK213, 'Dev Likert Scale Single Score'!$D$2:$D$8, 0))</f>
        <v>#N/A</v>
      </c>
      <c r="AL211" s="45" t="e">
        <f>INDEX('Dev Likert Scale Single Score'!$E$2:$E$8, MATCH('Admin Single Score'!AL213, 'Dev Likert Scale Single Score'!$D$2:$D$8, 0))</f>
        <v>#N/A</v>
      </c>
      <c r="AM211" s="45" t="e">
        <f>INDEX('Dev Likert Scale Single Score'!$E$2:$E$8, MATCH('Admin Single Score'!AM213, 'Dev Likert Scale Single Score'!$D$2:$D$8, 0))</f>
        <v>#N/A</v>
      </c>
      <c r="AN211" s="45" t="e">
        <f>INDEX('Dev Likert Scale Single Score'!$E$2:$E$8, MATCH('Admin Single Score'!AN213, 'Dev Likert Scale Single Score'!$D$2:$D$8, 0))</f>
        <v>#N/A</v>
      </c>
      <c r="AO211" s="45" t="e">
        <f>INDEX('Dev Likert Scale Single Score'!$E$2:$E$8, MATCH('Admin Single Score'!AO213, 'Dev Likert Scale Single Score'!$D$2:$D$8, 0))</f>
        <v>#N/A</v>
      </c>
      <c r="AP211" s="45" t="e">
        <f>INDEX('Dev Likert Scale Single Score'!$E$2:$E$8, MATCH('Admin Single Score'!AP213, 'Dev Likert Scale Single Score'!$D$2:$D$8, 0))</f>
        <v>#N/A</v>
      </c>
      <c r="AQ211" s="45" t="e">
        <f>INDEX('Dev Likert Scale Single Score'!$E$2:$E$8, MATCH('Admin Single Score'!AQ213, 'Dev Likert Scale Single Score'!$D$2:$D$8, 0))</f>
        <v>#N/A</v>
      </c>
    </row>
    <row r="212" spans="1:43" ht="16.5" thickTop="1" thickBot="1" x14ac:dyDescent="0.3">
      <c r="A212" s="92" t="str">
        <f>'Admin Single Score'!A214</f>
        <v>Question_43</v>
      </c>
      <c r="B212" s="13" t="str">
        <f>'Admin Single Score'!B214</f>
        <v>Question 46</v>
      </c>
      <c r="C212" s="59">
        <f ca="1">'Admin Single Score'!C214</f>
        <v>0</v>
      </c>
      <c r="D212" s="45" t="e">
        <f>INDEX('Dev Likert Scale Single Score'!$E$2:$E$8, MATCH('Admin Single Score'!D214, 'Dev Likert Scale Single Score'!$D$2:$D$8, 0))</f>
        <v>#N/A</v>
      </c>
      <c r="E212" s="45" t="e">
        <f>INDEX('Dev Likert Scale Single Score'!$E$2:$E$8, MATCH('Admin Single Score'!E214, 'Dev Likert Scale Single Score'!$D$2:$D$8, 0))</f>
        <v>#N/A</v>
      </c>
      <c r="F212" s="45" t="e">
        <f>INDEX('Dev Likert Scale Single Score'!$E$2:$E$8, MATCH('Admin Single Score'!F214, 'Dev Likert Scale Single Score'!$D$2:$D$8, 0))</f>
        <v>#N/A</v>
      </c>
      <c r="G212" s="45" t="e">
        <f>INDEX('Dev Likert Scale Single Score'!$E$2:$E$8, MATCH('Admin Single Score'!G214, 'Dev Likert Scale Single Score'!$D$2:$D$8, 0))</f>
        <v>#N/A</v>
      </c>
      <c r="H212" s="45" t="e">
        <f>INDEX('Dev Likert Scale Single Score'!$E$2:$E$8, MATCH('Admin Single Score'!H214, 'Dev Likert Scale Single Score'!$D$2:$D$8, 0))</f>
        <v>#N/A</v>
      </c>
      <c r="I212" s="45" t="e">
        <f>INDEX('Dev Likert Scale Single Score'!$E$2:$E$8, MATCH('Admin Single Score'!I214, 'Dev Likert Scale Single Score'!$D$2:$D$8, 0))</f>
        <v>#N/A</v>
      </c>
      <c r="J212" s="45" t="e">
        <f>INDEX('Dev Likert Scale Single Score'!$E$2:$E$8, MATCH('Admin Single Score'!J214, 'Dev Likert Scale Single Score'!$D$2:$D$8, 0))</f>
        <v>#N/A</v>
      </c>
      <c r="K212" s="45" t="e">
        <f>INDEX('Dev Likert Scale Single Score'!$E$2:$E$8, MATCH('Admin Single Score'!K214, 'Dev Likert Scale Single Score'!$D$2:$D$8, 0))</f>
        <v>#N/A</v>
      </c>
      <c r="L212" s="45" t="e">
        <f>INDEX('Dev Likert Scale Single Score'!$E$2:$E$8, MATCH('Admin Single Score'!L214, 'Dev Likert Scale Single Score'!$D$2:$D$8, 0))</f>
        <v>#N/A</v>
      </c>
      <c r="M212" s="45" t="e">
        <f>INDEX('Dev Likert Scale Single Score'!$E$2:$E$8, MATCH('Admin Single Score'!M214, 'Dev Likert Scale Single Score'!$D$2:$D$8, 0))</f>
        <v>#N/A</v>
      </c>
      <c r="N212" s="45" t="e">
        <f>INDEX('Dev Likert Scale Single Score'!$E$2:$E$8, MATCH('Admin Single Score'!N214, 'Dev Likert Scale Single Score'!$D$2:$D$8, 0))</f>
        <v>#N/A</v>
      </c>
      <c r="O212" s="45" t="e">
        <f>INDEX('Dev Likert Scale Single Score'!$E$2:$E$8, MATCH('Admin Single Score'!O214, 'Dev Likert Scale Single Score'!$D$2:$D$8, 0))</f>
        <v>#N/A</v>
      </c>
      <c r="P212" s="45" t="e">
        <f>INDEX('Dev Likert Scale Single Score'!$E$2:$E$8, MATCH('Admin Single Score'!P214, 'Dev Likert Scale Single Score'!$D$2:$D$8, 0))</f>
        <v>#N/A</v>
      </c>
      <c r="Q212" s="45" t="e">
        <f>INDEX('Dev Likert Scale Single Score'!$E$2:$E$8, MATCH('Admin Single Score'!Q214, 'Dev Likert Scale Single Score'!$D$2:$D$8, 0))</f>
        <v>#N/A</v>
      </c>
      <c r="R212" s="45" t="e">
        <f>INDEX('Dev Likert Scale Single Score'!$E$2:$E$8, MATCH('Admin Single Score'!R214, 'Dev Likert Scale Single Score'!$D$2:$D$8, 0))</f>
        <v>#N/A</v>
      </c>
      <c r="S212" s="45" t="e">
        <f>INDEX('Dev Likert Scale Single Score'!$E$2:$E$8, MATCH('Admin Single Score'!S214, 'Dev Likert Scale Single Score'!$D$2:$D$8, 0))</f>
        <v>#N/A</v>
      </c>
      <c r="T212" s="45" t="e">
        <f>INDEX('Dev Likert Scale Single Score'!$E$2:$E$8, MATCH('Admin Single Score'!T214, 'Dev Likert Scale Single Score'!$D$2:$D$8, 0))</f>
        <v>#N/A</v>
      </c>
      <c r="U212" s="45" t="e">
        <f>INDEX('Dev Likert Scale Single Score'!$E$2:$E$8, MATCH('Admin Single Score'!U214, 'Dev Likert Scale Single Score'!$D$2:$D$8, 0))</f>
        <v>#N/A</v>
      </c>
      <c r="V212" s="45" t="e">
        <f>INDEX('Dev Likert Scale Single Score'!$E$2:$E$8, MATCH('Admin Single Score'!V214, 'Dev Likert Scale Single Score'!$D$2:$D$8, 0))</f>
        <v>#N/A</v>
      </c>
      <c r="W212" s="45" t="e">
        <f>INDEX('Dev Likert Scale Single Score'!$E$2:$E$8, MATCH('Admin Single Score'!W214, 'Dev Likert Scale Single Score'!$D$2:$D$8, 0))</f>
        <v>#N/A</v>
      </c>
      <c r="X212" s="45" t="e">
        <f>INDEX('Dev Likert Scale Single Score'!$E$2:$E$8, MATCH('Admin Single Score'!X214, 'Dev Likert Scale Single Score'!$D$2:$D$8, 0))</f>
        <v>#N/A</v>
      </c>
      <c r="Y212" s="45" t="e">
        <f>INDEX('Dev Likert Scale Single Score'!$E$2:$E$8, MATCH('Admin Single Score'!Y214, 'Dev Likert Scale Single Score'!$D$2:$D$8, 0))</f>
        <v>#N/A</v>
      </c>
      <c r="Z212" s="45" t="e">
        <f>INDEX('Dev Likert Scale Single Score'!$E$2:$E$8, MATCH('Admin Single Score'!Z214, 'Dev Likert Scale Single Score'!$D$2:$D$8, 0))</f>
        <v>#N/A</v>
      </c>
      <c r="AA212" s="45" t="e">
        <f>INDEX('Dev Likert Scale Single Score'!$E$2:$E$8, MATCH('Admin Single Score'!AA214, 'Dev Likert Scale Single Score'!$D$2:$D$8, 0))</f>
        <v>#N/A</v>
      </c>
      <c r="AB212" s="45" t="e">
        <f>INDEX('Dev Likert Scale Single Score'!$E$2:$E$8, MATCH('Admin Single Score'!AB214, 'Dev Likert Scale Single Score'!$D$2:$D$8, 0))</f>
        <v>#N/A</v>
      </c>
      <c r="AC212" s="45" t="e">
        <f>INDEX('Dev Likert Scale Single Score'!$E$2:$E$8, MATCH('Admin Single Score'!AC214, 'Dev Likert Scale Single Score'!$D$2:$D$8, 0))</f>
        <v>#N/A</v>
      </c>
      <c r="AD212" s="45" t="e">
        <f>INDEX('Dev Likert Scale Single Score'!$E$2:$E$8, MATCH('Admin Single Score'!AD214, 'Dev Likert Scale Single Score'!$D$2:$D$8, 0))</f>
        <v>#N/A</v>
      </c>
      <c r="AE212" s="45" t="e">
        <f>INDEX('Dev Likert Scale Single Score'!$E$2:$E$8, MATCH('Admin Single Score'!AE214, 'Dev Likert Scale Single Score'!$D$2:$D$8, 0))</f>
        <v>#N/A</v>
      </c>
      <c r="AF212" s="45" t="e">
        <f>INDEX('Dev Likert Scale Single Score'!$E$2:$E$8, MATCH('Admin Single Score'!AF214, 'Dev Likert Scale Single Score'!$D$2:$D$8, 0))</f>
        <v>#N/A</v>
      </c>
      <c r="AG212" s="45" t="e">
        <f>INDEX('Dev Likert Scale Single Score'!$E$2:$E$8, MATCH('Admin Single Score'!AG214, 'Dev Likert Scale Single Score'!$D$2:$D$8, 0))</f>
        <v>#N/A</v>
      </c>
      <c r="AH212" s="45" t="e">
        <f>INDEX('Dev Likert Scale Single Score'!$E$2:$E$8, MATCH('Admin Single Score'!AH214, 'Dev Likert Scale Single Score'!$D$2:$D$8, 0))</f>
        <v>#N/A</v>
      </c>
      <c r="AI212" s="45" t="e">
        <f>INDEX('Dev Likert Scale Single Score'!$E$2:$E$8, MATCH('Admin Single Score'!AI214, 'Dev Likert Scale Single Score'!$D$2:$D$8, 0))</f>
        <v>#N/A</v>
      </c>
      <c r="AJ212" s="45" t="e">
        <f>INDEX('Dev Likert Scale Single Score'!$E$2:$E$8, MATCH('Admin Single Score'!AJ214, 'Dev Likert Scale Single Score'!$D$2:$D$8, 0))</f>
        <v>#N/A</v>
      </c>
      <c r="AK212" s="45" t="e">
        <f>INDEX('Dev Likert Scale Single Score'!$E$2:$E$8, MATCH('Admin Single Score'!AK214, 'Dev Likert Scale Single Score'!$D$2:$D$8, 0))</f>
        <v>#N/A</v>
      </c>
      <c r="AL212" s="45" t="e">
        <f>INDEX('Dev Likert Scale Single Score'!$E$2:$E$8, MATCH('Admin Single Score'!AL214, 'Dev Likert Scale Single Score'!$D$2:$D$8, 0))</f>
        <v>#N/A</v>
      </c>
      <c r="AM212" s="45" t="e">
        <f>INDEX('Dev Likert Scale Single Score'!$E$2:$E$8, MATCH('Admin Single Score'!AM214, 'Dev Likert Scale Single Score'!$D$2:$D$8, 0))</f>
        <v>#N/A</v>
      </c>
      <c r="AN212" s="45" t="e">
        <f>INDEX('Dev Likert Scale Single Score'!$E$2:$E$8, MATCH('Admin Single Score'!AN214, 'Dev Likert Scale Single Score'!$D$2:$D$8, 0))</f>
        <v>#N/A</v>
      </c>
      <c r="AO212" s="45" t="e">
        <f>INDEX('Dev Likert Scale Single Score'!$E$2:$E$8, MATCH('Admin Single Score'!AO214, 'Dev Likert Scale Single Score'!$D$2:$D$8, 0))</f>
        <v>#N/A</v>
      </c>
      <c r="AP212" s="45" t="e">
        <f>INDEX('Dev Likert Scale Single Score'!$E$2:$E$8, MATCH('Admin Single Score'!AP214, 'Dev Likert Scale Single Score'!$D$2:$D$8, 0))</f>
        <v>#N/A</v>
      </c>
      <c r="AQ212" s="45" t="e">
        <f>INDEX('Dev Likert Scale Single Score'!$E$2:$E$8, MATCH('Admin Single Score'!AQ214, 'Dev Likert Scale Single Score'!$D$2:$D$8, 0))</f>
        <v>#N/A</v>
      </c>
    </row>
    <row r="213" spans="1:43" ht="16.5" thickTop="1" thickBot="1" x14ac:dyDescent="0.3">
      <c r="A213" s="92" t="str">
        <f>'Admin Single Score'!A215</f>
        <v>Question_43</v>
      </c>
      <c r="B213" s="13" t="str">
        <f>'Admin Single Score'!B215</f>
        <v>Question 46</v>
      </c>
      <c r="C213" s="59">
        <f ca="1">'Admin Single Score'!C215</f>
        <v>0</v>
      </c>
      <c r="D213" s="45" t="e">
        <f>INDEX('Dev Likert Scale Single Score'!$E$2:$E$8, MATCH('Admin Single Score'!D215, 'Dev Likert Scale Single Score'!$D$2:$D$8, 0))</f>
        <v>#N/A</v>
      </c>
      <c r="E213" s="45" t="e">
        <f>INDEX('Dev Likert Scale Single Score'!$E$2:$E$8, MATCH('Admin Single Score'!E215, 'Dev Likert Scale Single Score'!$D$2:$D$8, 0))</f>
        <v>#N/A</v>
      </c>
      <c r="F213" s="45" t="e">
        <f>INDEX('Dev Likert Scale Single Score'!$E$2:$E$8, MATCH('Admin Single Score'!F215, 'Dev Likert Scale Single Score'!$D$2:$D$8, 0))</f>
        <v>#N/A</v>
      </c>
      <c r="G213" s="45" t="e">
        <f>INDEX('Dev Likert Scale Single Score'!$E$2:$E$8, MATCH('Admin Single Score'!G215, 'Dev Likert Scale Single Score'!$D$2:$D$8, 0))</f>
        <v>#N/A</v>
      </c>
      <c r="H213" s="45" t="e">
        <f>INDEX('Dev Likert Scale Single Score'!$E$2:$E$8, MATCH('Admin Single Score'!H215, 'Dev Likert Scale Single Score'!$D$2:$D$8, 0))</f>
        <v>#N/A</v>
      </c>
      <c r="I213" s="45" t="e">
        <f>INDEX('Dev Likert Scale Single Score'!$E$2:$E$8, MATCH('Admin Single Score'!I215, 'Dev Likert Scale Single Score'!$D$2:$D$8, 0))</f>
        <v>#N/A</v>
      </c>
      <c r="J213" s="45" t="e">
        <f>INDEX('Dev Likert Scale Single Score'!$E$2:$E$8, MATCH('Admin Single Score'!J215, 'Dev Likert Scale Single Score'!$D$2:$D$8, 0))</f>
        <v>#N/A</v>
      </c>
      <c r="K213" s="45" t="e">
        <f>INDEX('Dev Likert Scale Single Score'!$E$2:$E$8, MATCH('Admin Single Score'!K215, 'Dev Likert Scale Single Score'!$D$2:$D$8, 0))</f>
        <v>#N/A</v>
      </c>
      <c r="L213" s="45" t="e">
        <f>INDEX('Dev Likert Scale Single Score'!$E$2:$E$8, MATCH('Admin Single Score'!L215, 'Dev Likert Scale Single Score'!$D$2:$D$8, 0))</f>
        <v>#N/A</v>
      </c>
      <c r="M213" s="45" t="e">
        <f>INDEX('Dev Likert Scale Single Score'!$E$2:$E$8, MATCH('Admin Single Score'!M215, 'Dev Likert Scale Single Score'!$D$2:$D$8, 0))</f>
        <v>#N/A</v>
      </c>
      <c r="N213" s="45" t="e">
        <f>INDEX('Dev Likert Scale Single Score'!$E$2:$E$8, MATCH('Admin Single Score'!N215, 'Dev Likert Scale Single Score'!$D$2:$D$8, 0))</f>
        <v>#N/A</v>
      </c>
      <c r="O213" s="45" t="e">
        <f>INDEX('Dev Likert Scale Single Score'!$E$2:$E$8, MATCH('Admin Single Score'!O215, 'Dev Likert Scale Single Score'!$D$2:$D$8, 0))</f>
        <v>#N/A</v>
      </c>
      <c r="P213" s="45" t="e">
        <f>INDEX('Dev Likert Scale Single Score'!$E$2:$E$8, MATCH('Admin Single Score'!P215, 'Dev Likert Scale Single Score'!$D$2:$D$8, 0))</f>
        <v>#N/A</v>
      </c>
      <c r="Q213" s="45" t="e">
        <f>INDEX('Dev Likert Scale Single Score'!$E$2:$E$8, MATCH('Admin Single Score'!Q215, 'Dev Likert Scale Single Score'!$D$2:$D$8, 0))</f>
        <v>#N/A</v>
      </c>
      <c r="R213" s="45" t="e">
        <f>INDEX('Dev Likert Scale Single Score'!$E$2:$E$8, MATCH('Admin Single Score'!R215, 'Dev Likert Scale Single Score'!$D$2:$D$8, 0))</f>
        <v>#N/A</v>
      </c>
      <c r="S213" s="45" t="e">
        <f>INDEX('Dev Likert Scale Single Score'!$E$2:$E$8, MATCH('Admin Single Score'!S215, 'Dev Likert Scale Single Score'!$D$2:$D$8, 0))</f>
        <v>#N/A</v>
      </c>
      <c r="T213" s="45" t="e">
        <f>INDEX('Dev Likert Scale Single Score'!$E$2:$E$8, MATCH('Admin Single Score'!T215, 'Dev Likert Scale Single Score'!$D$2:$D$8, 0))</f>
        <v>#N/A</v>
      </c>
      <c r="U213" s="45" t="e">
        <f>INDEX('Dev Likert Scale Single Score'!$E$2:$E$8, MATCH('Admin Single Score'!U215, 'Dev Likert Scale Single Score'!$D$2:$D$8, 0))</f>
        <v>#N/A</v>
      </c>
      <c r="V213" s="45" t="e">
        <f>INDEX('Dev Likert Scale Single Score'!$E$2:$E$8, MATCH('Admin Single Score'!V215, 'Dev Likert Scale Single Score'!$D$2:$D$8, 0))</f>
        <v>#N/A</v>
      </c>
      <c r="W213" s="45" t="e">
        <f>INDEX('Dev Likert Scale Single Score'!$E$2:$E$8, MATCH('Admin Single Score'!W215, 'Dev Likert Scale Single Score'!$D$2:$D$8, 0))</f>
        <v>#N/A</v>
      </c>
      <c r="X213" s="45" t="e">
        <f>INDEX('Dev Likert Scale Single Score'!$E$2:$E$8, MATCH('Admin Single Score'!X215, 'Dev Likert Scale Single Score'!$D$2:$D$8, 0))</f>
        <v>#N/A</v>
      </c>
      <c r="Y213" s="45" t="e">
        <f>INDEX('Dev Likert Scale Single Score'!$E$2:$E$8, MATCH('Admin Single Score'!Y215, 'Dev Likert Scale Single Score'!$D$2:$D$8, 0))</f>
        <v>#N/A</v>
      </c>
      <c r="Z213" s="45" t="e">
        <f>INDEX('Dev Likert Scale Single Score'!$E$2:$E$8, MATCH('Admin Single Score'!Z215, 'Dev Likert Scale Single Score'!$D$2:$D$8, 0))</f>
        <v>#N/A</v>
      </c>
      <c r="AA213" s="45" t="e">
        <f>INDEX('Dev Likert Scale Single Score'!$E$2:$E$8, MATCH('Admin Single Score'!AA215, 'Dev Likert Scale Single Score'!$D$2:$D$8, 0))</f>
        <v>#N/A</v>
      </c>
      <c r="AB213" s="45" t="e">
        <f>INDEX('Dev Likert Scale Single Score'!$E$2:$E$8, MATCH('Admin Single Score'!AB215, 'Dev Likert Scale Single Score'!$D$2:$D$8, 0))</f>
        <v>#N/A</v>
      </c>
      <c r="AC213" s="45" t="e">
        <f>INDEX('Dev Likert Scale Single Score'!$E$2:$E$8, MATCH('Admin Single Score'!AC215, 'Dev Likert Scale Single Score'!$D$2:$D$8, 0))</f>
        <v>#N/A</v>
      </c>
      <c r="AD213" s="45" t="e">
        <f>INDEX('Dev Likert Scale Single Score'!$E$2:$E$8, MATCH('Admin Single Score'!AD215, 'Dev Likert Scale Single Score'!$D$2:$D$8, 0))</f>
        <v>#N/A</v>
      </c>
      <c r="AE213" s="45" t="e">
        <f>INDEX('Dev Likert Scale Single Score'!$E$2:$E$8, MATCH('Admin Single Score'!AE215, 'Dev Likert Scale Single Score'!$D$2:$D$8, 0))</f>
        <v>#N/A</v>
      </c>
      <c r="AF213" s="45" t="e">
        <f>INDEX('Dev Likert Scale Single Score'!$E$2:$E$8, MATCH('Admin Single Score'!AF215, 'Dev Likert Scale Single Score'!$D$2:$D$8, 0))</f>
        <v>#N/A</v>
      </c>
      <c r="AG213" s="45" t="e">
        <f>INDEX('Dev Likert Scale Single Score'!$E$2:$E$8, MATCH('Admin Single Score'!AG215, 'Dev Likert Scale Single Score'!$D$2:$D$8, 0))</f>
        <v>#N/A</v>
      </c>
      <c r="AH213" s="45" t="e">
        <f>INDEX('Dev Likert Scale Single Score'!$E$2:$E$8, MATCH('Admin Single Score'!AH215, 'Dev Likert Scale Single Score'!$D$2:$D$8, 0))</f>
        <v>#N/A</v>
      </c>
      <c r="AI213" s="45" t="e">
        <f>INDEX('Dev Likert Scale Single Score'!$E$2:$E$8, MATCH('Admin Single Score'!AI215, 'Dev Likert Scale Single Score'!$D$2:$D$8, 0))</f>
        <v>#N/A</v>
      </c>
      <c r="AJ213" s="45" t="e">
        <f>INDEX('Dev Likert Scale Single Score'!$E$2:$E$8, MATCH('Admin Single Score'!AJ215, 'Dev Likert Scale Single Score'!$D$2:$D$8, 0))</f>
        <v>#N/A</v>
      </c>
      <c r="AK213" s="45" t="e">
        <f>INDEX('Dev Likert Scale Single Score'!$E$2:$E$8, MATCH('Admin Single Score'!AK215, 'Dev Likert Scale Single Score'!$D$2:$D$8, 0))</f>
        <v>#N/A</v>
      </c>
      <c r="AL213" s="45" t="e">
        <f>INDEX('Dev Likert Scale Single Score'!$E$2:$E$8, MATCH('Admin Single Score'!AL215, 'Dev Likert Scale Single Score'!$D$2:$D$8, 0))</f>
        <v>#N/A</v>
      </c>
      <c r="AM213" s="45" t="e">
        <f>INDEX('Dev Likert Scale Single Score'!$E$2:$E$8, MATCH('Admin Single Score'!AM215, 'Dev Likert Scale Single Score'!$D$2:$D$8, 0))</f>
        <v>#N/A</v>
      </c>
      <c r="AN213" s="45" t="e">
        <f>INDEX('Dev Likert Scale Single Score'!$E$2:$E$8, MATCH('Admin Single Score'!AN215, 'Dev Likert Scale Single Score'!$D$2:$D$8, 0))</f>
        <v>#N/A</v>
      </c>
      <c r="AO213" s="45" t="e">
        <f>INDEX('Dev Likert Scale Single Score'!$E$2:$E$8, MATCH('Admin Single Score'!AO215, 'Dev Likert Scale Single Score'!$D$2:$D$8, 0))</f>
        <v>#N/A</v>
      </c>
      <c r="AP213" s="45" t="e">
        <f>INDEX('Dev Likert Scale Single Score'!$E$2:$E$8, MATCH('Admin Single Score'!AP215, 'Dev Likert Scale Single Score'!$D$2:$D$8, 0))</f>
        <v>#N/A</v>
      </c>
      <c r="AQ213" s="45" t="e">
        <f>INDEX('Dev Likert Scale Single Score'!$E$2:$E$8, MATCH('Admin Single Score'!AQ215, 'Dev Likert Scale Single Score'!$D$2:$D$8, 0))</f>
        <v>#N/A</v>
      </c>
    </row>
    <row r="214" spans="1:43" ht="16.5" thickTop="1" thickBot="1" x14ac:dyDescent="0.3">
      <c r="A214" s="92" t="str">
        <f>'Admin Single Score'!A216</f>
        <v>Question_43</v>
      </c>
      <c r="B214" s="13" t="str">
        <f>'Admin Single Score'!B216</f>
        <v>Question 46</v>
      </c>
      <c r="C214" s="59">
        <f ca="1">'Admin Single Score'!C216</f>
        <v>0</v>
      </c>
      <c r="D214" s="45" t="e">
        <f>INDEX('Dev Likert Scale Single Score'!$E$2:$E$8, MATCH('Admin Single Score'!D216, 'Dev Likert Scale Single Score'!$D$2:$D$8, 0))</f>
        <v>#N/A</v>
      </c>
      <c r="E214" s="45" t="e">
        <f>INDEX('Dev Likert Scale Single Score'!$E$2:$E$8, MATCH('Admin Single Score'!E216, 'Dev Likert Scale Single Score'!$D$2:$D$8, 0))</f>
        <v>#N/A</v>
      </c>
      <c r="F214" s="45" t="e">
        <f>INDEX('Dev Likert Scale Single Score'!$E$2:$E$8, MATCH('Admin Single Score'!F216, 'Dev Likert Scale Single Score'!$D$2:$D$8, 0))</f>
        <v>#N/A</v>
      </c>
      <c r="G214" s="45" t="e">
        <f>INDEX('Dev Likert Scale Single Score'!$E$2:$E$8, MATCH('Admin Single Score'!G216, 'Dev Likert Scale Single Score'!$D$2:$D$8, 0))</f>
        <v>#N/A</v>
      </c>
      <c r="H214" s="45" t="e">
        <f>INDEX('Dev Likert Scale Single Score'!$E$2:$E$8, MATCH('Admin Single Score'!H216, 'Dev Likert Scale Single Score'!$D$2:$D$8, 0))</f>
        <v>#N/A</v>
      </c>
      <c r="I214" s="45" t="e">
        <f>INDEX('Dev Likert Scale Single Score'!$E$2:$E$8, MATCH('Admin Single Score'!I216, 'Dev Likert Scale Single Score'!$D$2:$D$8, 0))</f>
        <v>#N/A</v>
      </c>
      <c r="J214" s="45" t="e">
        <f>INDEX('Dev Likert Scale Single Score'!$E$2:$E$8, MATCH('Admin Single Score'!J216, 'Dev Likert Scale Single Score'!$D$2:$D$8, 0))</f>
        <v>#N/A</v>
      </c>
      <c r="K214" s="45" t="e">
        <f>INDEX('Dev Likert Scale Single Score'!$E$2:$E$8, MATCH('Admin Single Score'!K216, 'Dev Likert Scale Single Score'!$D$2:$D$8, 0))</f>
        <v>#N/A</v>
      </c>
      <c r="L214" s="45" t="e">
        <f>INDEX('Dev Likert Scale Single Score'!$E$2:$E$8, MATCH('Admin Single Score'!L216, 'Dev Likert Scale Single Score'!$D$2:$D$8, 0))</f>
        <v>#N/A</v>
      </c>
      <c r="M214" s="45" t="e">
        <f>INDEX('Dev Likert Scale Single Score'!$E$2:$E$8, MATCH('Admin Single Score'!M216, 'Dev Likert Scale Single Score'!$D$2:$D$8, 0))</f>
        <v>#N/A</v>
      </c>
      <c r="N214" s="45" t="e">
        <f>INDEX('Dev Likert Scale Single Score'!$E$2:$E$8, MATCH('Admin Single Score'!N216, 'Dev Likert Scale Single Score'!$D$2:$D$8, 0))</f>
        <v>#N/A</v>
      </c>
      <c r="O214" s="45" t="e">
        <f>INDEX('Dev Likert Scale Single Score'!$E$2:$E$8, MATCH('Admin Single Score'!O216, 'Dev Likert Scale Single Score'!$D$2:$D$8, 0))</f>
        <v>#N/A</v>
      </c>
      <c r="P214" s="45" t="e">
        <f>INDEX('Dev Likert Scale Single Score'!$E$2:$E$8, MATCH('Admin Single Score'!P216, 'Dev Likert Scale Single Score'!$D$2:$D$8, 0))</f>
        <v>#N/A</v>
      </c>
      <c r="Q214" s="45" t="e">
        <f>INDEX('Dev Likert Scale Single Score'!$E$2:$E$8, MATCH('Admin Single Score'!Q216, 'Dev Likert Scale Single Score'!$D$2:$D$8, 0))</f>
        <v>#N/A</v>
      </c>
      <c r="R214" s="45" t="e">
        <f>INDEX('Dev Likert Scale Single Score'!$E$2:$E$8, MATCH('Admin Single Score'!R216, 'Dev Likert Scale Single Score'!$D$2:$D$8, 0))</f>
        <v>#N/A</v>
      </c>
      <c r="S214" s="45" t="e">
        <f>INDEX('Dev Likert Scale Single Score'!$E$2:$E$8, MATCH('Admin Single Score'!S216, 'Dev Likert Scale Single Score'!$D$2:$D$8, 0))</f>
        <v>#N/A</v>
      </c>
      <c r="T214" s="45" t="e">
        <f>INDEX('Dev Likert Scale Single Score'!$E$2:$E$8, MATCH('Admin Single Score'!T216, 'Dev Likert Scale Single Score'!$D$2:$D$8, 0))</f>
        <v>#N/A</v>
      </c>
      <c r="U214" s="45" t="e">
        <f>INDEX('Dev Likert Scale Single Score'!$E$2:$E$8, MATCH('Admin Single Score'!U216, 'Dev Likert Scale Single Score'!$D$2:$D$8, 0))</f>
        <v>#N/A</v>
      </c>
      <c r="V214" s="45" t="e">
        <f>INDEX('Dev Likert Scale Single Score'!$E$2:$E$8, MATCH('Admin Single Score'!V216, 'Dev Likert Scale Single Score'!$D$2:$D$8, 0))</f>
        <v>#N/A</v>
      </c>
      <c r="W214" s="45" t="e">
        <f>INDEX('Dev Likert Scale Single Score'!$E$2:$E$8, MATCH('Admin Single Score'!W216, 'Dev Likert Scale Single Score'!$D$2:$D$8, 0))</f>
        <v>#N/A</v>
      </c>
      <c r="X214" s="45" t="e">
        <f>INDEX('Dev Likert Scale Single Score'!$E$2:$E$8, MATCH('Admin Single Score'!X216, 'Dev Likert Scale Single Score'!$D$2:$D$8, 0))</f>
        <v>#N/A</v>
      </c>
      <c r="Y214" s="45" t="e">
        <f>INDEX('Dev Likert Scale Single Score'!$E$2:$E$8, MATCH('Admin Single Score'!Y216, 'Dev Likert Scale Single Score'!$D$2:$D$8, 0))</f>
        <v>#N/A</v>
      </c>
      <c r="Z214" s="45" t="e">
        <f>INDEX('Dev Likert Scale Single Score'!$E$2:$E$8, MATCH('Admin Single Score'!Z216, 'Dev Likert Scale Single Score'!$D$2:$D$8, 0))</f>
        <v>#N/A</v>
      </c>
      <c r="AA214" s="45" t="e">
        <f>INDEX('Dev Likert Scale Single Score'!$E$2:$E$8, MATCH('Admin Single Score'!AA216, 'Dev Likert Scale Single Score'!$D$2:$D$8, 0))</f>
        <v>#N/A</v>
      </c>
      <c r="AB214" s="45" t="e">
        <f>INDEX('Dev Likert Scale Single Score'!$E$2:$E$8, MATCH('Admin Single Score'!AB216, 'Dev Likert Scale Single Score'!$D$2:$D$8, 0))</f>
        <v>#N/A</v>
      </c>
      <c r="AC214" s="45" t="e">
        <f>INDEX('Dev Likert Scale Single Score'!$E$2:$E$8, MATCH('Admin Single Score'!AC216, 'Dev Likert Scale Single Score'!$D$2:$D$8, 0))</f>
        <v>#N/A</v>
      </c>
      <c r="AD214" s="45" t="e">
        <f>INDEX('Dev Likert Scale Single Score'!$E$2:$E$8, MATCH('Admin Single Score'!AD216, 'Dev Likert Scale Single Score'!$D$2:$D$8, 0))</f>
        <v>#N/A</v>
      </c>
      <c r="AE214" s="45" t="e">
        <f>INDEX('Dev Likert Scale Single Score'!$E$2:$E$8, MATCH('Admin Single Score'!AE216, 'Dev Likert Scale Single Score'!$D$2:$D$8, 0))</f>
        <v>#N/A</v>
      </c>
      <c r="AF214" s="45" t="e">
        <f>INDEX('Dev Likert Scale Single Score'!$E$2:$E$8, MATCH('Admin Single Score'!AF216, 'Dev Likert Scale Single Score'!$D$2:$D$8, 0))</f>
        <v>#N/A</v>
      </c>
      <c r="AG214" s="45" t="e">
        <f>INDEX('Dev Likert Scale Single Score'!$E$2:$E$8, MATCH('Admin Single Score'!AG216, 'Dev Likert Scale Single Score'!$D$2:$D$8, 0))</f>
        <v>#N/A</v>
      </c>
      <c r="AH214" s="45" t="e">
        <f>INDEX('Dev Likert Scale Single Score'!$E$2:$E$8, MATCH('Admin Single Score'!AH216, 'Dev Likert Scale Single Score'!$D$2:$D$8, 0))</f>
        <v>#N/A</v>
      </c>
      <c r="AI214" s="45" t="e">
        <f>INDEX('Dev Likert Scale Single Score'!$E$2:$E$8, MATCH('Admin Single Score'!AI216, 'Dev Likert Scale Single Score'!$D$2:$D$8, 0))</f>
        <v>#N/A</v>
      </c>
      <c r="AJ214" s="45" t="e">
        <f>INDEX('Dev Likert Scale Single Score'!$E$2:$E$8, MATCH('Admin Single Score'!AJ216, 'Dev Likert Scale Single Score'!$D$2:$D$8, 0))</f>
        <v>#N/A</v>
      </c>
      <c r="AK214" s="45" t="e">
        <f>INDEX('Dev Likert Scale Single Score'!$E$2:$E$8, MATCH('Admin Single Score'!AK216, 'Dev Likert Scale Single Score'!$D$2:$D$8, 0))</f>
        <v>#N/A</v>
      </c>
      <c r="AL214" s="45" t="e">
        <f>INDEX('Dev Likert Scale Single Score'!$E$2:$E$8, MATCH('Admin Single Score'!AL216, 'Dev Likert Scale Single Score'!$D$2:$D$8, 0))</f>
        <v>#N/A</v>
      </c>
      <c r="AM214" s="45" t="e">
        <f>INDEX('Dev Likert Scale Single Score'!$E$2:$E$8, MATCH('Admin Single Score'!AM216, 'Dev Likert Scale Single Score'!$D$2:$D$8, 0))</f>
        <v>#N/A</v>
      </c>
      <c r="AN214" s="45" t="e">
        <f>INDEX('Dev Likert Scale Single Score'!$E$2:$E$8, MATCH('Admin Single Score'!AN216, 'Dev Likert Scale Single Score'!$D$2:$D$8, 0))</f>
        <v>#N/A</v>
      </c>
      <c r="AO214" s="45" t="e">
        <f>INDEX('Dev Likert Scale Single Score'!$E$2:$E$8, MATCH('Admin Single Score'!AO216, 'Dev Likert Scale Single Score'!$D$2:$D$8, 0))</f>
        <v>#N/A</v>
      </c>
      <c r="AP214" s="45" t="e">
        <f>INDEX('Dev Likert Scale Single Score'!$E$2:$E$8, MATCH('Admin Single Score'!AP216, 'Dev Likert Scale Single Score'!$D$2:$D$8, 0))</f>
        <v>#N/A</v>
      </c>
      <c r="AQ214" s="45" t="e">
        <f>INDEX('Dev Likert Scale Single Score'!$E$2:$E$8, MATCH('Admin Single Score'!AQ216, 'Dev Likert Scale Single Score'!$D$2:$D$8, 0))</f>
        <v>#N/A</v>
      </c>
    </row>
    <row r="215" spans="1:43" ht="16.5" thickTop="1" thickBot="1" x14ac:dyDescent="0.3">
      <c r="A215" s="92" t="str">
        <f>'Admin Single Score'!A217</f>
        <v>Question_43</v>
      </c>
      <c r="B215" s="13" t="str">
        <f>'Admin Single Score'!B217</f>
        <v>Question 46</v>
      </c>
      <c r="C215" s="59">
        <f ca="1">'Admin Single Score'!C217</f>
        <v>0</v>
      </c>
      <c r="D215" s="45" t="e">
        <f>INDEX('Dev Likert Scale Single Score'!$E$2:$E$8, MATCH('Admin Single Score'!D217, 'Dev Likert Scale Single Score'!$D$2:$D$8, 0))</f>
        <v>#N/A</v>
      </c>
      <c r="E215" s="45" t="e">
        <f>INDEX('Dev Likert Scale Single Score'!$E$2:$E$8, MATCH('Admin Single Score'!E217, 'Dev Likert Scale Single Score'!$D$2:$D$8, 0))</f>
        <v>#N/A</v>
      </c>
      <c r="F215" s="45" t="e">
        <f>INDEX('Dev Likert Scale Single Score'!$E$2:$E$8, MATCH('Admin Single Score'!F217, 'Dev Likert Scale Single Score'!$D$2:$D$8, 0))</f>
        <v>#N/A</v>
      </c>
      <c r="G215" s="45" t="e">
        <f>INDEX('Dev Likert Scale Single Score'!$E$2:$E$8, MATCH('Admin Single Score'!G217, 'Dev Likert Scale Single Score'!$D$2:$D$8, 0))</f>
        <v>#N/A</v>
      </c>
      <c r="H215" s="45" t="e">
        <f>INDEX('Dev Likert Scale Single Score'!$E$2:$E$8, MATCH('Admin Single Score'!H217, 'Dev Likert Scale Single Score'!$D$2:$D$8, 0))</f>
        <v>#N/A</v>
      </c>
      <c r="I215" s="45" t="e">
        <f>INDEX('Dev Likert Scale Single Score'!$E$2:$E$8, MATCH('Admin Single Score'!I217, 'Dev Likert Scale Single Score'!$D$2:$D$8, 0))</f>
        <v>#N/A</v>
      </c>
      <c r="J215" s="45" t="e">
        <f>INDEX('Dev Likert Scale Single Score'!$E$2:$E$8, MATCH('Admin Single Score'!J217, 'Dev Likert Scale Single Score'!$D$2:$D$8, 0))</f>
        <v>#N/A</v>
      </c>
      <c r="K215" s="45" t="e">
        <f>INDEX('Dev Likert Scale Single Score'!$E$2:$E$8, MATCH('Admin Single Score'!K217, 'Dev Likert Scale Single Score'!$D$2:$D$8, 0))</f>
        <v>#N/A</v>
      </c>
      <c r="L215" s="45" t="e">
        <f>INDEX('Dev Likert Scale Single Score'!$E$2:$E$8, MATCH('Admin Single Score'!L217, 'Dev Likert Scale Single Score'!$D$2:$D$8, 0))</f>
        <v>#N/A</v>
      </c>
      <c r="M215" s="45" t="e">
        <f>INDEX('Dev Likert Scale Single Score'!$E$2:$E$8, MATCH('Admin Single Score'!M217, 'Dev Likert Scale Single Score'!$D$2:$D$8, 0))</f>
        <v>#N/A</v>
      </c>
      <c r="N215" s="45" t="e">
        <f>INDEX('Dev Likert Scale Single Score'!$E$2:$E$8, MATCH('Admin Single Score'!N217, 'Dev Likert Scale Single Score'!$D$2:$D$8, 0))</f>
        <v>#N/A</v>
      </c>
      <c r="O215" s="45" t="e">
        <f>INDEX('Dev Likert Scale Single Score'!$E$2:$E$8, MATCH('Admin Single Score'!O217, 'Dev Likert Scale Single Score'!$D$2:$D$8, 0))</f>
        <v>#N/A</v>
      </c>
      <c r="P215" s="45" t="e">
        <f>INDEX('Dev Likert Scale Single Score'!$E$2:$E$8, MATCH('Admin Single Score'!P217, 'Dev Likert Scale Single Score'!$D$2:$D$8, 0))</f>
        <v>#N/A</v>
      </c>
      <c r="Q215" s="45" t="e">
        <f>INDEX('Dev Likert Scale Single Score'!$E$2:$E$8, MATCH('Admin Single Score'!Q217, 'Dev Likert Scale Single Score'!$D$2:$D$8, 0))</f>
        <v>#N/A</v>
      </c>
      <c r="R215" s="45" t="e">
        <f>INDEX('Dev Likert Scale Single Score'!$E$2:$E$8, MATCH('Admin Single Score'!R217, 'Dev Likert Scale Single Score'!$D$2:$D$8, 0))</f>
        <v>#N/A</v>
      </c>
      <c r="S215" s="45" t="e">
        <f>INDEX('Dev Likert Scale Single Score'!$E$2:$E$8, MATCH('Admin Single Score'!S217, 'Dev Likert Scale Single Score'!$D$2:$D$8, 0))</f>
        <v>#N/A</v>
      </c>
      <c r="T215" s="45" t="e">
        <f>INDEX('Dev Likert Scale Single Score'!$E$2:$E$8, MATCH('Admin Single Score'!T217, 'Dev Likert Scale Single Score'!$D$2:$D$8, 0))</f>
        <v>#N/A</v>
      </c>
      <c r="U215" s="45" t="e">
        <f>INDEX('Dev Likert Scale Single Score'!$E$2:$E$8, MATCH('Admin Single Score'!U217, 'Dev Likert Scale Single Score'!$D$2:$D$8, 0))</f>
        <v>#N/A</v>
      </c>
      <c r="V215" s="45" t="e">
        <f>INDEX('Dev Likert Scale Single Score'!$E$2:$E$8, MATCH('Admin Single Score'!V217, 'Dev Likert Scale Single Score'!$D$2:$D$8, 0))</f>
        <v>#N/A</v>
      </c>
      <c r="W215" s="45" t="e">
        <f>INDEX('Dev Likert Scale Single Score'!$E$2:$E$8, MATCH('Admin Single Score'!W217, 'Dev Likert Scale Single Score'!$D$2:$D$8, 0))</f>
        <v>#N/A</v>
      </c>
      <c r="X215" s="45" t="e">
        <f>INDEX('Dev Likert Scale Single Score'!$E$2:$E$8, MATCH('Admin Single Score'!X217, 'Dev Likert Scale Single Score'!$D$2:$D$8, 0))</f>
        <v>#N/A</v>
      </c>
      <c r="Y215" s="45" t="e">
        <f>INDEX('Dev Likert Scale Single Score'!$E$2:$E$8, MATCH('Admin Single Score'!Y217, 'Dev Likert Scale Single Score'!$D$2:$D$8, 0))</f>
        <v>#N/A</v>
      </c>
      <c r="Z215" s="45" t="e">
        <f>INDEX('Dev Likert Scale Single Score'!$E$2:$E$8, MATCH('Admin Single Score'!Z217, 'Dev Likert Scale Single Score'!$D$2:$D$8, 0))</f>
        <v>#N/A</v>
      </c>
      <c r="AA215" s="45" t="e">
        <f>INDEX('Dev Likert Scale Single Score'!$E$2:$E$8, MATCH('Admin Single Score'!AA217, 'Dev Likert Scale Single Score'!$D$2:$D$8, 0))</f>
        <v>#N/A</v>
      </c>
      <c r="AB215" s="45" t="e">
        <f>INDEX('Dev Likert Scale Single Score'!$E$2:$E$8, MATCH('Admin Single Score'!AB217, 'Dev Likert Scale Single Score'!$D$2:$D$8, 0))</f>
        <v>#N/A</v>
      </c>
      <c r="AC215" s="45" t="e">
        <f>INDEX('Dev Likert Scale Single Score'!$E$2:$E$8, MATCH('Admin Single Score'!AC217, 'Dev Likert Scale Single Score'!$D$2:$D$8, 0))</f>
        <v>#N/A</v>
      </c>
      <c r="AD215" s="45" t="e">
        <f>INDEX('Dev Likert Scale Single Score'!$E$2:$E$8, MATCH('Admin Single Score'!AD217, 'Dev Likert Scale Single Score'!$D$2:$D$8, 0))</f>
        <v>#N/A</v>
      </c>
      <c r="AE215" s="45" t="e">
        <f>INDEX('Dev Likert Scale Single Score'!$E$2:$E$8, MATCH('Admin Single Score'!AE217, 'Dev Likert Scale Single Score'!$D$2:$D$8, 0))</f>
        <v>#N/A</v>
      </c>
      <c r="AF215" s="45" t="e">
        <f>INDEX('Dev Likert Scale Single Score'!$E$2:$E$8, MATCH('Admin Single Score'!AF217, 'Dev Likert Scale Single Score'!$D$2:$D$8, 0))</f>
        <v>#N/A</v>
      </c>
      <c r="AG215" s="45" t="e">
        <f>INDEX('Dev Likert Scale Single Score'!$E$2:$E$8, MATCH('Admin Single Score'!AG217, 'Dev Likert Scale Single Score'!$D$2:$D$8, 0))</f>
        <v>#N/A</v>
      </c>
      <c r="AH215" s="45" t="e">
        <f>INDEX('Dev Likert Scale Single Score'!$E$2:$E$8, MATCH('Admin Single Score'!AH217, 'Dev Likert Scale Single Score'!$D$2:$D$8, 0))</f>
        <v>#N/A</v>
      </c>
      <c r="AI215" s="45" t="e">
        <f>INDEX('Dev Likert Scale Single Score'!$E$2:$E$8, MATCH('Admin Single Score'!AI217, 'Dev Likert Scale Single Score'!$D$2:$D$8, 0))</f>
        <v>#N/A</v>
      </c>
      <c r="AJ215" s="45" t="e">
        <f>INDEX('Dev Likert Scale Single Score'!$E$2:$E$8, MATCH('Admin Single Score'!AJ217, 'Dev Likert Scale Single Score'!$D$2:$D$8, 0))</f>
        <v>#N/A</v>
      </c>
      <c r="AK215" s="45" t="e">
        <f>INDEX('Dev Likert Scale Single Score'!$E$2:$E$8, MATCH('Admin Single Score'!AK217, 'Dev Likert Scale Single Score'!$D$2:$D$8, 0))</f>
        <v>#N/A</v>
      </c>
      <c r="AL215" s="45" t="e">
        <f>INDEX('Dev Likert Scale Single Score'!$E$2:$E$8, MATCH('Admin Single Score'!AL217, 'Dev Likert Scale Single Score'!$D$2:$D$8, 0))</f>
        <v>#N/A</v>
      </c>
      <c r="AM215" s="45" t="e">
        <f>INDEX('Dev Likert Scale Single Score'!$E$2:$E$8, MATCH('Admin Single Score'!AM217, 'Dev Likert Scale Single Score'!$D$2:$D$8, 0))</f>
        <v>#N/A</v>
      </c>
      <c r="AN215" s="45" t="e">
        <f>INDEX('Dev Likert Scale Single Score'!$E$2:$E$8, MATCH('Admin Single Score'!AN217, 'Dev Likert Scale Single Score'!$D$2:$D$8, 0))</f>
        <v>#N/A</v>
      </c>
      <c r="AO215" s="45" t="e">
        <f>INDEX('Dev Likert Scale Single Score'!$E$2:$E$8, MATCH('Admin Single Score'!AO217, 'Dev Likert Scale Single Score'!$D$2:$D$8, 0))</f>
        <v>#N/A</v>
      </c>
      <c r="AP215" s="45" t="e">
        <f>INDEX('Dev Likert Scale Single Score'!$E$2:$E$8, MATCH('Admin Single Score'!AP217, 'Dev Likert Scale Single Score'!$D$2:$D$8, 0))</f>
        <v>#N/A</v>
      </c>
      <c r="AQ215" s="45" t="e">
        <f>INDEX('Dev Likert Scale Single Score'!$E$2:$E$8, MATCH('Admin Single Score'!AQ217, 'Dev Likert Scale Single Score'!$D$2:$D$8, 0))</f>
        <v>#N/A</v>
      </c>
    </row>
    <row r="216" spans="1:43" ht="16.5" thickTop="1" thickBot="1" x14ac:dyDescent="0.3">
      <c r="A216" s="92" t="str">
        <f>'Admin Single Score'!A218</f>
        <v>Question_43</v>
      </c>
      <c r="B216" s="13" t="str">
        <f>'Admin Single Score'!B218</f>
        <v>Question 46</v>
      </c>
      <c r="C216" s="59">
        <f ca="1">'Admin Single Score'!C218</f>
        <v>0</v>
      </c>
      <c r="D216" s="45" t="e">
        <f>INDEX('Dev Likert Scale Single Score'!$E$2:$E$8, MATCH('Admin Single Score'!D218, 'Dev Likert Scale Single Score'!$D$2:$D$8, 0))</f>
        <v>#N/A</v>
      </c>
      <c r="E216" s="45" t="e">
        <f>INDEX('Dev Likert Scale Single Score'!$E$2:$E$8, MATCH('Admin Single Score'!E218, 'Dev Likert Scale Single Score'!$D$2:$D$8, 0))</f>
        <v>#N/A</v>
      </c>
      <c r="F216" s="45" t="e">
        <f>INDEX('Dev Likert Scale Single Score'!$E$2:$E$8, MATCH('Admin Single Score'!F218, 'Dev Likert Scale Single Score'!$D$2:$D$8, 0))</f>
        <v>#N/A</v>
      </c>
      <c r="G216" s="45" t="e">
        <f>INDEX('Dev Likert Scale Single Score'!$E$2:$E$8, MATCH('Admin Single Score'!G218, 'Dev Likert Scale Single Score'!$D$2:$D$8, 0))</f>
        <v>#N/A</v>
      </c>
      <c r="H216" s="45" t="e">
        <f>INDEX('Dev Likert Scale Single Score'!$E$2:$E$8, MATCH('Admin Single Score'!H218, 'Dev Likert Scale Single Score'!$D$2:$D$8, 0))</f>
        <v>#N/A</v>
      </c>
      <c r="I216" s="45" t="e">
        <f>INDEX('Dev Likert Scale Single Score'!$E$2:$E$8, MATCH('Admin Single Score'!I218, 'Dev Likert Scale Single Score'!$D$2:$D$8, 0))</f>
        <v>#N/A</v>
      </c>
      <c r="J216" s="45" t="e">
        <f>INDEX('Dev Likert Scale Single Score'!$E$2:$E$8, MATCH('Admin Single Score'!J218, 'Dev Likert Scale Single Score'!$D$2:$D$8, 0))</f>
        <v>#N/A</v>
      </c>
      <c r="K216" s="45" t="e">
        <f>INDEX('Dev Likert Scale Single Score'!$E$2:$E$8, MATCH('Admin Single Score'!K218, 'Dev Likert Scale Single Score'!$D$2:$D$8, 0))</f>
        <v>#N/A</v>
      </c>
      <c r="L216" s="45" t="e">
        <f>INDEX('Dev Likert Scale Single Score'!$E$2:$E$8, MATCH('Admin Single Score'!L218, 'Dev Likert Scale Single Score'!$D$2:$D$8, 0))</f>
        <v>#N/A</v>
      </c>
      <c r="M216" s="45" t="e">
        <f>INDEX('Dev Likert Scale Single Score'!$E$2:$E$8, MATCH('Admin Single Score'!M218, 'Dev Likert Scale Single Score'!$D$2:$D$8, 0))</f>
        <v>#N/A</v>
      </c>
      <c r="N216" s="45" t="e">
        <f>INDEX('Dev Likert Scale Single Score'!$E$2:$E$8, MATCH('Admin Single Score'!N218, 'Dev Likert Scale Single Score'!$D$2:$D$8, 0))</f>
        <v>#N/A</v>
      </c>
      <c r="O216" s="45" t="e">
        <f>INDEX('Dev Likert Scale Single Score'!$E$2:$E$8, MATCH('Admin Single Score'!O218, 'Dev Likert Scale Single Score'!$D$2:$D$8, 0))</f>
        <v>#N/A</v>
      </c>
      <c r="P216" s="45" t="e">
        <f>INDEX('Dev Likert Scale Single Score'!$E$2:$E$8, MATCH('Admin Single Score'!P218, 'Dev Likert Scale Single Score'!$D$2:$D$8, 0))</f>
        <v>#N/A</v>
      </c>
      <c r="Q216" s="45" t="e">
        <f>INDEX('Dev Likert Scale Single Score'!$E$2:$E$8, MATCH('Admin Single Score'!Q218, 'Dev Likert Scale Single Score'!$D$2:$D$8, 0))</f>
        <v>#N/A</v>
      </c>
      <c r="R216" s="45" t="e">
        <f>INDEX('Dev Likert Scale Single Score'!$E$2:$E$8, MATCH('Admin Single Score'!R218, 'Dev Likert Scale Single Score'!$D$2:$D$8, 0))</f>
        <v>#N/A</v>
      </c>
      <c r="S216" s="45" t="e">
        <f>INDEX('Dev Likert Scale Single Score'!$E$2:$E$8, MATCH('Admin Single Score'!S218, 'Dev Likert Scale Single Score'!$D$2:$D$8, 0))</f>
        <v>#N/A</v>
      </c>
      <c r="T216" s="45" t="e">
        <f>INDEX('Dev Likert Scale Single Score'!$E$2:$E$8, MATCH('Admin Single Score'!T218, 'Dev Likert Scale Single Score'!$D$2:$D$8, 0))</f>
        <v>#N/A</v>
      </c>
      <c r="U216" s="45" t="e">
        <f>INDEX('Dev Likert Scale Single Score'!$E$2:$E$8, MATCH('Admin Single Score'!U218, 'Dev Likert Scale Single Score'!$D$2:$D$8, 0))</f>
        <v>#N/A</v>
      </c>
      <c r="V216" s="45" t="e">
        <f>INDEX('Dev Likert Scale Single Score'!$E$2:$E$8, MATCH('Admin Single Score'!V218, 'Dev Likert Scale Single Score'!$D$2:$D$8, 0))</f>
        <v>#N/A</v>
      </c>
      <c r="W216" s="45" t="e">
        <f>INDEX('Dev Likert Scale Single Score'!$E$2:$E$8, MATCH('Admin Single Score'!W218, 'Dev Likert Scale Single Score'!$D$2:$D$8, 0))</f>
        <v>#N/A</v>
      </c>
      <c r="X216" s="45" t="e">
        <f>INDEX('Dev Likert Scale Single Score'!$E$2:$E$8, MATCH('Admin Single Score'!X218, 'Dev Likert Scale Single Score'!$D$2:$D$8, 0))</f>
        <v>#N/A</v>
      </c>
      <c r="Y216" s="45" t="e">
        <f>INDEX('Dev Likert Scale Single Score'!$E$2:$E$8, MATCH('Admin Single Score'!Y218, 'Dev Likert Scale Single Score'!$D$2:$D$8, 0))</f>
        <v>#N/A</v>
      </c>
      <c r="Z216" s="45" t="e">
        <f>INDEX('Dev Likert Scale Single Score'!$E$2:$E$8, MATCH('Admin Single Score'!Z218, 'Dev Likert Scale Single Score'!$D$2:$D$8, 0))</f>
        <v>#N/A</v>
      </c>
      <c r="AA216" s="45" t="e">
        <f>INDEX('Dev Likert Scale Single Score'!$E$2:$E$8, MATCH('Admin Single Score'!AA218, 'Dev Likert Scale Single Score'!$D$2:$D$8, 0))</f>
        <v>#N/A</v>
      </c>
      <c r="AB216" s="45" t="e">
        <f>INDEX('Dev Likert Scale Single Score'!$E$2:$E$8, MATCH('Admin Single Score'!AB218, 'Dev Likert Scale Single Score'!$D$2:$D$8, 0))</f>
        <v>#N/A</v>
      </c>
      <c r="AC216" s="45" t="e">
        <f>INDEX('Dev Likert Scale Single Score'!$E$2:$E$8, MATCH('Admin Single Score'!AC218, 'Dev Likert Scale Single Score'!$D$2:$D$8, 0))</f>
        <v>#N/A</v>
      </c>
      <c r="AD216" s="45" t="e">
        <f>INDEX('Dev Likert Scale Single Score'!$E$2:$E$8, MATCH('Admin Single Score'!AD218, 'Dev Likert Scale Single Score'!$D$2:$D$8, 0))</f>
        <v>#N/A</v>
      </c>
      <c r="AE216" s="45" t="e">
        <f>INDEX('Dev Likert Scale Single Score'!$E$2:$E$8, MATCH('Admin Single Score'!AE218, 'Dev Likert Scale Single Score'!$D$2:$D$8, 0))</f>
        <v>#N/A</v>
      </c>
      <c r="AF216" s="45" t="e">
        <f>INDEX('Dev Likert Scale Single Score'!$E$2:$E$8, MATCH('Admin Single Score'!AF218, 'Dev Likert Scale Single Score'!$D$2:$D$8, 0))</f>
        <v>#N/A</v>
      </c>
      <c r="AG216" s="45" t="e">
        <f>INDEX('Dev Likert Scale Single Score'!$E$2:$E$8, MATCH('Admin Single Score'!AG218, 'Dev Likert Scale Single Score'!$D$2:$D$8, 0))</f>
        <v>#N/A</v>
      </c>
      <c r="AH216" s="45" t="e">
        <f>INDEX('Dev Likert Scale Single Score'!$E$2:$E$8, MATCH('Admin Single Score'!AH218, 'Dev Likert Scale Single Score'!$D$2:$D$8, 0))</f>
        <v>#N/A</v>
      </c>
      <c r="AI216" s="45" t="e">
        <f>INDEX('Dev Likert Scale Single Score'!$E$2:$E$8, MATCH('Admin Single Score'!AI218, 'Dev Likert Scale Single Score'!$D$2:$D$8, 0))</f>
        <v>#N/A</v>
      </c>
      <c r="AJ216" s="45" t="e">
        <f>INDEX('Dev Likert Scale Single Score'!$E$2:$E$8, MATCH('Admin Single Score'!AJ218, 'Dev Likert Scale Single Score'!$D$2:$D$8, 0))</f>
        <v>#N/A</v>
      </c>
      <c r="AK216" s="45" t="e">
        <f>INDEX('Dev Likert Scale Single Score'!$E$2:$E$8, MATCH('Admin Single Score'!AK218, 'Dev Likert Scale Single Score'!$D$2:$D$8, 0))</f>
        <v>#N/A</v>
      </c>
      <c r="AL216" s="45" t="e">
        <f>INDEX('Dev Likert Scale Single Score'!$E$2:$E$8, MATCH('Admin Single Score'!AL218, 'Dev Likert Scale Single Score'!$D$2:$D$8, 0))</f>
        <v>#N/A</v>
      </c>
      <c r="AM216" s="45" t="e">
        <f>INDEX('Dev Likert Scale Single Score'!$E$2:$E$8, MATCH('Admin Single Score'!AM218, 'Dev Likert Scale Single Score'!$D$2:$D$8, 0))</f>
        <v>#N/A</v>
      </c>
      <c r="AN216" s="45" t="e">
        <f>INDEX('Dev Likert Scale Single Score'!$E$2:$E$8, MATCH('Admin Single Score'!AN218, 'Dev Likert Scale Single Score'!$D$2:$D$8, 0))</f>
        <v>#N/A</v>
      </c>
      <c r="AO216" s="45" t="e">
        <f>INDEX('Dev Likert Scale Single Score'!$E$2:$E$8, MATCH('Admin Single Score'!AO218, 'Dev Likert Scale Single Score'!$D$2:$D$8, 0))</f>
        <v>#N/A</v>
      </c>
      <c r="AP216" s="45" t="e">
        <f>INDEX('Dev Likert Scale Single Score'!$E$2:$E$8, MATCH('Admin Single Score'!AP218, 'Dev Likert Scale Single Score'!$D$2:$D$8, 0))</f>
        <v>#N/A</v>
      </c>
      <c r="AQ216" s="45" t="e">
        <f>INDEX('Dev Likert Scale Single Score'!$E$2:$E$8, MATCH('Admin Single Score'!AQ218, 'Dev Likert Scale Single Score'!$D$2:$D$8, 0))</f>
        <v>#N/A</v>
      </c>
    </row>
    <row r="217" spans="1:43" ht="16.5" thickTop="1" thickBot="1" x14ac:dyDescent="0.3">
      <c r="A217" s="92" t="str">
        <f>'Admin Single Score'!A219</f>
        <v>Question_44</v>
      </c>
      <c r="B217" s="13" t="str">
        <f>'Admin Single Score'!B219</f>
        <v>Question 47</v>
      </c>
      <c r="C217" s="59">
        <f ca="1">'Admin Single Score'!C219</f>
        <v>0</v>
      </c>
      <c r="D217" s="45" t="e">
        <f>INDEX('Dev Likert Scale Single Score'!$E$2:$E$8, MATCH('Admin Single Score'!D219, 'Dev Likert Scale Single Score'!$D$2:$D$8, 0))</f>
        <v>#N/A</v>
      </c>
      <c r="E217" s="45" t="e">
        <f>INDEX('Dev Likert Scale Single Score'!$E$2:$E$8, MATCH('Admin Single Score'!E219, 'Dev Likert Scale Single Score'!$D$2:$D$8, 0))</f>
        <v>#N/A</v>
      </c>
      <c r="F217" s="45" t="e">
        <f>INDEX('Dev Likert Scale Single Score'!$E$2:$E$8, MATCH('Admin Single Score'!F219, 'Dev Likert Scale Single Score'!$D$2:$D$8, 0))</f>
        <v>#N/A</v>
      </c>
      <c r="G217" s="45" t="e">
        <f>INDEX('Dev Likert Scale Single Score'!$E$2:$E$8, MATCH('Admin Single Score'!G219, 'Dev Likert Scale Single Score'!$D$2:$D$8, 0))</f>
        <v>#N/A</v>
      </c>
      <c r="H217" s="45" t="e">
        <f>INDEX('Dev Likert Scale Single Score'!$E$2:$E$8, MATCH('Admin Single Score'!H219, 'Dev Likert Scale Single Score'!$D$2:$D$8, 0))</f>
        <v>#N/A</v>
      </c>
      <c r="I217" s="45" t="e">
        <f>INDEX('Dev Likert Scale Single Score'!$E$2:$E$8, MATCH('Admin Single Score'!I219, 'Dev Likert Scale Single Score'!$D$2:$D$8, 0))</f>
        <v>#N/A</v>
      </c>
      <c r="J217" s="45" t="e">
        <f>INDEX('Dev Likert Scale Single Score'!$E$2:$E$8, MATCH('Admin Single Score'!J219, 'Dev Likert Scale Single Score'!$D$2:$D$8, 0))</f>
        <v>#N/A</v>
      </c>
      <c r="K217" s="45" t="e">
        <f>INDEX('Dev Likert Scale Single Score'!$E$2:$E$8, MATCH('Admin Single Score'!K219, 'Dev Likert Scale Single Score'!$D$2:$D$8, 0))</f>
        <v>#N/A</v>
      </c>
      <c r="L217" s="45" t="e">
        <f>INDEX('Dev Likert Scale Single Score'!$E$2:$E$8, MATCH('Admin Single Score'!L219, 'Dev Likert Scale Single Score'!$D$2:$D$8, 0))</f>
        <v>#N/A</v>
      </c>
      <c r="M217" s="45" t="e">
        <f>INDEX('Dev Likert Scale Single Score'!$E$2:$E$8, MATCH('Admin Single Score'!M219, 'Dev Likert Scale Single Score'!$D$2:$D$8, 0))</f>
        <v>#N/A</v>
      </c>
      <c r="N217" s="45" t="e">
        <f>INDEX('Dev Likert Scale Single Score'!$E$2:$E$8, MATCH('Admin Single Score'!N219, 'Dev Likert Scale Single Score'!$D$2:$D$8, 0))</f>
        <v>#N/A</v>
      </c>
      <c r="O217" s="45" t="e">
        <f>INDEX('Dev Likert Scale Single Score'!$E$2:$E$8, MATCH('Admin Single Score'!O219, 'Dev Likert Scale Single Score'!$D$2:$D$8, 0))</f>
        <v>#N/A</v>
      </c>
      <c r="P217" s="45" t="e">
        <f>INDEX('Dev Likert Scale Single Score'!$E$2:$E$8, MATCH('Admin Single Score'!P219, 'Dev Likert Scale Single Score'!$D$2:$D$8, 0))</f>
        <v>#N/A</v>
      </c>
      <c r="Q217" s="45" t="e">
        <f>INDEX('Dev Likert Scale Single Score'!$E$2:$E$8, MATCH('Admin Single Score'!Q219, 'Dev Likert Scale Single Score'!$D$2:$D$8, 0))</f>
        <v>#N/A</v>
      </c>
      <c r="R217" s="45" t="e">
        <f>INDEX('Dev Likert Scale Single Score'!$E$2:$E$8, MATCH('Admin Single Score'!R219, 'Dev Likert Scale Single Score'!$D$2:$D$8, 0))</f>
        <v>#N/A</v>
      </c>
      <c r="S217" s="45" t="e">
        <f>INDEX('Dev Likert Scale Single Score'!$E$2:$E$8, MATCH('Admin Single Score'!S219, 'Dev Likert Scale Single Score'!$D$2:$D$8, 0))</f>
        <v>#N/A</v>
      </c>
      <c r="T217" s="45" t="e">
        <f>INDEX('Dev Likert Scale Single Score'!$E$2:$E$8, MATCH('Admin Single Score'!T219, 'Dev Likert Scale Single Score'!$D$2:$D$8, 0))</f>
        <v>#N/A</v>
      </c>
      <c r="U217" s="45" t="e">
        <f>INDEX('Dev Likert Scale Single Score'!$E$2:$E$8, MATCH('Admin Single Score'!U219, 'Dev Likert Scale Single Score'!$D$2:$D$8, 0))</f>
        <v>#N/A</v>
      </c>
      <c r="V217" s="45" t="e">
        <f>INDEX('Dev Likert Scale Single Score'!$E$2:$E$8, MATCH('Admin Single Score'!V219, 'Dev Likert Scale Single Score'!$D$2:$D$8, 0))</f>
        <v>#N/A</v>
      </c>
      <c r="W217" s="45" t="e">
        <f>INDEX('Dev Likert Scale Single Score'!$E$2:$E$8, MATCH('Admin Single Score'!W219, 'Dev Likert Scale Single Score'!$D$2:$D$8, 0))</f>
        <v>#N/A</v>
      </c>
      <c r="X217" s="45" t="e">
        <f>INDEX('Dev Likert Scale Single Score'!$E$2:$E$8, MATCH('Admin Single Score'!X219, 'Dev Likert Scale Single Score'!$D$2:$D$8, 0))</f>
        <v>#N/A</v>
      </c>
      <c r="Y217" s="45" t="e">
        <f>INDEX('Dev Likert Scale Single Score'!$E$2:$E$8, MATCH('Admin Single Score'!Y219, 'Dev Likert Scale Single Score'!$D$2:$D$8, 0))</f>
        <v>#N/A</v>
      </c>
      <c r="Z217" s="45" t="e">
        <f>INDEX('Dev Likert Scale Single Score'!$E$2:$E$8, MATCH('Admin Single Score'!Z219, 'Dev Likert Scale Single Score'!$D$2:$D$8, 0))</f>
        <v>#N/A</v>
      </c>
      <c r="AA217" s="45" t="e">
        <f>INDEX('Dev Likert Scale Single Score'!$E$2:$E$8, MATCH('Admin Single Score'!AA219, 'Dev Likert Scale Single Score'!$D$2:$D$8, 0))</f>
        <v>#N/A</v>
      </c>
      <c r="AB217" s="45" t="e">
        <f>INDEX('Dev Likert Scale Single Score'!$E$2:$E$8, MATCH('Admin Single Score'!AB219, 'Dev Likert Scale Single Score'!$D$2:$D$8, 0))</f>
        <v>#N/A</v>
      </c>
      <c r="AC217" s="45" t="e">
        <f>INDEX('Dev Likert Scale Single Score'!$E$2:$E$8, MATCH('Admin Single Score'!AC219, 'Dev Likert Scale Single Score'!$D$2:$D$8, 0))</f>
        <v>#N/A</v>
      </c>
      <c r="AD217" s="45" t="e">
        <f>INDEX('Dev Likert Scale Single Score'!$E$2:$E$8, MATCH('Admin Single Score'!AD219, 'Dev Likert Scale Single Score'!$D$2:$D$8, 0))</f>
        <v>#N/A</v>
      </c>
      <c r="AE217" s="45" t="e">
        <f>INDEX('Dev Likert Scale Single Score'!$E$2:$E$8, MATCH('Admin Single Score'!AE219, 'Dev Likert Scale Single Score'!$D$2:$D$8, 0))</f>
        <v>#N/A</v>
      </c>
      <c r="AF217" s="45" t="e">
        <f>INDEX('Dev Likert Scale Single Score'!$E$2:$E$8, MATCH('Admin Single Score'!AF219, 'Dev Likert Scale Single Score'!$D$2:$D$8, 0))</f>
        <v>#N/A</v>
      </c>
      <c r="AG217" s="45" t="e">
        <f>INDEX('Dev Likert Scale Single Score'!$E$2:$E$8, MATCH('Admin Single Score'!AG219, 'Dev Likert Scale Single Score'!$D$2:$D$8, 0))</f>
        <v>#N/A</v>
      </c>
      <c r="AH217" s="45" t="e">
        <f>INDEX('Dev Likert Scale Single Score'!$E$2:$E$8, MATCH('Admin Single Score'!AH219, 'Dev Likert Scale Single Score'!$D$2:$D$8, 0))</f>
        <v>#N/A</v>
      </c>
      <c r="AI217" s="45" t="e">
        <f>INDEX('Dev Likert Scale Single Score'!$E$2:$E$8, MATCH('Admin Single Score'!AI219, 'Dev Likert Scale Single Score'!$D$2:$D$8, 0))</f>
        <v>#N/A</v>
      </c>
      <c r="AJ217" s="45" t="e">
        <f>INDEX('Dev Likert Scale Single Score'!$E$2:$E$8, MATCH('Admin Single Score'!AJ219, 'Dev Likert Scale Single Score'!$D$2:$D$8, 0))</f>
        <v>#N/A</v>
      </c>
      <c r="AK217" s="45" t="e">
        <f>INDEX('Dev Likert Scale Single Score'!$E$2:$E$8, MATCH('Admin Single Score'!AK219, 'Dev Likert Scale Single Score'!$D$2:$D$8, 0))</f>
        <v>#N/A</v>
      </c>
      <c r="AL217" s="45" t="e">
        <f>INDEX('Dev Likert Scale Single Score'!$E$2:$E$8, MATCH('Admin Single Score'!AL219, 'Dev Likert Scale Single Score'!$D$2:$D$8, 0))</f>
        <v>#N/A</v>
      </c>
      <c r="AM217" s="45" t="e">
        <f>INDEX('Dev Likert Scale Single Score'!$E$2:$E$8, MATCH('Admin Single Score'!AM219, 'Dev Likert Scale Single Score'!$D$2:$D$8, 0))</f>
        <v>#N/A</v>
      </c>
      <c r="AN217" s="45" t="e">
        <f>INDEX('Dev Likert Scale Single Score'!$E$2:$E$8, MATCH('Admin Single Score'!AN219, 'Dev Likert Scale Single Score'!$D$2:$D$8, 0))</f>
        <v>#N/A</v>
      </c>
      <c r="AO217" s="45" t="e">
        <f>INDEX('Dev Likert Scale Single Score'!$E$2:$E$8, MATCH('Admin Single Score'!AO219, 'Dev Likert Scale Single Score'!$D$2:$D$8, 0))</f>
        <v>#N/A</v>
      </c>
      <c r="AP217" s="45" t="e">
        <f>INDEX('Dev Likert Scale Single Score'!$E$2:$E$8, MATCH('Admin Single Score'!AP219, 'Dev Likert Scale Single Score'!$D$2:$D$8, 0))</f>
        <v>#N/A</v>
      </c>
      <c r="AQ217" s="45" t="e">
        <f>INDEX('Dev Likert Scale Single Score'!$E$2:$E$8, MATCH('Admin Single Score'!AQ219, 'Dev Likert Scale Single Score'!$D$2:$D$8, 0))</f>
        <v>#N/A</v>
      </c>
    </row>
    <row r="218" spans="1:43" ht="16.5" thickTop="1" thickBot="1" x14ac:dyDescent="0.3">
      <c r="A218" s="92" t="str">
        <f>'Admin Single Score'!A220</f>
        <v>Question_44</v>
      </c>
      <c r="B218" s="13" t="str">
        <f>'Admin Single Score'!B220</f>
        <v>Question 47</v>
      </c>
      <c r="C218" s="59">
        <f ca="1">'Admin Single Score'!C220</f>
        <v>0</v>
      </c>
      <c r="D218" s="45" t="e">
        <f>INDEX('Dev Likert Scale Single Score'!$E$2:$E$8, MATCH('Admin Single Score'!D220, 'Dev Likert Scale Single Score'!$D$2:$D$8, 0))</f>
        <v>#N/A</v>
      </c>
      <c r="E218" s="45" t="e">
        <f>INDEX('Dev Likert Scale Single Score'!$E$2:$E$8, MATCH('Admin Single Score'!E220, 'Dev Likert Scale Single Score'!$D$2:$D$8, 0))</f>
        <v>#N/A</v>
      </c>
      <c r="F218" s="45" t="e">
        <f>INDEX('Dev Likert Scale Single Score'!$E$2:$E$8, MATCH('Admin Single Score'!F220, 'Dev Likert Scale Single Score'!$D$2:$D$8, 0))</f>
        <v>#N/A</v>
      </c>
      <c r="G218" s="45" t="e">
        <f>INDEX('Dev Likert Scale Single Score'!$E$2:$E$8, MATCH('Admin Single Score'!G220, 'Dev Likert Scale Single Score'!$D$2:$D$8, 0))</f>
        <v>#N/A</v>
      </c>
      <c r="H218" s="45" t="e">
        <f>INDEX('Dev Likert Scale Single Score'!$E$2:$E$8, MATCH('Admin Single Score'!H220, 'Dev Likert Scale Single Score'!$D$2:$D$8, 0))</f>
        <v>#N/A</v>
      </c>
      <c r="I218" s="45" t="e">
        <f>INDEX('Dev Likert Scale Single Score'!$E$2:$E$8, MATCH('Admin Single Score'!I220, 'Dev Likert Scale Single Score'!$D$2:$D$8, 0))</f>
        <v>#N/A</v>
      </c>
      <c r="J218" s="45" t="e">
        <f>INDEX('Dev Likert Scale Single Score'!$E$2:$E$8, MATCH('Admin Single Score'!J220, 'Dev Likert Scale Single Score'!$D$2:$D$8, 0))</f>
        <v>#N/A</v>
      </c>
      <c r="K218" s="45" t="e">
        <f>INDEX('Dev Likert Scale Single Score'!$E$2:$E$8, MATCH('Admin Single Score'!K220, 'Dev Likert Scale Single Score'!$D$2:$D$8, 0))</f>
        <v>#N/A</v>
      </c>
      <c r="L218" s="45" t="e">
        <f>INDEX('Dev Likert Scale Single Score'!$E$2:$E$8, MATCH('Admin Single Score'!L220, 'Dev Likert Scale Single Score'!$D$2:$D$8, 0))</f>
        <v>#N/A</v>
      </c>
      <c r="M218" s="45" t="e">
        <f>INDEX('Dev Likert Scale Single Score'!$E$2:$E$8, MATCH('Admin Single Score'!M220, 'Dev Likert Scale Single Score'!$D$2:$D$8, 0))</f>
        <v>#N/A</v>
      </c>
      <c r="N218" s="45" t="e">
        <f>INDEX('Dev Likert Scale Single Score'!$E$2:$E$8, MATCH('Admin Single Score'!N220, 'Dev Likert Scale Single Score'!$D$2:$D$8, 0))</f>
        <v>#N/A</v>
      </c>
      <c r="O218" s="45" t="e">
        <f>INDEX('Dev Likert Scale Single Score'!$E$2:$E$8, MATCH('Admin Single Score'!O220, 'Dev Likert Scale Single Score'!$D$2:$D$8, 0))</f>
        <v>#N/A</v>
      </c>
      <c r="P218" s="45" t="e">
        <f>INDEX('Dev Likert Scale Single Score'!$E$2:$E$8, MATCH('Admin Single Score'!P220, 'Dev Likert Scale Single Score'!$D$2:$D$8, 0))</f>
        <v>#N/A</v>
      </c>
      <c r="Q218" s="45" t="e">
        <f>INDEX('Dev Likert Scale Single Score'!$E$2:$E$8, MATCH('Admin Single Score'!Q220, 'Dev Likert Scale Single Score'!$D$2:$D$8, 0))</f>
        <v>#N/A</v>
      </c>
      <c r="R218" s="45" t="e">
        <f>INDEX('Dev Likert Scale Single Score'!$E$2:$E$8, MATCH('Admin Single Score'!R220, 'Dev Likert Scale Single Score'!$D$2:$D$8, 0))</f>
        <v>#N/A</v>
      </c>
      <c r="S218" s="45" t="e">
        <f>INDEX('Dev Likert Scale Single Score'!$E$2:$E$8, MATCH('Admin Single Score'!S220, 'Dev Likert Scale Single Score'!$D$2:$D$8, 0))</f>
        <v>#N/A</v>
      </c>
      <c r="T218" s="45" t="e">
        <f>INDEX('Dev Likert Scale Single Score'!$E$2:$E$8, MATCH('Admin Single Score'!T220, 'Dev Likert Scale Single Score'!$D$2:$D$8, 0))</f>
        <v>#N/A</v>
      </c>
      <c r="U218" s="45" t="e">
        <f>INDEX('Dev Likert Scale Single Score'!$E$2:$E$8, MATCH('Admin Single Score'!U220, 'Dev Likert Scale Single Score'!$D$2:$D$8, 0))</f>
        <v>#N/A</v>
      </c>
      <c r="V218" s="45" t="e">
        <f>INDEX('Dev Likert Scale Single Score'!$E$2:$E$8, MATCH('Admin Single Score'!V220, 'Dev Likert Scale Single Score'!$D$2:$D$8, 0))</f>
        <v>#N/A</v>
      </c>
      <c r="W218" s="45" t="e">
        <f>INDEX('Dev Likert Scale Single Score'!$E$2:$E$8, MATCH('Admin Single Score'!W220, 'Dev Likert Scale Single Score'!$D$2:$D$8, 0))</f>
        <v>#N/A</v>
      </c>
      <c r="X218" s="45" t="e">
        <f>INDEX('Dev Likert Scale Single Score'!$E$2:$E$8, MATCH('Admin Single Score'!X220, 'Dev Likert Scale Single Score'!$D$2:$D$8, 0))</f>
        <v>#N/A</v>
      </c>
      <c r="Y218" s="45" t="e">
        <f>INDEX('Dev Likert Scale Single Score'!$E$2:$E$8, MATCH('Admin Single Score'!Y220, 'Dev Likert Scale Single Score'!$D$2:$D$8, 0))</f>
        <v>#N/A</v>
      </c>
      <c r="Z218" s="45" t="e">
        <f>INDEX('Dev Likert Scale Single Score'!$E$2:$E$8, MATCH('Admin Single Score'!Z220, 'Dev Likert Scale Single Score'!$D$2:$D$8, 0))</f>
        <v>#N/A</v>
      </c>
      <c r="AA218" s="45" t="e">
        <f>INDEX('Dev Likert Scale Single Score'!$E$2:$E$8, MATCH('Admin Single Score'!AA220, 'Dev Likert Scale Single Score'!$D$2:$D$8, 0))</f>
        <v>#N/A</v>
      </c>
      <c r="AB218" s="45" t="e">
        <f>INDEX('Dev Likert Scale Single Score'!$E$2:$E$8, MATCH('Admin Single Score'!AB220, 'Dev Likert Scale Single Score'!$D$2:$D$8, 0))</f>
        <v>#N/A</v>
      </c>
      <c r="AC218" s="45" t="e">
        <f>INDEX('Dev Likert Scale Single Score'!$E$2:$E$8, MATCH('Admin Single Score'!AC220, 'Dev Likert Scale Single Score'!$D$2:$D$8, 0))</f>
        <v>#N/A</v>
      </c>
      <c r="AD218" s="45" t="e">
        <f>INDEX('Dev Likert Scale Single Score'!$E$2:$E$8, MATCH('Admin Single Score'!AD220, 'Dev Likert Scale Single Score'!$D$2:$D$8, 0))</f>
        <v>#N/A</v>
      </c>
      <c r="AE218" s="45" t="e">
        <f>INDEX('Dev Likert Scale Single Score'!$E$2:$E$8, MATCH('Admin Single Score'!AE220, 'Dev Likert Scale Single Score'!$D$2:$D$8, 0))</f>
        <v>#N/A</v>
      </c>
      <c r="AF218" s="45" t="e">
        <f>INDEX('Dev Likert Scale Single Score'!$E$2:$E$8, MATCH('Admin Single Score'!AF220, 'Dev Likert Scale Single Score'!$D$2:$D$8, 0))</f>
        <v>#N/A</v>
      </c>
      <c r="AG218" s="45" t="e">
        <f>INDEX('Dev Likert Scale Single Score'!$E$2:$E$8, MATCH('Admin Single Score'!AG220, 'Dev Likert Scale Single Score'!$D$2:$D$8, 0))</f>
        <v>#N/A</v>
      </c>
      <c r="AH218" s="45" t="e">
        <f>INDEX('Dev Likert Scale Single Score'!$E$2:$E$8, MATCH('Admin Single Score'!AH220, 'Dev Likert Scale Single Score'!$D$2:$D$8, 0))</f>
        <v>#N/A</v>
      </c>
      <c r="AI218" s="45" t="e">
        <f>INDEX('Dev Likert Scale Single Score'!$E$2:$E$8, MATCH('Admin Single Score'!AI220, 'Dev Likert Scale Single Score'!$D$2:$D$8, 0))</f>
        <v>#N/A</v>
      </c>
      <c r="AJ218" s="45" t="e">
        <f>INDEX('Dev Likert Scale Single Score'!$E$2:$E$8, MATCH('Admin Single Score'!AJ220, 'Dev Likert Scale Single Score'!$D$2:$D$8, 0))</f>
        <v>#N/A</v>
      </c>
      <c r="AK218" s="45" t="e">
        <f>INDEX('Dev Likert Scale Single Score'!$E$2:$E$8, MATCH('Admin Single Score'!AK220, 'Dev Likert Scale Single Score'!$D$2:$D$8, 0))</f>
        <v>#N/A</v>
      </c>
      <c r="AL218" s="45" t="e">
        <f>INDEX('Dev Likert Scale Single Score'!$E$2:$E$8, MATCH('Admin Single Score'!AL220, 'Dev Likert Scale Single Score'!$D$2:$D$8, 0))</f>
        <v>#N/A</v>
      </c>
      <c r="AM218" s="45" t="e">
        <f>INDEX('Dev Likert Scale Single Score'!$E$2:$E$8, MATCH('Admin Single Score'!AM220, 'Dev Likert Scale Single Score'!$D$2:$D$8, 0))</f>
        <v>#N/A</v>
      </c>
      <c r="AN218" s="45" t="e">
        <f>INDEX('Dev Likert Scale Single Score'!$E$2:$E$8, MATCH('Admin Single Score'!AN220, 'Dev Likert Scale Single Score'!$D$2:$D$8, 0))</f>
        <v>#N/A</v>
      </c>
      <c r="AO218" s="45" t="e">
        <f>INDEX('Dev Likert Scale Single Score'!$E$2:$E$8, MATCH('Admin Single Score'!AO220, 'Dev Likert Scale Single Score'!$D$2:$D$8, 0))</f>
        <v>#N/A</v>
      </c>
      <c r="AP218" s="45" t="e">
        <f>INDEX('Dev Likert Scale Single Score'!$E$2:$E$8, MATCH('Admin Single Score'!AP220, 'Dev Likert Scale Single Score'!$D$2:$D$8, 0))</f>
        <v>#N/A</v>
      </c>
      <c r="AQ218" s="45" t="e">
        <f>INDEX('Dev Likert Scale Single Score'!$E$2:$E$8, MATCH('Admin Single Score'!AQ220, 'Dev Likert Scale Single Score'!$D$2:$D$8, 0))</f>
        <v>#N/A</v>
      </c>
    </row>
    <row r="219" spans="1:43" ht="16.5" thickTop="1" thickBot="1" x14ac:dyDescent="0.3">
      <c r="A219" s="92" t="str">
        <f>'Admin Single Score'!A221</f>
        <v>Question_44</v>
      </c>
      <c r="B219" s="13" t="str">
        <f>'Admin Single Score'!B221</f>
        <v>Question 47</v>
      </c>
      <c r="C219" s="59">
        <f ca="1">'Admin Single Score'!C221</f>
        <v>0</v>
      </c>
      <c r="D219" s="45" t="e">
        <f>INDEX('Dev Likert Scale Single Score'!$E$2:$E$8, MATCH('Admin Single Score'!D221, 'Dev Likert Scale Single Score'!$D$2:$D$8, 0))</f>
        <v>#N/A</v>
      </c>
      <c r="E219" s="45" t="e">
        <f>INDEX('Dev Likert Scale Single Score'!$E$2:$E$8, MATCH('Admin Single Score'!E221, 'Dev Likert Scale Single Score'!$D$2:$D$8, 0))</f>
        <v>#N/A</v>
      </c>
      <c r="F219" s="45" t="e">
        <f>INDEX('Dev Likert Scale Single Score'!$E$2:$E$8, MATCH('Admin Single Score'!F221, 'Dev Likert Scale Single Score'!$D$2:$D$8, 0))</f>
        <v>#N/A</v>
      </c>
      <c r="G219" s="45" t="e">
        <f>INDEX('Dev Likert Scale Single Score'!$E$2:$E$8, MATCH('Admin Single Score'!G221, 'Dev Likert Scale Single Score'!$D$2:$D$8, 0))</f>
        <v>#N/A</v>
      </c>
      <c r="H219" s="45" t="e">
        <f>INDEX('Dev Likert Scale Single Score'!$E$2:$E$8, MATCH('Admin Single Score'!H221, 'Dev Likert Scale Single Score'!$D$2:$D$8, 0))</f>
        <v>#N/A</v>
      </c>
      <c r="I219" s="45" t="e">
        <f>INDEX('Dev Likert Scale Single Score'!$E$2:$E$8, MATCH('Admin Single Score'!I221, 'Dev Likert Scale Single Score'!$D$2:$D$8, 0))</f>
        <v>#N/A</v>
      </c>
      <c r="J219" s="45" t="e">
        <f>INDEX('Dev Likert Scale Single Score'!$E$2:$E$8, MATCH('Admin Single Score'!J221, 'Dev Likert Scale Single Score'!$D$2:$D$8, 0))</f>
        <v>#N/A</v>
      </c>
      <c r="K219" s="45" t="e">
        <f>INDEX('Dev Likert Scale Single Score'!$E$2:$E$8, MATCH('Admin Single Score'!K221, 'Dev Likert Scale Single Score'!$D$2:$D$8, 0))</f>
        <v>#N/A</v>
      </c>
      <c r="L219" s="45" t="e">
        <f>INDEX('Dev Likert Scale Single Score'!$E$2:$E$8, MATCH('Admin Single Score'!L221, 'Dev Likert Scale Single Score'!$D$2:$D$8, 0))</f>
        <v>#N/A</v>
      </c>
      <c r="M219" s="45" t="e">
        <f>INDEX('Dev Likert Scale Single Score'!$E$2:$E$8, MATCH('Admin Single Score'!M221, 'Dev Likert Scale Single Score'!$D$2:$D$8, 0))</f>
        <v>#N/A</v>
      </c>
      <c r="N219" s="45" t="e">
        <f>INDEX('Dev Likert Scale Single Score'!$E$2:$E$8, MATCH('Admin Single Score'!N221, 'Dev Likert Scale Single Score'!$D$2:$D$8, 0))</f>
        <v>#N/A</v>
      </c>
      <c r="O219" s="45" t="e">
        <f>INDEX('Dev Likert Scale Single Score'!$E$2:$E$8, MATCH('Admin Single Score'!O221, 'Dev Likert Scale Single Score'!$D$2:$D$8, 0))</f>
        <v>#N/A</v>
      </c>
      <c r="P219" s="45" t="e">
        <f>INDEX('Dev Likert Scale Single Score'!$E$2:$E$8, MATCH('Admin Single Score'!P221, 'Dev Likert Scale Single Score'!$D$2:$D$8, 0))</f>
        <v>#N/A</v>
      </c>
      <c r="Q219" s="45" t="e">
        <f>INDEX('Dev Likert Scale Single Score'!$E$2:$E$8, MATCH('Admin Single Score'!Q221, 'Dev Likert Scale Single Score'!$D$2:$D$8, 0))</f>
        <v>#N/A</v>
      </c>
      <c r="R219" s="45" t="e">
        <f>INDEX('Dev Likert Scale Single Score'!$E$2:$E$8, MATCH('Admin Single Score'!R221, 'Dev Likert Scale Single Score'!$D$2:$D$8, 0))</f>
        <v>#N/A</v>
      </c>
      <c r="S219" s="45" t="e">
        <f>INDEX('Dev Likert Scale Single Score'!$E$2:$E$8, MATCH('Admin Single Score'!S221, 'Dev Likert Scale Single Score'!$D$2:$D$8, 0))</f>
        <v>#N/A</v>
      </c>
      <c r="T219" s="45" t="e">
        <f>INDEX('Dev Likert Scale Single Score'!$E$2:$E$8, MATCH('Admin Single Score'!T221, 'Dev Likert Scale Single Score'!$D$2:$D$8, 0))</f>
        <v>#N/A</v>
      </c>
      <c r="U219" s="45" t="e">
        <f>INDEX('Dev Likert Scale Single Score'!$E$2:$E$8, MATCH('Admin Single Score'!U221, 'Dev Likert Scale Single Score'!$D$2:$D$8, 0))</f>
        <v>#N/A</v>
      </c>
      <c r="V219" s="45" t="e">
        <f>INDEX('Dev Likert Scale Single Score'!$E$2:$E$8, MATCH('Admin Single Score'!V221, 'Dev Likert Scale Single Score'!$D$2:$D$8, 0))</f>
        <v>#N/A</v>
      </c>
      <c r="W219" s="45" t="e">
        <f>INDEX('Dev Likert Scale Single Score'!$E$2:$E$8, MATCH('Admin Single Score'!W221, 'Dev Likert Scale Single Score'!$D$2:$D$8, 0))</f>
        <v>#N/A</v>
      </c>
      <c r="X219" s="45" t="e">
        <f>INDEX('Dev Likert Scale Single Score'!$E$2:$E$8, MATCH('Admin Single Score'!X221, 'Dev Likert Scale Single Score'!$D$2:$D$8, 0))</f>
        <v>#N/A</v>
      </c>
      <c r="Y219" s="45" t="e">
        <f>INDEX('Dev Likert Scale Single Score'!$E$2:$E$8, MATCH('Admin Single Score'!Y221, 'Dev Likert Scale Single Score'!$D$2:$D$8, 0))</f>
        <v>#N/A</v>
      </c>
      <c r="Z219" s="45" t="e">
        <f>INDEX('Dev Likert Scale Single Score'!$E$2:$E$8, MATCH('Admin Single Score'!Z221, 'Dev Likert Scale Single Score'!$D$2:$D$8, 0))</f>
        <v>#N/A</v>
      </c>
      <c r="AA219" s="45" t="e">
        <f>INDEX('Dev Likert Scale Single Score'!$E$2:$E$8, MATCH('Admin Single Score'!AA221, 'Dev Likert Scale Single Score'!$D$2:$D$8, 0))</f>
        <v>#N/A</v>
      </c>
      <c r="AB219" s="45" t="e">
        <f>INDEX('Dev Likert Scale Single Score'!$E$2:$E$8, MATCH('Admin Single Score'!AB221, 'Dev Likert Scale Single Score'!$D$2:$D$8, 0))</f>
        <v>#N/A</v>
      </c>
      <c r="AC219" s="45" t="e">
        <f>INDEX('Dev Likert Scale Single Score'!$E$2:$E$8, MATCH('Admin Single Score'!AC221, 'Dev Likert Scale Single Score'!$D$2:$D$8, 0))</f>
        <v>#N/A</v>
      </c>
      <c r="AD219" s="45" t="e">
        <f>INDEX('Dev Likert Scale Single Score'!$E$2:$E$8, MATCH('Admin Single Score'!AD221, 'Dev Likert Scale Single Score'!$D$2:$D$8, 0))</f>
        <v>#N/A</v>
      </c>
      <c r="AE219" s="45" t="e">
        <f>INDEX('Dev Likert Scale Single Score'!$E$2:$E$8, MATCH('Admin Single Score'!AE221, 'Dev Likert Scale Single Score'!$D$2:$D$8, 0))</f>
        <v>#N/A</v>
      </c>
      <c r="AF219" s="45" t="e">
        <f>INDEX('Dev Likert Scale Single Score'!$E$2:$E$8, MATCH('Admin Single Score'!AF221, 'Dev Likert Scale Single Score'!$D$2:$D$8, 0))</f>
        <v>#N/A</v>
      </c>
      <c r="AG219" s="45" t="e">
        <f>INDEX('Dev Likert Scale Single Score'!$E$2:$E$8, MATCH('Admin Single Score'!AG221, 'Dev Likert Scale Single Score'!$D$2:$D$8, 0))</f>
        <v>#N/A</v>
      </c>
      <c r="AH219" s="45" t="e">
        <f>INDEX('Dev Likert Scale Single Score'!$E$2:$E$8, MATCH('Admin Single Score'!AH221, 'Dev Likert Scale Single Score'!$D$2:$D$8, 0))</f>
        <v>#N/A</v>
      </c>
      <c r="AI219" s="45" t="e">
        <f>INDEX('Dev Likert Scale Single Score'!$E$2:$E$8, MATCH('Admin Single Score'!AI221, 'Dev Likert Scale Single Score'!$D$2:$D$8, 0))</f>
        <v>#N/A</v>
      </c>
      <c r="AJ219" s="45" t="e">
        <f>INDEX('Dev Likert Scale Single Score'!$E$2:$E$8, MATCH('Admin Single Score'!AJ221, 'Dev Likert Scale Single Score'!$D$2:$D$8, 0))</f>
        <v>#N/A</v>
      </c>
      <c r="AK219" s="45" t="e">
        <f>INDEX('Dev Likert Scale Single Score'!$E$2:$E$8, MATCH('Admin Single Score'!AK221, 'Dev Likert Scale Single Score'!$D$2:$D$8, 0))</f>
        <v>#N/A</v>
      </c>
      <c r="AL219" s="45" t="e">
        <f>INDEX('Dev Likert Scale Single Score'!$E$2:$E$8, MATCH('Admin Single Score'!AL221, 'Dev Likert Scale Single Score'!$D$2:$D$8, 0))</f>
        <v>#N/A</v>
      </c>
      <c r="AM219" s="45" t="e">
        <f>INDEX('Dev Likert Scale Single Score'!$E$2:$E$8, MATCH('Admin Single Score'!AM221, 'Dev Likert Scale Single Score'!$D$2:$D$8, 0))</f>
        <v>#N/A</v>
      </c>
      <c r="AN219" s="45" t="e">
        <f>INDEX('Dev Likert Scale Single Score'!$E$2:$E$8, MATCH('Admin Single Score'!AN221, 'Dev Likert Scale Single Score'!$D$2:$D$8, 0))</f>
        <v>#N/A</v>
      </c>
      <c r="AO219" s="45" t="e">
        <f>INDEX('Dev Likert Scale Single Score'!$E$2:$E$8, MATCH('Admin Single Score'!AO221, 'Dev Likert Scale Single Score'!$D$2:$D$8, 0))</f>
        <v>#N/A</v>
      </c>
      <c r="AP219" s="45" t="e">
        <f>INDEX('Dev Likert Scale Single Score'!$E$2:$E$8, MATCH('Admin Single Score'!AP221, 'Dev Likert Scale Single Score'!$D$2:$D$8, 0))</f>
        <v>#N/A</v>
      </c>
      <c r="AQ219" s="45" t="e">
        <f>INDEX('Dev Likert Scale Single Score'!$E$2:$E$8, MATCH('Admin Single Score'!AQ221, 'Dev Likert Scale Single Score'!$D$2:$D$8, 0))</f>
        <v>#N/A</v>
      </c>
    </row>
    <row r="220" spans="1:43" ht="16.5" thickTop="1" thickBot="1" x14ac:dyDescent="0.3">
      <c r="A220" s="92" t="str">
        <f>'Admin Single Score'!A222</f>
        <v>Question_44</v>
      </c>
      <c r="B220" s="13" t="str">
        <f>'Admin Single Score'!B222</f>
        <v>Question 47</v>
      </c>
      <c r="C220" s="59">
        <f ca="1">'Admin Single Score'!C222</f>
        <v>0</v>
      </c>
      <c r="D220" s="45" t="e">
        <f>INDEX('Dev Likert Scale Single Score'!$E$2:$E$8, MATCH('Admin Single Score'!D222, 'Dev Likert Scale Single Score'!$D$2:$D$8, 0))</f>
        <v>#N/A</v>
      </c>
      <c r="E220" s="45" t="e">
        <f>INDEX('Dev Likert Scale Single Score'!$E$2:$E$8, MATCH('Admin Single Score'!E222, 'Dev Likert Scale Single Score'!$D$2:$D$8, 0))</f>
        <v>#N/A</v>
      </c>
      <c r="F220" s="45" t="e">
        <f>INDEX('Dev Likert Scale Single Score'!$E$2:$E$8, MATCH('Admin Single Score'!F222, 'Dev Likert Scale Single Score'!$D$2:$D$8, 0))</f>
        <v>#N/A</v>
      </c>
      <c r="G220" s="45" t="e">
        <f>INDEX('Dev Likert Scale Single Score'!$E$2:$E$8, MATCH('Admin Single Score'!G222, 'Dev Likert Scale Single Score'!$D$2:$D$8, 0))</f>
        <v>#N/A</v>
      </c>
      <c r="H220" s="45" t="e">
        <f>INDEX('Dev Likert Scale Single Score'!$E$2:$E$8, MATCH('Admin Single Score'!H222, 'Dev Likert Scale Single Score'!$D$2:$D$8, 0))</f>
        <v>#N/A</v>
      </c>
      <c r="I220" s="45" t="e">
        <f>INDEX('Dev Likert Scale Single Score'!$E$2:$E$8, MATCH('Admin Single Score'!I222, 'Dev Likert Scale Single Score'!$D$2:$D$8, 0))</f>
        <v>#N/A</v>
      </c>
      <c r="J220" s="45" t="e">
        <f>INDEX('Dev Likert Scale Single Score'!$E$2:$E$8, MATCH('Admin Single Score'!J222, 'Dev Likert Scale Single Score'!$D$2:$D$8, 0))</f>
        <v>#N/A</v>
      </c>
      <c r="K220" s="45" t="e">
        <f>INDEX('Dev Likert Scale Single Score'!$E$2:$E$8, MATCH('Admin Single Score'!K222, 'Dev Likert Scale Single Score'!$D$2:$D$8, 0))</f>
        <v>#N/A</v>
      </c>
      <c r="L220" s="45" t="e">
        <f>INDEX('Dev Likert Scale Single Score'!$E$2:$E$8, MATCH('Admin Single Score'!L222, 'Dev Likert Scale Single Score'!$D$2:$D$8, 0))</f>
        <v>#N/A</v>
      </c>
      <c r="M220" s="45" t="e">
        <f>INDEX('Dev Likert Scale Single Score'!$E$2:$E$8, MATCH('Admin Single Score'!M222, 'Dev Likert Scale Single Score'!$D$2:$D$8, 0))</f>
        <v>#N/A</v>
      </c>
      <c r="N220" s="45" t="e">
        <f>INDEX('Dev Likert Scale Single Score'!$E$2:$E$8, MATCH('Admin Single Score'!N222, 'Dev Likert Scale Single Score'!$D$2:$D$8, 0))</f>
        <v>#N/A</v>
      </c>
      <c r="O220" s="45" t="e">
        <f>INDEX('Dev Likert Scale Single Score'!$E$2:$E$8, MATCH('Admin Single Score'!O222, 'Dev Likert Scale Single Score'!$D$2:$D$8, 0))</f>
        <v>#N/A</v>
      </c>
      <c r="P220" s="45" t="e">
        <f>INDEX('Dev Likert Scale Single Score'!$E$2:$E$8, MATCH('Admin Single Score'!P222, 'Dev Likert Scale Single Score'!$D$2:$D$8, 0))</f>
        <v>#N/A</v>
      </c>
      <c r="Q220" s="45" t="e">
        <f>INDEX('Dev Likert Scale Single Score'!$E$2:$E$8, MATCH('Admin Single Score'!Q222, 'Dev Likert Scale Single Score'!$D$2:$D$8, 0))</f>
        <v>#N/A</v>
      </c>
      <c r="R220" s="45" t="e">
        <f>INDEX('Dev Likert Scale Single Score'!$E$2:$E$8, MATCH('Admin Single Score'!R222, 'Dev Likert Scale Single Score'!$D$2:$D$8, 0))</f>
        <v>#N/A</v>
      </c>
      <c r="S220" s="45" t="e">
        <f>INDEX('Dev Likert Scale Single Score'!$E$2:$E$8, MATCH('Admin Single Score'!S222, 'Dev Likert Scale Single Score'!$D$2:$D$8, 0))</f>
        <v>#N/A</v>
      </c>
      <c r="T220" s="45" t="e">
        <f>INDEX('Dev Likert Scale Single Score'!$E$2:$E$8, MATCH('Admin Single Score'!T222, 'Dev Likert Scale Single Score'!$D$2:$D$8, 0))</f>
        <v>#N/A</v>
      </c>
      <c r="U220" s="45" t="e">
        <f>INDEX('Dev Likert Scale Single Score'!$E$2:$E$8, MATCH('Admin Single Score'!U222, 'Dev Likert Scale Single Score'!$D$2:$D$8, 0))</f>
        <v>#N/A</v>
      </c>
      <c r="V220" s="45" t="e">
        <f>INDEX('Dev Likert Scale Single Score'!$E$2:$E$8, MATCH('Admin Single Score'!V222, 'Dev Likert Scale Single Score'!$D$2:$D$8, 0))</f>
        <v>#N/A</v>
      </c>
      <c r="W220" s="45" t="e">
        <f>INDEX('Dev Likert Scale Single Score'!$E$2:$E$8, MATCH('Admin Single Score'!W222, 'Dev Likert Scale Single Score'!$D$2:$D$8, 0))</f>
        <v>#N/A</v>
      </c>
      <c r="X220" s="45" t="e">
        <f>INDEX('Dev Likert Scale Single Score'!$E$2:$E$8, MATCH('Admin Single Score'!X222, 'Dev Likert Scale Single Score'!$D$2:$D$8, 0))</f>
        <v>#N/A</v>
      </c>
      <c r="Y220" s="45" t="e">
        <f>INDEX('Dev Likert Scale Single Score'!$E$2:$E$8, MATCH('Admin Single Score'!Y222, 'Dev Likert Scale Single Score'!$D$2:$D$8, 0))</f>
        <v>#N/A</v>
      </c>
      <c r="Z220" s="45" t="e">
        <f>INDEX('Dev Likert Scale Single Score'!$E$2:$E$8, MATCH('Admin Single Score'!Z222, 'Dev Likert Scale Single Score'!$D$2:$D$8, 0))</f>
        <v>#N/A</v>
      </c>
      <c r="AA220" s="45" t="e">
        <f>INDEX('Dev Likert Scale Single Score'!$E$2:$E$8, MATCH('Admin Single Score'!AA222, 'Dev Likert Scale Single Score'!$D$2:$D$8, 0))</f>
        <v>#N/A</v>
      </c>
      <c r="AB220" s="45" t="e">
        <f>INDEX('Dev Likert Scale Single Score'!$E$2:$E$8, MATCH('Admin Single Score'!AB222, 'Dev Likert Scale Single Score'!$D$2:$D$8, 0))</f>
        <v>#N/A</v>
      </c>
      <c r="AC220" s="45" t="e">
        <f>INDEX('Dev Likert Scale Single Score'!$E$2:$E$8, MATCH('Admin Single Score'!AC222, 'Dev Likert Scale Single Score'!$D$2:$D$8, 0))</f>
        <v>#N/A</v>
      </c>
      <c r="AD220" s="45" t="e">
        <f>INDEX('Dev Likert Scale Single Score'!$E$2:$E$8, MATCH('Admin Single Score'!AD222, 'Dev Likert Scale Single Score'!$D$2:$D$8, 0))</f>
        <v>#N/A</v>
      </c>
      <c r="AE220" s="45" t="e">
        <f>INDEX('Dev Likert Scale Single Score'!$E$2:$E$8, MATCH('Admin Single Score'!AE222, 'Dev Likert Scale Single Score'!$D$2:$D$8, 0))</f>
        <v>#N/A</v>
      </c>
      <c r="AF220" s="45" t="e">
        <f>INDEX('Dev Likert Scale Single Score'!$E$2:$E$8, MATCH('Admin Single Score'!AF222, 'Dev Likert Scale Single Score'!$D$2:$D$8, 0))</f>
        <v>#N/A</v>
      </c>
      <c r="AG220" s="45" t="e">
        <f>INDEX('Dev Likert Scale Single Score'!$E$2:$E$8, MATCH('Admin Single Score'!AG222, 'Dev Likert Scale Single Score'!$D$2:$D$8, 0))</f>
        <v>#N/A</v>
      </c>
      <c r="AH220" s="45" t="e">
        <f>INDEX('Dev Likert Scale Single Score'!$E$2:$E$8, MATCH('Admin Single Score'!AH222, 'Dev Likert Scale Single Score'!$D$2:$D$8, 0))</f>
        <v>#N/A</v>
      </c>
      <c r="AI220" s="45" t="e">
        <f>INDEX('Dev Likert Scale Single Score'!$E$2:$E$8, MATCH('Admin Single Score'!AI222, 'Dev Likert Scale Single Score'!$D$2:$D$8, 0))</f>
        <v>#N/A</v>
      </c>
      <c r="AJ220" s="45" t="e">
        <f>INDEX('Dev Likert Scale Single Score'!$E$2:$E$8, MATCH('Admin Single Score'!AJ222, 'Dev Likert Scale Single Score'!$D$2:$D$8, 0))</f>
        <v>#N/A</v>
      </c>
      <c r="AK220" s="45" t="e">
        <f>INDEX('Dev Likert Scale Single Score'!$E$2:$E$8, MATCH('Admin Single Score'!AK222, 'Dev Likert Scale Single Score'!$D$2:$D$8, 0))</f>
        <v>#N/A</v>
      </c>
      <c r="AL220" s="45" t="e">
        <f>INDEX('Dev Likert Scale Single Score'!$E$2:$E$8, MATCH('Admin Single Score'!AL222, 'Dev Likert Scale Single Score'!$D$2:$D$8, 0))</f>
        <v>#N/A</v>
      </c>
      <c r="AM220" s="45" t="e">
        <f>INDEX('Dev Likert Scale Single Score'!$E$2:$E$8, MATCH('Admin Single Score'!AM222, 'Dev Likert Scale Single Score'!$D$2:$D$8, 0))</f>
        <v>#N/A</v>
      </c>
      <c r="AN220" s="45" t="e">
        <f>INDEX('Dev Likert Scale Single Score'!$E$2:$E$8, MATCH('Admin Single Score'!AN222, 'Dev Likert Scale Single Score'!$D$2:$D$8, 0))</f>
        <v>#N/A</v>
      </c>
      <c r="AO220" s="45" t="e">
        <f>INDEX('Dev Likert Scale Single Score'!$E$2:$E$8, MATCH('Admin Single Score'!AO222, 'Dev Likert Scale Single Score'!$D$2:$D$8, 0))</f>
        <v>#N/A</v>
      </c>
      <c r="AP220" s="45" t="e">
        <f>INDEX('Dev Likert Scale Single Score'!$E$2:$E$8, MATCH('Admin Single Score'!AP222, 'Dev Likert Scale Single Score'!$D$2:$D$8, 0))</f>
        <v>#N/A</v>
      </c>
      <c r="AQ220" s="45" t="e">
        <f>INDEX('Dev Likert Scale Single Score'!$E$2:$E$8, MATCH('Admin Single Score'!AQ222, 'Dev Likert Scale Single Score'!$D$2:$D$8, 0))</f>
        <v>#N/A</v>
      </c>
    </row>
    <row r="221" spans="1:43" ht="16.5" thickTop="1" thickBot="1" x14ac:dyDescent="0.3">
      <c r="A221" s="92" t="str">
        <f>'Admin Single Score'!A223</f>
        <v>Question_44</v>
      </c>
      <c r="B221" s="13" t="str">
        <f>'Admin Single Score'!B223</f>
        <v>Question 47</v>
      </c>
      <c r="C221" s="59">
        <f ca="1">'Admin Single Score'!C223</f>
        <v>0</v>
      </c>
      <c r="D221" s="45" t="e">
        <f>INDEX('Dev Likert Scale Single Score'!$E$2:$E$8, MATCH('Admin Single Score'!D223, 'Dev Likert Scale Single Score'!$D$2:$D$8, 0))</f>
        <v>#N/A</v>
      </c>
      <c r="E221" s="45" t="e">
        <f>INDEX('Dev Likert Scale Single Score'!$E$2:$E$8, MATCH('Admin Single Score'!E223, 'Dev Likert Scale Single Score'!$D$2:$D$8, 0))</f>
        <v>#N/A</v>
      </c>
      <c r="F221" s="45" t="e">
        <f>INDEX('Dev Likert Scale Single Score'!$E$2:$E$8, MATCH('Admin Single Score'!F223, 'Dev Likert Scale Single Score'!$D$2:$D$8, 0))</f>
        <v>#N/A</v>
      </c>
      <c r="G221" s="45" t="e">
        <f>INDEX('Dev Likert Scale Single Score'!$E$2:$E$8, MATCH('Admin Single Score'!G223, 'Dev Likert Scale Single Score'!$D$2:$D$8, 0))</f>
        <v>#N/A</v>
      </c>
      <c r="H221" s="45" t="e">
        <f>INDEX('Dev Likert Scale Single Score'!$E$2:$E$8, MATCH('Admin Single Score'!H223, 'Dev Likert Scale Single Score'!$D$2:$D$8, 0))</f>
        <v>#N/A</v>
      </c>
      <c r="I221" s="45" t="e">
        <f>INDEX('Dev Likert Scale Single Score'!$E$2:$E$8, MATCH('Admin Single Score'!I223, 'Dev Likert Scale Single Score'!$D$2:$D$8, 0))</f>
        <v>#N/A</v>
      </c>
      <c r="J221" s="45" t="e">
        <f>INDEX('Dev Likert Scale Single Score'!$E$2:$E$8, MATCH('Admin Single Score'!J223, 'Dev Likert Scale Single Score'!$D$2:$D$8, 0))</f>
        <v>#N/A</v>
      </c>
      <c r="K221" s="45" t="e">
        <f>INDEX('Dev Likert Scale Single Score'!$E$2:$E$8, MATCH('Admin Single Score'!K223, 'Dev Likert Scale Single Score'!$D$2:$D$8, 0))</f>
        <v>#N/A</v>
      </c>
      <c r="L221" s="45" t="e">
        <f>INDEX('Dev Likert Scale Single Score'!$E$2:$E$8, MATCH('Admin Single Score'!L223, 'Dev Likert Scale Single Score'!$D$2:$D$8, 0))</f>
        <v>#N/A</v>
      </c>
      <c r="M221" s="45" t="e">
        <f>INDEX('Dev Likert Scale Single Score'!$E$2:$E$8, MATCH('Admin Single Score'!M223, 'Dev Likert Scale Single Score'!$D$2:$D$8, 0))</f>
        <v>#N/A</v>
      </c>
      <c r="N221" s="45" t="e">
        <f>INDEX('Dev Likert Scale Single Score'!$E$2:$E$8, MATCH('Admin Single Score'!N223, 'Dev Likert Scale Single Score'!$D$2:$D$8, 0))</f>
        <v>#N/A</v>
      </c>
      <c r="O221" s="45" t="e">
        <f>INDEX('Dev Likert Scale Single Score'!$E$2:$E$8, MATCH('Admin Single Score'!O223, 'Dev Likert Scale Single Score'!$D$2:$D$8, 0))</f>
        <v>#N/A</v>
      </c>
      <c r="P221" s="45" t="e">
        <f>INDEX('Dev Likert Scale Single Score'!$E$2:$E$8, MATCH('Admin Single Score'!P223, 'Dev Likert Scale Single Score'!$D$2:$D$8, 0))</f>
        <v>#N/A</v>
      </c>
      <c r="Q221" s="45" t="e">
        <f>INDEX('Dev Likert Scale Single Score'!$E$2:$E$8, MATCH('Admin Single Score'!Q223, 'Dev Likert Scale Single Score'!$D$2:$D$8, 0))</f>
        <v>#N/A</v>
      </c>
      <c r="R221" s="45" t="e">
        <f>INDEX('Dev Likert Scale Single Score'!$E$2:$E$8, MATCH('Admin Single Score'!R223, 'Dev Likert Scale Single Score'!$D$2:$D$8, 0))</f>
        <v>#N/A</v>
      </c>
      <c r="S221" s="45" t="e">
        <f>INDEX('Dev Likert Scale Single Score'!$E$2:$E$8, MATCH('Admin Single Score'!S223, 'Dev Likert Scale Single Score'!$D$2:$D$8, 0))</f>
        <v>#N/A</v>
      </c>
      <c r="T221" s="45" t="e">
        <f>INDEX('Dev Likert Scale Single Score'!$E$2:$E$8, MATCH('Admin Single Score'!T223, 'Dev Likert Scale Single Score'!$D$2:$D$8, 0))</f>
        <v>#N/A</v>
      </c>
      <c r="U221" s="45" t="e">
        <f>INDEX('Dev Likert Scale Single Score'!$E$2:$E$8, MATCH('Admin Single Score'!U223, 'Dev Likert Scale Single Score'!$D$2:$D$8, 0))</f>
        <v>#N/A</v>
      </c>
      <c r="V221" s="45" t="e">
        <f>INDEX('Dev Likert Scale Single Score'!$E$2:$E$8, MATCH('Admin Single Score'!V223, 'Dev Likert Scale Single Score'!$D$2:$D$8, 0))</f>
        <v>#N/A</v>
      </c>
      <c r="W221" s="45" t="e">
        <f>INDEX('Dev Likert Scale Single Score'!$E$2:$E$8, MATCH('Admin Single Score'!W223, 'Dev Likert Scale Single Score'!$D$2:$D$8, 0))</f>
        <v>#N/A</v>
      </c>
      <c r="X221" s="45" t="e">
        <f>INDEX('Dev Likert Scale Single Score'!$E$2:$E$8, MATCH('Admin Single Score'!X223, 'Dev Likert Scale Single Score'!$D$2:$D$8, 0))</f>
        <v>#N/A</v>
      </c>
      <c r="Y221" s="45" t="e">
        <f>INDEX('Dev Likert Scale Single Score'!$E$2:$E$8, MATCH('Admin Single Score'!Y223, 'Dev Likert Scale Single Score'!$D$2:$D$8, 0))</f>
        <v>#N/A</v>
      </c>
      <c r="Z221" s="45" t="e">
        <f>INDEX('Dev Likert Scale Single Score'!$E$2:$E$8, MATCH('Admin Single Score'!Z223, 'Dev Likert Scale Single Score'!$D$2:$D$8, 0))</f>
        <v>#N/A</v>
      </c>
      <c r="AA221" s="45" t="e">
        <f>INDEX('Dev Likert Scale Single Score'!$E$2:$E$8, MATCH('Admin Single Score'!AA223, 'Dev Likert Scale Single Score'!$D$2:$D$8, 0))</f>
        <v>#N/A</v>
      </c>
      <c r="AB221" s="45" t="e">
        <f>INDEX('Dev Likert Scale Single Score'!$E$2:$E$8, MATCH('Admin Single Score'!AB223, 'Dev Likert Scale Single Score'!$D$2:$D$8, 0))</f>
        <v>#N/A</v>
      </c>
      <c r="AC221" s="45" t="e">
        <f>INDEX('Dev Likert Scale Single Score'!$E$2:$E$8, MATCH('Admin Single Score'!AC223, 'Dev Likert Scale Single Score'!$D$2:$D$8, 0))</f>
        <v>#N/A</v>
      </c>
      <c r="AD221" s="45" t="e">
        <f>INDEX('Dev Likert Scale Single Score'!$E$2:$E$8, MATCH('Admin Single Score'!AD223, 'Dev Likert Scale Single Score'!$D$2:$D$8, 0))</f>
        <v>#N/A</v>
      </c>
      <c r="AE221" s="45" t="e">
        <f>INDEX('Dev Likert Scale Single Score'!$E$2:$E$8, MATCH('Admin Single Score'!AE223, 'Dev Likert Scale Single Score'!$D$2:$D$8, 0))</f>
        <v>#N/A</v>
      </c>
      <c r="AF221" s="45" t="e">
        <f>INDEX('Dev Likert Scale Single Score'!$E$2:$E$8, MATCH('Admin Single Score'!AF223, 'Dev Likert Scale Single Score'!$D$2:$D$8, 0))</f>
        <v>#N/A</v>
      </c>
      <c r="AG221" s="45" t="e">
        <f>INDEX('Dev Likert Scale Single Score'!$E$2:$E$8, MATCH('Admin Single Score'!AG223, 'Dev Likert Scale Single Score'!$D$2:$D$8, 0))</f>
        <v>#N/A</v>
      </c>
      <c r="AH221" s="45" t="e">
        <f>INDEX('Dev Likert Scale Single Score'!$E$2:$E$8, MATCH('Admin Single Score'!AH223, 'Dev Likert Scale Single Score'!$D$2:$D$8, 0))</f>
        <v>#N/A</v>
      </c>
      <c r="AI221" s="45" t="e">
        <f>INDEX('Dev Likert Scale Single Score'!$E$2:$E$8, MATCH('Admin Single Score'!AI223, 'Dev Likert Scale Single Score'!$D$2:$D$8, 0))</f>
        <v>#N/A</v>
      </c>
      <c r="AJ221" s="45" t="e">
        <f>INDEX('Dev Likert Scale Single Score'!$E$2:$E$8, MATCH('Admin Single Score'!AJ223, 'Dev Likert Scale Single Score'!$D$2:$D$8, 0))</f>
        <v>#N/A</v>
      </c>
      <c r="AK221" s="45" t="e">
        <f>INDEX('Dev Likert Scale Single Score'!$E$2:$E$8, MATCH('Admin Single Score'!AK223, 'Dev Likert Scale Single Score'!$D$2:$D$8, 0))</f>
        <v>#N/A</v>
      </c>
      <c r="AL221" s="45" t="e">
        <f>INDEX('Dev Likert Scale Single Score'!$E$2:$E$8, MATCH('Admin Single Score'!AL223, 'Dev Likert Scale Single Score'!$D$2:$D$8, 0))</f>
        <v>#N/A</v>
      </c>
      <c r="AM221" s="45" t="e">
        <f>INDEX('Dev Likert Scale Single Score'!$E$2:$E$8, MATCH('Admin Single Score'!AM223, 'Dev Likert Scale Single Score'!$D$2:$D$8, 0))</f>
        <v>#N/A</v>
      </c>
      <c r="AN221" s="45" t="e">
        <f>INDEX('Dev Likert Scale Single Score'!$E$2:$E$8, MATCH('Admin Single Score'!AN223, 'Dev Likert Scale Single Score'!$D$2:$D$8, 0))</f>
        <v>#N/A</v>
      </c>
      <c r="AO221" s="45" t="e">
        <f>INDEX('Dev Likert Scale Single Score'!$E$2:$E$8, MATCH('Admin Single Score'!AO223, 'Dev Likert Scale Single Score'!$D$2:$D$8, 0))</f>
        <v>#N/A</v>
      </c>
      <c r="AP221" s="45" t="e">
        <f>INDEX('Dev Likert Scale Single Score'!$E$2:$E$8, MATCH('Admin Single Score'!AP223, 'Dev Likert Scale Single Score'!$D$2:$D$8, 0))</f>
        <v>#N/A</v>
      </c>
      <c r="AQ221" s="45" t="e">
        <f>INDEX('Dev Likert Scale Single Score'!$E$2:$E$8, MATCH('Admin Single Score'!AQ223, 'Dev Likert Scale Single Score'!$D$2:$D$8, 0))</f>
        <v>#N/A</v>
      </c>
    </row>
    <row r="222" spans="1:43" ht="16.5" thickTop="1" thickBot="1" x14ac:dyDescent="0.3">
      <c r="A222" s="92" t="str">
        <f>'Admin Single Score'!A224</f>
        <v>Question_45</v>
      </c>
      <c r="B222" s="13" t="str">
        <f>'Admin Single Score'!B224</f>
        <v>Question 48</v>
      </c>
      <c r="C222" s="59">
        <f ca="1">'Admin Single Score'!C224</f>
        <v>0</v>
      </c>
      <c r="D222" s="45" t="e">
        <f>INDEX('Dev Likert Scale Single Score'!$E$2:$E$8, MATCH('Admin Single Score'!D224, 'Dev Likert Scale Single Score'!$D$2:$D$8, 0))</f>
        <v>#N/A</v>
      </c>
      <c r="E222" s="45" t="e">
        <f>INDEX('Dev Likert Scale Single Score'!$E$2:$E$8, MATCH('Admin Single Score'!E224, 'Dev Likert Scale Single Score'!$D$2:$D$8, 0))</f>
        <v>#N/A</v>
      </c>
      <c r="F222" s="45" t="e">
        <f>INDEX('Dev Likert Scale Single Score'!$E$2:$E$8, MATCH('Admin Single Score'!F224, 'Dev Likert Scale Single Score'!$D$2:$D$8, 0))</f>
        <v>#N/A</v>
      </c>
      <c r="G222" s="45" t="e">
        <f>INDEX('Dev Likert Scale Single Score'!$E$2:$E$8, MATCH('Admin Single Score'!G224, 'Dev Likert Scale Single Score'!$D$2:$D$8, 0))</f>
        <v>#N/A</v>
      </c>
      <c r="H222" s="45" t="e">
        <f>INDEX('Dev Likert Scale Single Score'!$E$2:$E$8, MATCH('Admin Single Score'!H224, 'Dev Likert Scale Single Score'!$D$2:$D$8, 0))</f>
        <v>#N/A</v>
      </c>
      <c r="I222" s="45" t="e">
        <f>INDEX('Dev Likert Scale Single Score'!$E$2:$E$8, MATCH('Admin Single Score'!I224, 'Dev Likert Scale Single Score'!$D$2:$D$8, 0))</f>
        <v>#N/A</v>
      </c>
      <c r="J222" s="45" t="e">
        <f>INDEX('Dev Likert Scale Single Score'!$E$2:$E$8, MATCH('Admin Single Score'!J224, 'Dev Likert Scale Single Score'!$D$2:$D$8, 0))</f>
        <v>#N/A</v>
      </c>
      <c r="K222" s="45" t="e">
        <f>INDEX('Dev Likert Scale Single Score'!$E$2:$E$8, MATCH('Admin Single Score'!K224, 'Dev Likert Scale Single Score'!$D$2:$D$8, 0))</f>
        <v>#N/A</v>
      </c>
      <c r="L222" s="45" t="e">
        <f>INDEX('Dev Likert Scale Single Score'!$E$2:$E$8, MATCH('Admin Single Score'!L224, 'Dev Likert Scale Single Score'!$D$2:$D$8, 0))</f>
        <v>#N/A</v>
      </c>
      <c r="M222" s="45" t="e">
        <f>INDEX('Dev Likert Scale Single Score'!$E$2:$E$8, MATCH('Admin Single Score'!M224, 'Dev Likert Scale Single Score'!$D$2:$D$8, 0))</f>
        <v>#N/A</v>
      </c>
      <c r="N222" s="45" t="e">
        <f>INDEX('Dev Likert Scale Single Score'!$E$2:$E$8, MATCH('Admin Single Score'!N224, 'Dev Likert Scale Single Score'!$D$2:$D$8, 0))</f>
        <v>#N/A</v>
      </c>
      <c r="O222" s="45" t="e">
        <f>INDEX('Dev Likert Scale Single Score'!$E$2:$E$8, MATCH('Admin Single Score'!O224, 'Dev Likert Scale Single Score'!$D$2:$D$8, 0))</f>
        <v>#N/A</v>
      </c>
      <c r="P222" s="45" t="e">
        <f>INDEX('Dev Likert Scale Single Score'!$E$2:$E$8, MATCH('Admin Single Score'!P224, 'Dev Likert Scale Single Score'!$D$2:$D$8, 0))</f>
        <v>#N/A</v>
      </c>
      <c r="Q222" s="45" t="e">
        <f>INDEX('Dev Likert Scale Single Score'!$E$2:$E$8, MATCH('Admin Single Score'!Q224, 'Dev Likert Scale Single Score'!$D$2:$D$8, 0))</f>
        <v>#N/A</v>
      </c>
      <c r="R222" s="45" t="e">
        <f>INDEX('Dev Likert Scale Single Score'!$E$2:$E$8, MATCH('Admin Single Score'!R224, 'Dev Likert Scale Single Score'!$D$2:$D$8, 0))</f>
        <v>#N/A</v>
      </c>
      <c r="S222" s="45" t="e">
        <f>INDEX('Dev Likert Scale Single Score'!$E$2:$E$8, MATCH('Admin Single Score'!S224, 'Dev Likert Scale Single Score'!$D$2:$D$8, 0))</f>
        <v>#N/A</v>
      </c>
      <c r="T222" s="45" t="e">
        <f>INDEX('Dev Likert Scale Single Score'!$E$2:$E$8, MATCH('Admin Single Score'!T224, 'Dev Likert Scale Single Score'!$D$2:$D$8, 0))</f>
        <v>#N/A</v>
      </c>
      <c r="U222" s="45" t="e">
        <f>INDEX('Dev Likert Scale Single Score'!$E$2:$E$8, MATCH('Admin Single Score'!U224, 'Dev Likert Scale Single Score'!$D$2:$D$8, 0))</f>
        <v>#N/A</v>
      </c>
      <c r="V222" s="45" t="e">
        <f>INDEX('Dev Likert Scale Single Score'!$E$2:$E$8, MATCH('Admin Single Score'!V224, 'Dev Likert Scale Single Score'!$D$2:$D$8, 0))</f>
        <v>#N/A</v>
      </c>
      <c r="W222" s="45" t="e">
        <f>INDEX('Dev Likert Scale Single Score'!$E$2:$E$8, MATCH('Admin Single Score'!W224, 'Dev Likert Scale Single Score'!$D$2:$D$8, 0))</f>
        <v>#N/A</v>
      </c>
      <c r="X222" s="45" t="e">
        <f>INDEX('Dev Likert Scale Single Score'!$E$2:$E$8, MATCH('Admin Single Score'!X224, 'Dev Likert Scale Single Score'!$D$2:$D$8, 0))</f>
        <v>#N/A</v>
      </c>
      <c r="Y222" s="45" t="e">
        <f>INDEX('Dev Likert Scale Single Score'!$E$2:$E$8, MATCH('Admin Single Score'!Y224, 'Dev Likert Scale Single Score'!$D$2:$D$8, 0))</f>
        <v>#N/A</v>
      </c>
      <c r="Z222" s="45" t="e">
        <f>INDEX('Dev Likert Scale Single Score'!$E$2:$E$8, MATCH('Admin Single Score'!Z224, 'Dev Likert Scale Single Score'!$D$2:$D$8, 0))</f>
        <v>#N/A</v>
      </c>
      <c r="AA222" s="45" t="e">
        <f>INDEX('Dev Likert Scale Single Score'!$E$2:$E$8, MATCH('Admin Single Score'!AA224, 'Dev Likert Scale Single Score'!$D$2:$D$8, 0))</f>
        <v>#N/A</v>
      </c>
      <c r="AB222" s="45" t="e">
        <f>INDEX('Dev Likert Scale Single Score'!$E$2:$E$8, MATCH('Admin Single Score'!AB224, 'Dev Likert Scale Single Score'!$D$2:$D$8, 0))</f>
        <v>#N/A</v>
      </c>
      <c r="AC222" s="45" t="e">
        <f>INDEX('Dev Likert Scale Single Score'!$E$2:$E$8, MATCH('Admin Single Score'!AC224, 'Dev Likert Scale Single Score'!$D$2:$D$8, 0))</f>
        <v>#N/A</v>
      </c>
      <c r="AD222" s="45" t="e">
        <f>INDEX('Dev Likert Scale Single Score'!$E$2:$E$8, MATCH('Admin Single Score'!AD224, 'Dev Likert Scale Single Score'!$D$2:$D$8, 0))</f>
        <v>#N/A</v>
      </c>
      <c r="AE222" s="45" t="e">
        <f>INDEX('Dev Likert Scale Single Score'!$E$2:$E$8, MATCH('Admin Single Score'!AE224, 'Dev Likert Scale Single Score'!$D$2:$D$8, 0))</f>
        <v>#N/A</v>
      </c>
      <c r="AF222" s="45" t="e">
        <f>INDEX('Dev Likert Scale Single Score'!$E$2:$E$8, MATCH('Admin Single Score'!AF224, 'Dev Likert Scale Single Score'!$D$2:$D$8, 0))</f>
        <v>#N/A</v>
      </c>
      <c r="AG222" s="45" t="e">
        <f>INDEX('Dev Likert Scale Single Score'!$E$2:$E$8, MATCH('Admin Single Score'!AG224, 'Dev Likert Scale Single Score'!$D$2:$D$8, 0))</f>
        <v>#N/A</v>
      </c>
      <c r="AH222" s="45" t="e">
        <f>INDEX('Dev Likert Scale Single Score'!$E$2:$E$8, MATCH('Admin Single Score'!AH224, 'Dev Likert Scale Single Score'!$D$2:$D$8, 0))</f>
        <v>#N/A</v>
      </c>
      <c r="AI222" s="45" t="e">
        <f>INDEX('Dev Likert Scale Single Score'!$E$2:$E$8, MATCH('Admin Single Score'!AI224, 'Dev Likert Scale Single Score'!$D$2:$D$8, 0))</f>
        <v>#N/A</v>
      </c>
      <c r="AJ222" s="45" t="e">
        <f>INDEX('Dev Likert Scale Single Score'!$E$2:$E$8, MATCH('Admin Single Score'!AJ224, 'Dev Likert Scale Single Score'!$D$2:$D$8, 0))</f>
        <v>#N/A</v>
      </c>
      <c r="AK222" s="45" t="e">
        <f>INDEX('Dev Likert Scale Single Score'!$E$2:$E$8, MATCH('Admin Single Score'!AK224, 'Dev Likert Scale Single Score'!$D$2:$D$8, 0))</f>
        <v>#N/A</v>
      </c>
      <c r="AL222" s="45" t="e">
        <f>INDEX('Dev Likert Scale Single Score'!$E$2:$E$8, MATCH('Admin Single Score'!AL224, 'Dev Likert Scale Single Score'!$D$2:$D$8, 0))</f>
        <v>#N/A</v>
      </c>
      <c r="AM222" s="45" t="e">
        <f>INDEX('Dev Likert Scale Single Score'!$E$2:$E$8, MATCH('Admin Single Score'!AM224, 'Dev Likert Scale Single Score'!$D$2:$D$8, 0))</f>
        <v>#N/A</v>
      </c>
      <c r="AN222" s="45" t="e">
        <f>INDEX('Dev Likert Scale Single Score'!$E$2:$E$8, MATCH('Admin Single Score'!AN224, 'Dev Likert Scale Single Score'!$D$2:$D$8, 0))</f>
        <v>#N/A</v>
      </c>
      <c r="AO222" s="45" t="e">
        <f>INDEX('Dev Likert Scale Single Score'!$E$2:$E$8, MATCH('Admin Single Score'!AO224, 'Dev Likert Scale Single Score'!$D$2:$D$8, 0))</f>
        <v>#N/A</v>
      </c>
      <c r="AP222" s="45" t="e">
        <f>INDEX('Dev Likert Scale Single Score'!$E$2:$E$8, MATCH('Admin Single Score'!AP224, 'Dev Likert Scale Single Score'!$D$2:$D$8, 0))</f>
        <v>#N/A</v>
      </c>
      <c r="AQ222" s="45" t="e">
        <f>INDEX('Dev Likert Scale Single Score'!$E$2:$E$8, MATCH('Admin Single Score'!AQ224, 'Dev Likert Scale Single Score'!$D$2:$D$8, 0))</f>
        <v>#N/A</v>
      </c>
    </row>
    <row r="223" spans="1:43" ht="16.5" thickTop="1" thickBot="1" x14ac:dyDescent="0.3">
      <c r="A223" s="92" t="str">
        <f>'Admin Single Score'!A225</f>
        <v>Question_45</v>
      </c>
      <c r="B223" s="13" t="str">
        <f>'Admin Single Score'!B225</f>
        <v>Question 48</v>
      </c>
      <c r="C223" s="59">
        <f ca="1">'Admin Single Score'!C225</f>
        <v>0</v>
      </c>
      <c r="D223" s="45" t="e">
        <f>INDEX('Dev Likert Scale Single Score'!$E$2:$E$8, MATCH('Admin Single Score'!D225, 'Dev Likert Scale Single Score'!$D$2:$D$8, 0))</f>
        <v>#N/A</v>
      </c>
      <c r="E223" s="45" t="e">
        <f>INDEX('Dev Likert Scale Single Score'!$E$2:$E$8, MATCH('Admin Single Score'!E225, 'Dev Likert Scale Single Score'!$D$2:$D$8, 0))</f>
        <v>#N/A</v>
      </c>
      <c r="F223" s="45" t="e">
        <f>INDEX('Dev Likert Scale Single Score'!$E$2:$E$8, MATCH('Admin Single Score'!F225, 'Dev Likert Scale Single Score'!$D$2:$D$8, 0))</f>
        <v>#N/A</v>
      </c>
      <c r="G223" s="45" t="e">
        <f>INDEX('Dev Likert Scale Single Score'!$E$2:$E$8, MATCH('Admin Single Score'!G225, 'Dev Likert Scale Single Score'!$D$2:$D$8, 0))</f>
        <v>#N/A</v>
      </c>
      <c r="H223" s="45" t="e">
        <f>INDEX('Dev Likert Scale Single Score'!$E$2:$E$8, MATCH('Admin Single Score'!H225, 'Dev Likert Scale Single Score'!$D$2:$D$8, 0))</f>
        <v>#N/A</v>
      </c>
      <c r="I223" s="45" t="e">
        <f>INDEX('Dev Likert Scale Single Score'!$E$2:$E$8, MATCH('Admin Single Score'!I225, 'Dev Likert Scale Single Score'!$D$2:$D$8, 0))</f>
        <v>#N/A</v>
      </c>
      <c r="J223" s="45" t="e">
        <f>INDEX('Dev Likert Scale Single Score'!$E$2:$E$8, MATCH('Admin Single Score'!J225, 'Dev Likert Scale Single Score'!$D$2:$D$8, 0))</f>
        <v>#N/A</v>
      </c>
      <c r="K223" s="45" t="e">
        <f>INDEX('Dev Likert Scale Single Score'!$E$2:$E$8, MATCH('Admin Single Score'!K225, 'Dev Likert Scale Single Score'!$D$2:$D$8, 0))</f>
        <v>#N/A</v>
      </c>
      <c r="L223" s="45" t="e">
        <f>INDEX('Dev Likert Scale Single Score'!$E$2:$E$8, MATCH('Admin Single Score'!L225, 'Dev Likert Scale Single Score'!$D$2:$D$8, 0))</f>
        <v>#N/A</v>
      </c>
      <c r="M223" s="45" t="e">
        <f>INDEX('Dev Likert Scale Single Score'!$E$2:$E$8, MATCH('Admin Single Score'!M225, 'Dev Likert Scale Single Score'!$D$2:$D$8, 0))</f>
        <v>#N/A</v>
      </c>
      <c r="N223" s="45" t="e">
        <f>INDEX('Dev Likert Scale Single Score'!$E$2:$E$8, MATCH('Admin Single Score'!N225, 'Dev Likert Scale Single Score'!$D$2:$D$8, 0))</f>
        <v>#N/A</v>
      </c>
      <c r="O223" s="45" t="e">
        <f>INDEX('Dev Likert Scale Single Score'!$E$2:$E$8, MATCH('Admin Single Score'!O225, 'Dev Likert Scale Single Score'!$D$2:$D$8, 0))</f>
        <v>#N/A</v>
      </c>
      <c r="P223" s="45" t="e">
        <f>INDEX('Dev Likert Scale Single Score'!$E$2:$E$8, MATCH('Admin Single Score'!P225, 'Dev Likert Scale Single Score'!$D$2:$D$8, 0))</f>
        <v>#N/A</v>
      </c>
      <c r="Q223" s="45" t="e">
        <f>INDEX('Dev Likert Scale Single Score'!$E$2:$E$8, MATCH('Admin Single Score'!Q225, 'Dev Likert Scale Single Score'!$D$2:$D$8, 0))</f>
        <v>#N/A</v>
      </c>
      <c r="R223" s="45" t="e">
        <f>INDEX('Dev Likert Scale Single Score'!$E$2:$E$8, MATCH('Admin Single Score'!R225, 'Dev Likert Scale Single Score'!$D$2:$D$8, 0))</f>
        <v>#N/A</v>
      </c>
      <c r="S223" s="45" t="e">
        <f>INDEX('Dev Likert Scale Single Score'!$E$2:$E$8, MATCH('Admin Single Score'!S225, 'Dev Likert Scale Single Score'!$D$2:$D$8, 0))</f>
        <v>#N/A</v>
      </c>
      <c r="T223" s="45" t="e">
        <f>INDEX('Dev Likert Scale Single Score'!$E$2:$E$8, MATCH('Admin Single Score'!T225, 'Dev Likert Scale Single Score'!$D$2:$D$8, 0))</f>
        <v>#N/A</v>
      </c>
      <c r="U223" s="45" t="e">
        <f>INDEX('Dev Likert Scale Single Score'!$E$2:$E$8, MATCH('Admin Single Score'!U225, 'Dev Likert Scale Single Score'!$D$2:$D$8, 0))</f>
        <v>#N/A</v>
      </c>
      <c r="V223" s="45" t="e">
        <f>INDEX('Dev Likert Scale Single Score'!$E$2:$E$8, MATCH('Admin Single Score'!V225, 'Dev Likert Scale Single Score'!$D$2:$D$8, 0))</f>
        <v>#N/A</v>
      </c>
      <c r="W223" s="45" t="e">
        <f>INDEX('Dev Likert Scale Single Score'!$E$2:$E$8, MATCH('Admin Single Score'!W225, 'Dev Likert Scale Single Score'!$D$2:$D$8, 0))</f>
        <v>#N/A</v>
      </c>
      <c r="X223" s="45" t="e">
        <f>INDEX('Dev Likert Scale Single Score'!$E$2:$E$8, MATCH('Admin Single Score'!X225, 'Dev Likert Scale Single Score'!$D$2:$D$8, 0))</f>
        <v>#N/A</v>
      </c>
      <c r="Y223" s="45" t="e">
        <f>INDEX('Dev Likert Scale Single Score'!$E$2:$E$8, MATCH('Admin Single Score'!Y225, 'Dev Likert Scale Single Score'!$D$2:$D$8, 0))</f>
        <v>#N/A</v>
      </c>
      <c r="Z223" s="45" t="e">
        <f>INDEX('Dev Likert Scale Single Score'!$E$2:$E$8, MATCH('Admin Single Score'!Z225, 'Dev Likert Scale Single Score'!$D$2:$D$8, 0))</f>
        <v>#N/A</v>
      </c>
      <c r="AA223" s="45" t="e">
        <f>INDEX('Dev Likert Scale Single Score'!$E$2:$E$8, MATCH('Admin Single Score'!AA225, 'Dev Likert Scale Single Score'!$D$2:$D$8, 0))</f>
        <v>#N/A</v>
      </c>
      <c r="AB223" s="45" t="e">
        <f>INDEX('Dev Likert Scale Single Score'!$E$2:$E$8, MATCH('Admin Single Score'!AB225, 'Dev Likert Scale Single Score'!$D$2:$D$8, 0))</f>
        <v>#N/A</v>
      </c>
      <c r="AC223" s="45" t="e">
        <f>INDEX('Dev Likert Scale Single Score'!$E$2:$E$8, MATCH('Admin Single Score'!AC225, 'Dev Likert Scale Single Score'!$D$2:$D$8, 0))</f>
        <v>#N/A</v>
      </c>
      <c r="AD223" s="45" t="e">
        <f>INDEX('Dev Likert Scale Single Score'!$E$2:$E$8, MATCH('Admin Single Score'!AD225, 'Dev Likert Scale Single Score'!$D$2:$D$8, 0))</f>
        <v>#N/A</v>
      </c>
      <c r="AE223" s="45" t="e">
        <f>INDEX('Dev Likert Scale Single Score'!$E$2:$E$8, MATCH('Admin Single Score'!AE225, 'Dev Likert Scale Single Score'!$D$2:$D$8, 0))</f>
        <v>#N/A</v>
      </c>
      <c r="AF223" s="45" t="e">
        <f>INDEX('Dev Likert Scale Single Score'!$E$2:$E$8, MATCH('Admin Single Score'!AF225, 'Dev Likert Scale Single Score'!$D$2:$D$8, 0))</f>
        <v>#N/A</v>
      </c>
      <c r="AG223" s="45" t="e">
        <f>INDEX('Dev Likert Scale Single Score'!$E$2:$E$8, MATCH('Admin Single Score'!AG225, 'Dev Likert Scale Single Score'!$D$2:$D$8, 0))</f>
        <v>#N/A</v>
      </c>
      <c r="AH223" s="45" t="e">
        <f>INDEX('Dev Likert Scale Single Score'!$E$2:$E$8, MATCH('Admin Single Score'!AH225, 'Dev Likert Scale Single Score'!$D$2:$D$8, 0))</f>
        <v>#N/A</v>
      </c>
      <c r="AI223" s="45" t="e">
        <f>INDEX('Dev Likert Scale Single Score'!$E$2:$E$8, MATCH('Admin Single Score'!AI225, 'Dev Likert Scale Single Score'!$D$2:$D$8, 0))</f>
        <v>#N/A</v>
      </c>
      <c r="AJ223" s="45" t="e">
        <f>INDEX('Dev Likert Scale Single Score'!$E$2:$E$8, MATCH('Admin Single Score'!AJ225, 'Dev Likert Scale Single Score'!$D$2:$D$8, 0))</f>
        <v>#N/A</v>
      </c>
      <c r="AK223" s="45" t="e">
        <f>INDEX('Dev Likert Scale Single Score'!$E$2:$E$8, MATCH('Admin Single Score'!AK225, 'Dev Likert Scale Single Score'!$D$2:$D$8, 0))</f>
        <v>#N/A</v>
      </c>
      <c r="AL223" s="45" t="e">
        <f>INDEX('Dev Likert Scale Single Score'!$E$2:$E$8, MATCH('Admin Single Score'!AL225, 'Dev Likert Scale Single Score'!$D$2:$D$8, 0))</f>
        <v>#N/A</v>
      </c>
      <c r="AM223" s="45" t="e">
        <f>INDEX('Dev Likert Scale Single Score'!$E$2:$E$8, MATCH('Admin Single Score'!AM225, 'Dev Likert Scale Single Score'!$D$2:$D$8, 0))</f>
        <v>#N/A</v>
      </c>
      <c r="AN223" s="45" t="e">
        <f>INDEX('Dev Likert Scale Single Score'!$E$2:$E$8, MATCH('Admin Single Score'!AN225, 'Dev Likert Scale Single Score'!$D$2:$D$8, 0))</f>
        <v>#N/A</v>
      </c>
      <c r="AO223" s="45" t="e">
        <f>INDEX('Dev Likert Scale Single Score'!$E$2:$E$8, MATCH('Admin Single Score'!AO225, 'Dev Likert Scale Single Score'!$D$2:$D$8, 0))</f>
        <v>#N/A</v>
      </c>
      <c r="AP223" s="45" t="e">
        <f>INDEX('Dev Likert Scale Single Score'!$E$2:$E$8, MATCH('Admin Single Score'!AP225, 'Dev Likert Scale Single Score'!$D$2:$D$8, 0))</f>
        <v>#N/A</v>
      </c>
      <c r="AQ223" s="45" t="e">
        <f>INDEX('Dev Likert Scale Single Score'!$E$2:$E$8, MATCH('Admin Single Score'!AQ225, 'Dev Likert Scale Single Score'!$D$2:$D$8, 0))</f>
        <v>#N/A</v>
      </c>
    </row>
    <row r="224" spans="1:43" ht="16.5" thickTop="1" thickBot="1" x14ac:dyDescent="0.3">
      <c r="A224" s="92" t="str">
        <f>'Admin Single Score'!A226</f>
        <v>Question_45</v>
      </c>
      <c r="B224" s="13" t="str">
        <f>'Admin Single Score'!B226</f>
        <v>Question 48</v>
      </c>
      <c r="C224" s="59">
        <f ca="1">'Admin Single Score'!C226</f>
        <v>0</v>
      </c>
      <c r="D224" s="45" t="e">
        <f>INDEX('Dev Likert Scale Single Score'!$E$2:$E$8, MATCH('Admin Single Score'!D226, 'Dev Likert Scale Single Score'!$D$2:$D$8, 0))</f>
        <v>#N/A</v>
      </c>
      <c r="E224" s="45" t="e">
        <f>INDEX('Dev Likert Scale Single Score'!$E$2:$E$8, MATCH('Admin Single Score'!E226, 'Dev Likert Scale Single Score'!$D$2:$D$8, 0))</f>
        <v>#N/A</v>
      </c>
      <c r="F224" s="45" t="e">
        <f>INDEX('Dev Likert Scale Single Score'!$E$2:$E$8, MATCH('Admin Single Score'!F226, 'Dev Likert Scale Single Score'!$D$2:$D$8, 0))</f>
        <v>#N/A</v>
      </c>
      <c r="G224" s="45" t="e">
        <f>INDEX('Dev Likert Scale Single Score'!$E$2:$E$8, MATCH('Admin Single Score'!G226, 'Dev Likert Scale Single Score'!$D$2:$D$8, 0))</f>
        <v>#N/A</v>
      </c>
      <c r="H224" s="45" t="e">
        <f>INDEX('Dev Likert Scale Single Score'!$E$2:$E$8, MATCH('Admin Single Score'!H226, 'Dev Likert Scale Single Score'!$D$2:$D$8, 0))</f>
        <v>#N/A</v>
      </c>
      <c r="I224" s="45" t="e">
        <f>INDEX('Dev Likert Scale Single Score'!$E$2:$E$8, MATCH('Admin Single Score'!I226, 'Dev Likert Scale Single Score'!$D$2:$D$8, 0))</f>
        <v>#N/A</v>
      </c>
      <c r="J224" s="45" t="e">
        <f>INDEX('Dev Likert Scale Single Score'!$E$2:$E$8, MATCH('Admin Single Score'!J226, 'Dev Likert Scale Single Score'!$D$2:$D$8, 0))</f>
        <v>#N/A</v>
      </c>
      <c r="K224" s="45" t="e">
        <f>INDEX('Dev Likert Scale Single Score'!$E$2:$E$8, MATCH('Admin Single Score'!K226, 'Dev Likert Scale Single Score'!$D$2:$D$8, 0))</f>
        <v>#N/A</v>
      </c>
      <c r="L224" s="45" t="e">
        <f>INDEX('Dev Likert Scale Single Score'!$E$2:$E$8, MATCH('Admin Single Score'!L226, 'Dev Likert Scale Single Score'!$D$2:$D$8, 0))</f>
        <v>#N/A</v>
      </c>
      <c r="M224" s="45" t="e">
        <f>INDEX('Dev Likert Scale Single Score'!$E$2:$E$8, MATCH('Admin Single Score'!M226, 'Dev Likert Scale Single Score'!$D$2:$D$8, 0))</f>
        <v>#N/A</v>
      </c>
      <c r="N224" s="45" t="e">
        <f>INDEX('Dev Likert Scale Single Score'!$E$2:$E$8, MATCH('Admin Single Score'!N226, 'Dev Likert Scale Single Score'!$D$2:$D$8, 0))</f>
        <v>#N/A</v>
      </c>
      <c r="O224" s="45" t="e">
        <f>INDEX('Dev Likert Scale Single Score'!$E$2:$E$8, MATCH('Admin Single Score'!O226, 'Dev Likert Scale Single Score'!$D$2:$D$8, 0))</f>
        <v>#N/A</v>
      </c>
      <c r="P224" s="45" t="e">
        <f>INDEX('Dev Likert Scale Single Score'!$E$2:$E$8, MATCH('Admin Single Score'!P226, 'Dev Likert Scale Single Score'!$D$2:$D$8, 0))</f>
        <v>#N/A</v>
      </c>
      <c r="Q224" s="45" t="e">
        <f>INDEX('Dev Likert Scale Single Score'!$E$2:$E$8, MATCH('Admin Single Score'!Q226, 'Dev Likert Scale Single Score'!$D$2:$D$8, 0))</f>
        <v>#N/A</v>
      </c>
      <c r="R224" s="45" t="e">
        <f>INDEX('Dev Likert Scale Single Score'!$E$2:$E$8, MATCH('Admin Single Score'!R226, 'Dev Likert Scale Single Score'!$D$2:$D$8, 0))</f>
        <v>#N/A</v>
      </c>
      <c r="S224" s="45" t="e">
        <f>INDEX('Dev Likert Scale Single Score'!$E$2:$E$8, MATCH('Admin Single Score'!S226, 'Dev Likert Scale Single Score'!$D$2:$D$8, 0))</f>
        <v>#N/A</v>
      </c>
      <c r="T224" s="45" t="e">
        <f>INDEX('Dev Likert Scale Single Score'!$E$2:$E$8, MATCH('Admin Single Score'!T226, 'Dev Likert Scale Single Score'!$D$2:$D$8, 0))</f>
        <v>#N/A</v>
      </c>
      <c r="U224" s="45" t="e">
        <f>INDEX('Dev Likert Scale Single Score'!$E$2:$E$8, MATCH('Admin Single Score'!U226, 'Dev Likert Scale Single Score'!$D$2:$D$8, 0))</f>
        <v>#N/A</v>
      </c>
      <c r="V224" s="45" t="e">
        <f>INDEX('Dev Likert Scale Single Score'!$E$2:$E$8, MATCH('Admin Single Score'!V226, 'Dev Likert Scale Single Score'!$D$2:$D$8, 0))</f>
        <v>#N/A</v>
      </c>
      <c r="W224" s="45" t="e">
        <f>INDEX('Dev Likert Scale Single Score'!$E$2:$E$8, MATCH('Admin Single Score'!W226, 'Dev Likert Scale Single Score'!$D$2:$D$8, 0))</f>
        <v>#N/A</v>
      </c>
      <c r="X224" s="45" t="e">
        <f>INDEX('Dev Likert Scale Single Score'!$E$2:$E$8, MATCH('Admin Single Score'!X226, 'Dev Likert Scale Single Score'!$D$2:$D$8, 0))</f>
        <v>#N/A</v>
      </c>
      <c r="Y224" s="45" t="e">
        <f>INDEX('Dev Likert Scale Single Score'!$E$2:$E$8, MATCH('Admin Single Score'!Y226, 'Dev Likert Scale Single Score'!$D$2:$D$8, 0))</f>
        <v>#N/A</v>
      </c>
      <c r="Z224" s="45" t="e">
        <f>INDEX('Dev Likert Scale Single Score'!$E$2:$E$8, MATCH('Admin Single Score'!Z226, 'Dev Likert Scale Single Score'!$D$2:$D$8, 0))</f>
        <v>#N/A</v>
      </c>
      <c r="AA224" s="45" t="e">
        <f>INDEX('Dev Likert Scale Single Score'!$E$2:$E$8, MATCH('Admin Single Score'!AA226, 'Dev Likert Scale Single Score'!$D$2:$D$8, 0))</f>
        <v>#N/A</v>
      </c>
      <c r="AB224" s="45" t="e">
        <f>INDEX('Dev Likert Scale Single Score'!$E$2:$E$8, MATCH('Admin Single Score'!AB226, 'Dev Likert Scale Single Score'!$D$2:$D$8, 0))</f>
        <v>#N/A</v>
      </c>
      <c r="AC224" s="45" t="e">
        <f>INDEX('Dev Likert Scale Single Score'!$E$2:$E$8, MATCH('Admin Single Score'!AC226, 'Dev Likert Scale Single Score'!$D$2:$D$8, 0))</f>
        <v>#N/A</v>
      </c>
      <c r="AD224" s="45" t="e">
        <f>INDEX('Dev Likert Scale Single Score'!$E$2:$E$8, MATCH('Admin Single Score'!AD226, 'Dev Likert Scale Single Score'!$D$2:$D$8, 0))</f>
        <v>#N/A</v>
      </c>
      <c r="AE224" s="45" t="e">
        <f>INDEX('Dev Likert Scale Single Score'!$E$2:$E$8, MATCH('Admin Single Score'!AE226, 'Dev Likert Scale Single Score'!$D$2:$D$8, 0))</f>
        <v>#N/A</v>
      </c>
      <c r="AF224" s="45" t="e">
        <f>INDEX('Dev Likert Scale Single Score'!$E$2:$E$8, MATCH('Admin Single Score'!AF226, 'Dev Likert Scale Single Score'!$D$2:$D$8, 0))</f>
        <v>#N/A</v>
      </c>
      <c r="AG224" s="45" t="e">
        <f>INDEX('Dev Likert Scale Single Score'!$E$2:$E$8, MATCH('Admin Single Score'!AG226, 'Dev Likert Scale Single Score'!$D$2:$D$8, 0))</f>
        <v>#N/A</v>
      </c>
      <c r="AH224" s="45" t="e">
        <f>INDEX('Dev Likert Scale Single Score'!$E$2:$E$8, MATCH('Admin Single Score'!AH226, 'Dev Likert Scale Single Score'!$D$2:$D$8, 0))</f>
        <v>#N/A</v>
      </c>
      <c r="AI224" s="45" t="e">
        <f>INDEX('Dev Likert Scale Single Score'!$E$2:$E$8, MATCH('Admin Single Score'!AI226, 'Dev Likert Scale Single Score'!$D$2:$D$8, 0))</f>
        <v>#N/A</v>
      </c>
      <c r="AJ224" s="45" t="e">
        <f>INDEX('Dev Likert Scale Single Score'!$E$2:$E$8, MATCH('Admin Single Score'!AJ226, 'Dev Likert Scale Single Score'!$D$2:$D$8, 0))</f>
        <v>#N/A</v>
      </c>
      <c r="AK224" s="45" t="e">
        <f>INDEX('Dev Likert Scale Single Score'!$E$2:$E$8, MATCH('Admin Single Score'!AK226, 'Dev Likert Scale Single Score'!$D$2:$D$8, 0))</f>
        <v>#N/A</v>
      </c>
      <c r="AL224" s="45" t="e">
        <f>INDEX('Dev Likert Scale Single Score'!$E$2:$E$8, MATCH('Admin Single Score'!AL226, 'Dev Likert Scale Single Score'!$D$2:$D$8, 0))</f>
        <v>#N/A</v>
      </c>
      <c r="AM224" s="45" t="e">
        <f>INDEX('Dev Likert Scale Single Score'!$E$2:$E$8, MATCH('Admin Single Score'!AM226, 'Dev Likert Scale Single Score'!$D$2:$D$8, 0))</f>
        <v>#N/A</v>
      </c>
      <c r="AN224" s="45" t="e">
        <f>INDEX('Dev Likert Scale Single Score'!$E$2:$E$8, MATCH('Admin Single Score'!AN226, 'Dev Likert Scale Single Score'!$D$2:$D$8, 0))</f>
        <v>#N/A</v>
      </c>
      <c r="AO224" s="45" t="e">
        <f>INDEX('Dev Likert Scale Single Score'!$E$2:$E$8, MATCH('Admin Single Score'!AO226, 'Dev Likert Scale Single Score'!$D$2:$D$8, 0))</f>
        <v>#N/A</v>
      </c>
      <c r="AP224" s="45" t="e">
        <f>INDEX('Dev Likert Scale Single Score'!$E$2:$E$8, MATCH('Admin Single Score'!AP226, 'Dev Likert Scale Single Score'!$D$2:$D$8, 0))</f>
        <v>#N/A</v>
      </c>
      <c r="AQ224" s="45" t="e">
        <f>INDEX('Dev Likert Scale Single Score'!$E$2:$E$8, MATCH('Admin Single Score'!AQ226, 'Dev Likert Scale Single Score'!$D$2:$D$8, 0))</f>
        <v>#N/A</v>
      </c>
    </row>
    <row r="225" spans="1:43" ht="16.5" thickTop="1" thickBot="1" x14ac:dyDescent="0.3">
      <c r="A225" s="92" t="str">
        <f>'Admin Single Score'!A227</f>
        <v>Question_45</v>
      </c>
      <c r="B225" s="13" t="str">
        <f>'Admin Single Score'!B227</f>
        <v>Question 48</v>
      </c>
      <c r="C225" s="59">
        <f ca="1">'Admin Single Score'!C227</f>
        <v>0</v>
      </c>
      <c r="D225" s="45" t="e">
        <f>INDEX('Dev Likert Scale Single Score'!$E$2:$E$8, MATCH('Admin Single Score'!D227, 'Dev Likert Scale Single Score'!$D$2:$D$8, 0))</f>
        <v>#N/A</v>
      </c>
      <c r="E225" s="45" t="e">
        <f>INDEX('Dev Likert Scale Single Score'!$E$2:$E$8, MATCH('Admin Single Score'!E227, 'Dev Likert Scale Single Score'!$D$2:$D$8, 0))</f>
        <v>#N/A</v>
      </c>
      <c r="F225" s="45" t="e">
        <f>INDEX('Dev Likert Scale Single Score'!$E$2:$E$8, MATCH('Admin Single Score'!F227, 'Dev Likert Scale Single Score'!$D$2:$D$8, 0))</f>
        <v>#N/A</v>
      </c>
      <c r="G225" s="45" t="e">
        <f>INDEX('Dev Likert Scale Single Score'!$E$2:$E$8, MATCH('Admin Single Score'!G227, 'Dev Likert Scale Single Score'!$D$2:$D$8, 0))</f>
        <v>#N/A</v>
      </c>
      <c r="H225" s="45" t="e">
        <f>INDEX('Dev Likert Scale Single Score'!$E$2:$E$8, MATCH('Admin Single Score'!H227, 'Dev Likert Scale Single Score'!$D$2:$D$8, 0))</f>
        <v>#N/A</v>
      </c>
      <c r="I225" s="45" t="e">
        <f>INDEX('Dev Likert Scale Single Score'!$E$2:$E$8, MATCH('Admin Single Score'!I227, 'Dev Likert Scale Single Score'!$D$2:$D$8, 0))</f>
        <v>#N/A</v>
      </c>
      <c r="J225" s="45" t="e">
        <f>INDEX('Dev Likert Scale Single Score'!$E$2:$E$8, MATCH('Admin Single Score'!J227, 'Dev Likert Scale Single Score'!$D$2:$D$8, 0))</f>
        <v>#N/A</v>
      </c>
      <c r="K225" s="45" t="e">
        <f>INDEX('Dev Likert Scale Single Score'!$E$2:$E$8, MATCH('Admin Single Score'!K227, 'Dev Likert Scale Single Score'!$D$2:$D$8, 0))</f>
        <v>#N/A</v>
      </c>
      <c r="L225" s="45" t="e">
        <f>INDEX('Dev Likert Scale Single Score'!$E$2:$E$8, MATCH('Admin Single Score'!L227, 'Dev Likert Scale Single Score'!$D$2:$D$8, 0))</f>
        <v>#N/A</v>
      </c>
      <c r="M225" s="45" t="e">
        <f>INDEX('Dev Likert Scale Single Score'!$E$2:$E$8, MATCH('Admin Single Score'!M227, 'Dev Likert Scale Single Score'!$D$2:$D$8, 0))</f>
        <v>#N/A</v>
      </c>
      <c r="N225" s="45" t="e">
        <f>INDEX('Dev Likert Scale Single Score'!$E$2:$E$8, MATCH('Admin Single Score'!N227, 'Dev Likert Scale Single Score'!$D$2:$D$8, 0))</f>
        <v>#N/A</v>
      </c>
      <c r="O225" s="45" t="e">
        <f>INDEX('Dev Likert Scale Single Score'!$E$2:$E$8, MATCH('Admin Single Score'!O227, 'Dev Likert Scale Single Score'!$D$2:$D$8, 0))</f>
        <v>#N/A</v>
      </c>
      <c r="P225" s="45" t="e">
        <f>INDEX('Dev Likert Scale Single Score'!$E$2:$E$8, MATCH('Admin Single Score'!P227, 'Dev Likert Scale Single Score'!$D$2:$D$8, 0))</f>
        <v>#N/A</v>
      </c>
      <c r="Q225" s="45" t="e">
        <f>INDEX('Dev Likert Scale Single Score'!$E$2:$E$8, MATCH('Admin Single Score'!Q227, 'Dev Likert Scale Single Score'!$D$2:$D$8, 0))</f>
        <v>#N/A</v>
      </c>
      <c r="R225" s="45" t="e">
        <f>INDEX('Dev Likert Scale Single Score'!$E$2:$E$8, MATCH('Admin Single Score'!R227, 'Dev Likert Scale Single Score'!$D$2:$D$8, 0))</f>
        <v>#N/A</v>
      </c>
      <c r="S225" s="45" t="e">
        <f>INDEX('Dev Likert Scale Single Score'!$E$2:$E$8, MATCH('Admin Single Score'!S227, 'Dev Likert Scale Single Score'!$D$2:$D$8, 0))</f>
        <v>#N/A</v>
      </c>
      <c r="T225" s="45" t="e">
        <f>INDEX('Dev Likert Scale Single Score'!$E$2:$E$8, MATCH('Admin Single Score'!T227, 'Dev Likert Scale Single Score'!$D$2:$D$8, 0))</f>
        <v>#N/A</v>
      </c>
      <c r="U225" s="45" t="e">
        <f>INDEX('Dev Likert Scale Single Score'!$E$2:$E$8, MATCH('Admin Single Score'!U227, 'Dev Likert Scale Single Score'!$D$2:$D$8, 0))</f>
        <v>#N/A</v>
      </c>
      <c r="V225" s="45" t="e">
        <f>INDEX('Dev Likert Scale Single Score'!$E$2:$E$8, MATCH('Admin Single Score'!V227, 'Dev Likert Scale Single Score'!$D$2:$D$8, 0))</f>
        <v>#N/A</v>
      </c>
      <c r="W225" s="45" t="e">
        <f>INDEX('Dev Likert Scale Single Score'!$E$2:$E$8, MATCH('Admin Single Score'!W227, 'Dev Likert Scale Single Score'!$D$2:$D$8, 0))</f>
        <v>#N/A</v>
      </c>
      <c r="X225" s="45" t="e">
        <f>INDEX('Dev Likert Scale Single Score'!$E$2:$E$8, MATCH('Admin Single Score'!X227, 'Dev Likert Scale Single Score'!$D$2:$D$8, 0))</f>
        <v>#N/A</v>
      </c>
      <c r="Y225" s="45" t="e">
        <f>INDEX('Dev Likert Scale Single Score'!$E$2:$E$8, MATCH('Admin Single Score'!Y227, 'Dev Likert Scale Single Score'!$D$2:$D$8, 0))</f>
        <v>#N/A</v>
      </c>
      <c r="Z225" s="45" t="e">
        <f>INDEX('Dev Likert Scale Single Score'!$E$2:$E$8, MATCH('Admin Single Score'!Z227, 'Dev Likert Scale Single Score'!$D$2:$D$8, 0))</f>
        <v>#N/A</v>
      </c>
      <c r="AA225" s="45" t="e">
        <f>INDEX('Dev Likert Scale Single Score'!$E$2:$E$8, MATCH('Admin Single Score'!AA227, 'Dev Likert Scale Single Score'!$D$2:$D$8, 0))</f>
        <v>#N/A</v>
      </c>
      <c r="AB225" s="45" t="e">
        <f>INDEX('Dev Likert Scale Single Score'!$E$2:$E$8, MATCH('Admin Single Score'!AB227, 'Dev Likert Scale Single Score'!$D$2:$D$8, 0))</f>
        <v>#N/A</v>
      </c>
      <c r="AC225" s="45" t="e">
        <f>INDEX('Dev Likert Scale Single Score'!$E$2:$E$8, MATCH('Admin Single Score'!AC227, 'Dev Likert Scale Single Score'!$D$2:$D$8, 0))</f>
        <v>#N/A</v>
      </c>
      <c r="AD225" s="45" t="e">
        <f>INDEX('Dev Likert Scale Single Score'!$E$2:$E$8, MATCH('Admin Single Score'!AD227, 'Dev Likert Scale Single Score'!$D$2:$D$8, 0))</f>
        <v>#N/A</v>
      </c>
      <c r="AE225" s="45" t="e">
        <f>INDEX('Dev Likert Scale Single Score'!$E$2:$E$8, MATCH('Admin Single Score'!AE227, 'Dev Likert Scale Single Score'!$D$2:$D$8, 0))</f>
        <v>#N/A</v>
      </c>
      <c r="AF225" s="45" t="e">
        <f>INDEX('Dev Likert Scale Single Score'!$E$2:$E$8, MATCH('Admin Single Score'!AF227, 'Dev Likert Scale Single Score'!$D$2:$D$8, 0))</f>
        <v>#N/A</v>
      </c>
      <c r="AG225" s="45" t="e">
        <f>INDEX('Dev Likert Scale Single Score'!$E$2:$E$8, MATCH('Admin Single Score'!AG227, 'Dev Likert Scale Single Score'!$D$2:$D$8, 0))</f>
        <v>#N/A</v>
      </c>
      <c r="AH225" s="45" t="e">
        <f>INDEX('Dev Likert Scale Single Score'!$E$2:$E$8, MATCH('Admin Single Score'!AH227, 'Dev Likert Scale Single Score'!$D$2:$D$8, 0))</f>
        <v>#N/A</v>
      </c>
      <c r="AI225" s="45" t="e">
        <f>INDEX('Dev Likert Scale Single Score'!$E$2:$E$8, MATCH('Admin Single Score'!AI227, 'Dev Likert Scale Single Score'!$D$2:$D$8, 0))</f>
        <v>#N/A</v>
      </c>
      <c r="AJ225" s="45" t="e">
        <f>INDEX('Dev Likert Scale Single Score'!$E$2:$E$8, MATCH('Admin Single Score'!AJ227, 'Dev Likert Scale Single Score'!$D$2:$D$8, 0))</f>
        <v>#N/A</v>
      </c>
      <c r="AK225" s="45" t="e">
        <f>INDEX('Dev Likert Scale Single Score'!$E$2:$E$8, MATCH('Admin Single Score'!AK227, 'Dev Likert Scale Single Score'!$D$2:$D$8, 0))</f>
        <v>#N/A</v>
      </c>
      <c r="AL225" s="45" t="e">
        <f>INDEX('Dev Likert Scale Single Score'!$E$2:$E$8, MATCH('Admin Single Score'!AL227, 'Dev Likert Scale Single Score'!$D$2:$D$8, 0))</f>
        <v>#N/A</v>
      </c>
      <c r="AM225" s="45" t="e">
        <f>INDEX('Dev Likert Scale Single Score'!$E$2:$E$8, MATCH('Admin Single Score'!AM227, 'Dev Likert Scale Single Score'!$D$2:$D$8, 0))</f>
        <v>#N/A</v>
      </c>
      <c r="AN225" s="45" t="e">
        <f>INDEX('Dev Likert Scale Single Score'!$E$2:$E$8, MATCH('Admin Single Score'!AN227, 'Dev Likert Scale Single Score'!$D$2:$D$8, 0))</f>
        <v>#N/A</v>
      </c>
      <c r="AO225" s="45" t="e">
        <f>INDEX('Dev Likert Scale Single Score'!$E$2:$E$8, MATCH('Admin Single Score'!AO227, 'Dev Likert Scale Single Score'!$D$2:$D$8, 0))</f>
        <v>#N/A</v>
      </c>
      <c r="AP225" s="45" t="e">
        <f>INDEX('Dev Likert Scale Single Score'!$E$2:$E$8, MATCH('Admin Single Score'!AP227, 'Dev Likert Scale Single Score'!$D$2:$D$8, 0))</f>
        <v>#N/A</v>
      </c>
      <c r="AQ225" s="45" t="e">
        <f>INDEX('Dev Likert Scale Single Score'!$E$2:$E$8, MATCH('Admin Single Score'!AQ227, 'Dev Likert Scale Single Score'!$D$2:$D$8, 0))</f>
        <v>#N/A</v>
      </c>
    </row>
    <row r="226" spans="1:43" ht="16.5" thickTop="1" thickBot="1" x14ac:dyDescent="0.3">
      <c r="A226" s="92" t="str">
        <f>'Admin Single Score'!A228</f>
        <v>Question_45</v>
      </c>
      <c r="B226" s="13" t="str">
        <f>'Admin Single Score'!B228</f>
        <v>Question 48</v>
      </c>
      <c r="C226" s="59">
        <f ca="1">'Admin Single Score'!C228</f>
        <v>0</v>
      </c>
      <c r="D226" s="45" t="e">
        <f>INDEX('Dev Likert Scale Single Score'!$E$2:$E$8, MATCH('Admin Single Score'!D228, 'Dev Likert Scale Single Score'!$D$2:$D$8, 0))</f>
        <v>#N/A</v>
      </c>
      <c r="E226" s="45" t="e">
        <f>INDEX('Dev Likert Scale Single Score'!$E$2:$E$8, MATCH('Admin Single Score'!E228, 'Dev Likert Scale Single Score'!$D$2:$D$8, 0))</f>
        <v>#N/A</v>
      </c>
      <c r="F226" s="45" t="e">
        <f>INDEX('Dev Likert Scale Single Score'!$E$2:$E$8, MATCH('Admin Single Score'!F228, 'Dev Likert Scale Single Score'!$D$2:$D$8, 0))</f>
        <v>#N/A</v>
      </c>
      <c r="G226" s="45" t="e">
        <f>INDEX('Dev Likert Scale Single Score'!$E$2:$E$8, MATCH('Admin Single Score'!G228, 'Dev Likert Scale Single Score'!$D$2:$D$8, 0))</f>
        <v>#N/A</v>
      </c>
      <c r="H226" s="45" t="e">
        <f>INDEX('Dev Likert Scale Single Score'!$E$2:$E$8, MATCH('Admin Single Score'!H228, 'Dev Likert Scale Single Score'!$D$2:$D$8, 0))</f>
        <v>#N/A</v>
      </c>
      <c r="I226" s="45" t="e">
        <f>INDEX('Dev Likert Scale Single Score'!$E$2:$E$8, MATCH('Admin Single Score'!I228, 'Dev Likert Scale Single Score'!$D$2:$D$8, 0))</f>
        <v>#N/A</v>
      </c>
      <c r="J226" s="45" t="e">
        <f>INDEX('Dev Likert Scale Single Score'!$E$2:$E$8, MATCH('Admin Single Score'!J228, 'Dev Likert Scale Single Score'!$D$2:$D$8, 0))</f>
        <v>#N/A</v>
      </c>
      <c r="K226" s="45" t="e">
        <f>INDEX('Dev Likert Scale Single Score'!$E$2:$E$8, MATCH('Admin Single Score'!K228, 'Dev Likert Scale Single Score'!$D$2:$D$8, 0))</f>
        <v>#N/A</v>
      </c>
      <c r="L226" s="45" t="e">
        <f>INDEX('Dev Likert Scale Single Score'!$E$2:$E$8, MATCH('Admin Single Score'!L228, 'Dev Likert Scale Single Score'!$D$2:$D$8, 0))</f>
        <v>#N/A</v>
      </c>
      <c r="M226" s="45" t="e">
        <f>INDEX('Dev Likert Scale Single Score'!$E$2:$E$8, MATCH('Admin Single Score'!M228, 'Dev Likert Scale Single Score'!$D$2:$D$8, 0))</f>
        <v>#N/A</v>
      </c>
      <c r="N226" s="45" t="e">
        <f>INDEX('Dev Likert Scale Single Score'!$E$2:$E$8, MATCH('Admin Single Score'!N228, 'Dev Likert Scale Single Score'!$D$2:$D$8, 0))</f>
        <v>#N/A</v>
      </c>
      <c r="O226" s="45" t="e">
        <f>INDEX('Dev Likert Scale Single Score'!$E$2:$E$8, MATCH('Admin Single Score'!O228, 'Dev Likert Scale Single Score'!$D$2:$D$8, 0))</f>
        <v>#N/A</v>
      </c>
      <c r="P226" s="45" t="e">
        <f>INDEX('Dev Likert Scale Single Score'!$E$2:$E$8, MATCH('Admin Single Score'!P228, 'Dev Likert Scale Single Score'!$D$2:$D$8, 0))</f>
        <v>#N/A</v>
      </c>
      <c r="Q226" s="45" t="e">
        <f>INDEX('Dev Likert Scale Single Score'!$E$2:$E$8, MATCH('Admin Single Score'!Q228, 'Dev Likert Scale Single Score'!$D$2:$D$8, 0))</f>
        <v>#N/A</v>
      </c>
      <c r="R226" s="45" t="e">
        <f>INDEX('Dev Likert Scale Single Score'!$E$2:$E$8, MATCH('Admin Single Score'!R228, 'Dev Likert Scale Single Score'!$D$2:$D$8, 0))</f>
        <v>#N/A</v>
      </c>
      <c r="S226" s="45" t="e">
        <f>INDEX('Dev Likert Scale Single Score'!$E$2:$E$8, MATCH('Admin Single Score'!S228, 'Dev Likert Scale Single Score'!$D$2:$D$8, 0))</f>
        <v>#N/A</v>
      </c>
      <c r="T226" s="45" t="e">
        <f>INDEX('Dev Likert Scale Single Score'!$E$2:$E$8, MATCH('Admin Single Score'!T228, 'Dev Likert Scale Single Score'!$D$2:$D$8, 0))</f>
        <v>#N/A</v>
      </c>
      <c r="U226" s="45" t="e">
        <f>INDEX('Dev Likert Scale Single Score'!$E$2:$E$8, MATCH('Admin Single Score'!U228, 'Dev Likert Scale Single Score'!$D$2:$D$8, 0))</f>
        <v>#N/A</v>
      </c>
      <c r="V226" s="45" t="e">
        <f>INDEX('Dev Likert Scale Single Score'!$E$2:$E$8, MATCH('Admin Single Score'!V228, 'Dev Likert Scale Single Score'!$D$2:$D$8, 0))</f>
        <v>#N/A</v>
      </c>
      <c r="W226" s="45" t="e">
        <f>INDEX('Dev Likert Scale Single Score'!$E$2:$E$8, MATCH('Admin Single Score'!W228, 'Dev Likert Scale Single Score'!$D$2:$D$8, 0))</f>
        <v>#N/A</v>
      </c>
      <c r="X226" s="45" t="e">
        <f>INDEX('Dev Likert Scale Single Score'!$E$2:$E$8, MATCH('Admin Single Score'!X228, 'Dev Likert Scale Single Score'!$D$2:$D$8, 0))</f>
        <v>#N/A</v>
      </c>
      <c r="Y226" s="45" t="e">
        <f>INDEX('Dev Likert Scale Single Score'!$E$2:$E$8, MATCH('Admin Single Score'!Y228, 'Dev Likert Scale Single Score'!$D$2:$D$8, 0))</f>
        <v>#N/A</v>
      </c>
      <c r="Z226" s="45" t="e">
        <f>INDEX('Dev Likert Scale Single Score'!$E$2:$E$8, MATCH('Admin Single Score'!Z228, 'Dev Likert Scale Single Score'!$D$2:$D$8, 0))</f>
        <v>#N/A</v>
      </c>
      <c r="AA226" s="45" t="e">
        <f>INDEX('Dev Likert Scale Single Score'!$E$2:$E$8, MATCH('Admin Single Score'!AA228, 'Dev Likert Scale Single Score'!$D$2:$D$8, 0))</f>
        <v>#N/A</v>
      </c>
      <c r="AB226" s="45" t="e">
        <f>INDEX('Dev Likert Scale Single Score'!$E$2:$E$8, MATCH('Admin Single Score'!AB228, 'Dev Likert Scale Single Score'!$D$2:$D$8, 0))</f>
        <v>#N/A</v>
      </c>
      <c r="AC226" s="45" t="e">
        <f>INDEX('Dev Likert Scale Single Score'!$E$2:$E$8, MATCH('Admin Single Score'!AC228, 'Dev Likert Scale Single Score'!$D$2:$D$8, 0))</f>
        <v>#N/A</v>
      </c>
      <c r="AD226" s="45" t="e">
        <f>INDEX('Dev Likert Scale Single Score'!$E$2:$E$8, MATCH('Admin Single Score'!AD228, 'Dev Likert Scale Single Score'!$D$2:$D$8, 0))</f>
        <v>#N/A</v>
      </c>
      <c r="AE226" s="45" t="e">
        <f>INDEX('Dev Likert Scale Single Score'!$E$2:$E$8, MATCH('Admin Single Score'!AE228, 'Dev Likert Scale Single Score'!$D$2:$D$8, 0))</f>
        <v>#N/A</v>
      </c>
      <c r="AF226" s="45" t="e">
        <f>INDEX('Dev Likert Scale Single Score'!$E$2:$E$8, MATCH('Admin Single Score'!AF228, 'Dev Likert Scale Single Score'!$D$2:$D$8, 0))</f>
        <v>#N/A</v>
      </c>
      <c r="AG226" s="45" t="e">
        <f>INDEX('Dev Likert Scale Single Score'!$E$2:$E$8, MATCH('Admin Single Score'!AG228, 'Dev Likert Scale Single Score'!$D$2:$D$8, 0))</f>
        <v>#N/A</v>
      </c>
      <c r="AH226" s="45" t="e">
        <f>INDEX('Dev Likert Scale Single Score'!$E$2:$E$8, MATCH('Admin Single Score'!AH228, 'Dev Likert Scale Single Score'!$D$2:$D$8, 0))</f>
        <v>#N/A</v>
      </c>
      <c r="AI226" s="45" t="e">
        <f>INDEX('Dev Likert Scale Single Score'!$E$2:$E$8, MATCH('Admin Single Score'!AI228, 'Dev Likert Scale Single Score'!$D$2:$D$8, 0))</f>
        <v>#N/A</v>
      </c>
      <c r="AJ226" s="45" t="e">
        <f>INDEX('Dev Likert Scale Single Score'!$E$2:$E$8, MATCH('Admin Single Score'!AJ228, 'Dev Likert Scale Single Score'!$D$2:$D$8, 0))</f>
        <v>#N/A</v>
      </c>
      <c r="AK226" s="45" t="e">
        <f>INDEX('Dev Likert Scale Single Score'!$E$2:$E$8, MATCH('Admin Single Score'!AK228, 'Dev Likert Scale Single Score'!$D$2:$D$8, 0))</f>
        <v>#N/A</v>
      </c>
      <c r="AL226" s="45" t="e">
        <f>INDEX('Dev Likert Scale Single Score'!$E$2:$E$8, MATCH('Admin Single Score'!AL228, 'Dev Likert Scale Single Score'!$D$2:$D$8, 0))</f>
        <v>#N/A</v>
      </c>
      <c r="AM226" s="45" t="e">
        <f>INDEX('Dev Likert Scale Single Score'!$E$2:$E$8, MATCH('Admin Single Score'!AM228, 'Dev Likert Scale Single Score'!$D$2:$D$8, 0))</f>
        <v>#N/A</v>
      </c>
      <c r="AN226" s="45" t="e">
        <f>INDEX('Dev Likert Scale Single Score'!$E$2:$E$8, MATCH('Admin Single Score'!AN228, 'Dev Likert Scale Single Score'!$D$2:$D$8, 0))</f>
        <v>#N/A</v>
      </c>
      <c r="AO226" s="45" t="e">
        <f>INDEX('Dev Likert Scale Single Score'!$E$2:$E$8, MATCH('Admin Single Score'!AO228, 'Dev Likert Scale Single Score'!$D$2:$D$8, 0))</f>
        <v>#N/A</v>
      </c>
      <c r="AP226" s="45" t="e">
        <f>INDEX('Dev Likert Scale Single Score'!$E$2:$E$8, MATCH('Admin Single Score'!AP228, 'Dev Likert Scale Single Score'!$D$2:$D$8, 0))</f>
        <v>#N/A</v>
      </c>
      <c r="AQ226" s="45" t="e">
        <f>INDEX('Dev Likert Scale Single Score'!$E$2:$E$8, MATCH('Admin Single Score'!AQ228, 'Dev Likert Scale Single Score'!$D$2:$D$8, 0))</f>
        <v>#N/A</v>
      </c>
    </row>
    <row r="227" spans="1:43" ht="16.5" thickTop="1" thickBot="1" x14ac:dyDescent="0.3">
      <c r="A227" s="92" t="str">
        <f>'Admin Single Score'!A229</f>
        <v>Question_46</v>
      </c>
      <c r="B227" s="13" t="str">
        <f>'Admin Single Score'!B229</f>
        <v>Question 49</v>
      </c>
      <c r="C227" s="59">
        <f ca="1">'Admin Single Score'!C229</f>
        <v>0</v>
      </c>
      <c r="D227" s="45" t="e">
        <f>INDEX('Dev Likert Scale Single Score'!$E$2:$E$8, MATCH('Admin Single Score'!D229, 'Dev Likert Scale Single Score'!$D$2:$D$8, 0))</f>
        <v>#N/A</v>
      </c>
      <c r="E227" s="45" t="e">
        <f>INDEX('Dev Likert Scale Single Score'!$E$2:$E$8, MATCH('Admin Single Score'!E229, 'Dev Likert Scale Single Score'!$D$2:$D$8, 0))</f>
        <v>#N/A</v>
      </c>
      <c r="F227" s="45" t="e">
        <f>INDEX('Dev Likert Scale Single Score'!$E$2:$E$8, MATCH('Admin Single Score'!F229, 'Dev Likert Scale Single Score'!$D$2:$D$8, 0))</f>
        <v>#N/A</v>
      </c>
      <c r="G227" s="45" t="e">
        <f>INDEX('Dev Likert Scale Single Score'!$E$2:$E$8, MATCH('Admin Single Score'!G229, 'Dev Likert Scale Single Score'!$D$2:$D$8, 0))</f>
        <v>#N/A</v>
      </c>
      <c r="H227" s="45" t="e">
        <f>INDEX('Dev Likert Scale Single Score'!$E$2:$E$8, MATCH('Admin Single Score'!H229, 'Dev Likert Scale Single Score'!$D$2:$D$8, 0))</f>
        <v>#N/A</v>
      </c>
      <c r="I227" s="45" t="e">
        <f>INDEX('Dev Likert Scale Single Score'!$E$2:$E$8, MATCH('Admin Single Score'!I229, 'Dev Likert Scale Single Score'!$D$2:$D$8, 0))</f>
        <v>#N/A</v>
      </c>
      <c r="J227" s="45" t="e">
        <f>INDEX('Dev Likert Scale Single Score'!$E$2:$E$8, MATCH('Admin Single Score'!J229, 'Dev Likert Scale Single Score'!$D$2:$D$8, 0))</f>
        <v>#N/A</v>
      </c>
      <c r="K227" s="45" t="e">
        <f>INDEX('Dev Likert Scale Single Score'!$E$2:$E$8, MATCH('Admin Single Score'!K229, 'Dev Likert Scale Single Score'!$D$2:$D$8, 0))</f>
        <v>#N/A</v>
      </c>
      <c r="L227" s="45" t="e">
        <f>INDEX('Dev Likert Scale Single Score'!$E$2:$E$8, MATCH('Admin Single Score'!L229, 'Dev Likert Scale Single Score'!$D$2:$D$8, 0))</f>
        <v>#N/A</v>
      </c>
      <c r="M227" s="45" t="e">
        <f>INDEX('Dev Likert Scale Single Score'!$E$2:$E$8, MATCH('Admin Single Score'!M229, 'Dev Likert Scale Single Score'!$D$2:$D$8, 0))</f>
        <v>#N/A</v>
      </c>
      <c r="N227" s="45" t="e">
        <f>INDEX('Dev Likert Scale Single Score'!$E$2:$E$8, MATCH('Admin Single Score'!N229, 'Dev Likert Scale Single Score'!$D$2:$D$8, 0))</f>
        <v>#N/A</v>
      </c>
      <c r="O227" s="45" t="e">
        <f>INDEX('Dev Likert Scale Single Score'!$E$2:$E$8, MATCH('Admin Single Score'!O229, 'Dev Likert Scale Single Score'!$D$2:$D$8, 0))</f>
        <v>#N/A</v>
      </c>
      <c r="P227" s="45" t="e">
        <f>INDEX('Dev Likert Scale Single Score'!$E$2:$E$8, MATCH('Admin Single Score'!P229, 'Dev Likert Scale Single Score'!$D$2:$D$8, 0))</f>
        <v>#N/A</v>
      </c>
      <c r="Q227" s="45" t="e">
        <f>INDEX('Dev Likert Scale Single Score'!$E$2:$E$8, MATCH('Admin Single Score'!Q229, 'Dev Likert Scale Single Score'!$D$2:$D$8, 0))</f>
        <v>#N/A</v>
      </c>
      <c r="R227" s="45" t="e">
        <f>INDEX('Dev Likert Scale Single Score'!$E$2:$E$8, MATCH('Admin Single Score'!R229, 'Dev Likert Scale Single Score'!$D$2:$D$8, 0))</f>
        <v>#N/A</v>
      </c>
      <c r="S227" s="45" t="e">
        <f>INDEX('Dev Likert Scale Single Score'!$E$2:$E$8, MATCH('Admin Single Score'!S229, 'Dev Likert Scale Single Score'!$D$2:$D$8, 0))</f>
        <v>#N/A</v>
      </c>
      <c r="T227" s="45" t="e">
        <f>INDEX('Dev Likert Scale Single Score'!$E$2:$E$8, MATCH('Admin Single Score'!T229, 'Dev Likert Scale Single Score'!$D$2:$D$8, 0))</f>
        <v>#N/A</v>
      </c>
      <c r="U227" s="45" t="e">
        <f>INDEX('Dev Likert Scale Single Score'!$E$2:$E$8, MATCH('Admin Single Score'!U229, 'Dev Likert Scale Single Score'!$D$2:$D$8, 0))</f>
        <v>#N/A</v>
      </c>
      <c r="V227" s="45" t="e">
        <f>INDEX('Dev Likert Scale Single Score'!$E$2:$E$8, MATCH('Admin Single Score'!V229, 'Dev Likert Scale Single Score'!$D$2:$D$8, 0))</f>
        <v>#N/A</v>
      </c>
      <c r="W227" s="45" t="e">
        <f>INDEX('Dev Likert Scale Single Score'!$E$2:$E$8, MATCH('Admin Single Score'!W229, 'Dev Likert Scale Single Score'!$D$2:$D$8, 0))</f>
        <v>#N/A</v>
      </c>
      <c r="X227" s="45" t="e">
        <f>INDEX('Dev Likert Scale Single Score'!$E$2:$E$8, MATCH('Admin Single Score'!X229, 'Dev Likert Scale Single Score'!$D$2:$D$8, 0))</f>
        <v>#N/A</v>
      </c>
      <c r="Y227" s="45" t="e">
        <f>INDEX('Dev Likert Scale Single Score'!$E$2:$E$8, MATCH('Admin Single Score'!Y229, 'Dev Likert Scale Single Score'!$D$2:$D$8, 0))</f>
        <v>#N/A</v>
      </c>
      <c r="Z227" s="45" t="e">
        <f>INDEX('Dev Likert Scale Single Score'!$E$2:$E$8, MATCH('Admin Single Score'!Z229, 'Dev Likert Scale Single Score'!$D$2:$D$8, 0))</f>
        <v>#N/A</v>
      </c>
      <c r="AA227" s="45" t="e">
        <f>INDEX('Dev Likert Scale Single Score'!$E$2:$E$8, MATCH('Admin Single Score'!AA229, 'Dev Likert Scale Single Score'!$D$2:$D$8, 0))</f>
        <v>#N/A</v>
      </c>
      <c r="AB227" s="45" t="e">
        <f>INDEX('Dev Likert Scale Single Score'!$E$2:$E$8, MATCH('Admin Single Score'!AB229, 'Dev Likert Scale Single Score'!$D$2:$D$8, 0))</f>
        <v>#N/A</v>
      </c>
      <c r="AC227" s="45" t="e">
        <f>INDEX('Dev Likert Scale Single Score'!$E$2:$E$8, MATCH('Admin Single Score'!AC229, 'Dev Likert Scale Single Score'!$D$2:$D$8, 0))</f>
        <v>#N/A</v>
      </c>
      <c r="AD227" s="45" t="e">
        <f>INDEX('Dev Likert Scale Single Score'!$E$2:$E$8, MATCH('Admin Single Score'!AD229, 'Dev Likert Scale Single Score'!$D$2:$D$8, 0))</f>
        <v>#N/A</v>
      </c>
      <c r="AE227" s="45" t="e">
        <f>INDEX('Dev Likert Scale Single Score'!$E$2:$E$8, MATCH('Admin Single Score'!AE229, 'Dev Likert Scale Single Score'!$D$2:$D$8, 0))</f>
        <v>#N/A</v>
      </c>
      <c r="AF227" s="45" t="e">
        <f>INDEX('Dev Likert Scale Single Score'!$E$2:$E$8, MATCH('Admin Single Score'!AF229, 'Dev Likert Scale Single Score'!$D$2:$D$8, 0))</f>
        <v>#N/A</v>
      </c>
      <c r="AG227" s="45" t="e">
        <f>INDEX('Dev Likert Scale Single Score'!$E$2:$E$8, MATCH('Admin Single Score'!AG229, 'Dev Likert Scale Single Score'!$D$2:$D$8, 0))</f>
        <v>#N/A</v>
      </c>
      <c r="AH227" s="45" t="e">
        <f>INDEX('Dev Likert Scale Single Score'!$E$2:$E$8, MATCH('Admin Single Score'!AH229, 'Dev Likert Scale Single Score'!$D$2:$D$8, 0))</f>
        <v>#N/A</v>
      </c>
      <c r="AI227" s="45" t="e">
        <f>INDEX('Dev Likert Scale Single Score'!$E$2:$E$8, MATCH('Admin Single Score'!AI229, 'Dev Likert Scale Single Score'!$D$2:$D$8, 0))</f>
        <v>#N/A</v>
      </c>
      <c r="AJ227" s="45" t="e">
        <f>INDEX('Dev Likert Scale Single Score'!$E$2:$E$8, MATCH('Admin Single Score'!AJ229, 'Dev Likert Scale Single Score'!$D$2:$D$8, 0))</f>
        <v>#N/A</v>
      </c>
      <c r="AK227" s="45" t="e">
        <f>INDEX('Dev Likert Scale Single Score'!$E$2:$E$8, MATCH('Admin Single Score'!AK229, 'Dev Likert Scale Single Score'!$D$2:$D$8, 0))</f>
        <v>#N/A</v>
      </c>
      <c r="AL227" s="45" t="e">
        <f>INDEX('Dev Likert Scale Single Score'!$E$2:$E$8, MATCH('Admin Single Score'!AL229, 'Dev Likert Scale Single Score'!$D$2:$D$8, 0))</f>
        <v>#N/A</v>
      </c>
      <c r="AM227" s="45" t="e">
        <f>INDEX('Dev Likert Scale Single Score'!$E$2:$E$8, MATCH('Admin Single Score'!AM229, 'Dev Likert Scale Single Score'!$D$2:$D$8, 0))</f>
        <v>#N/A</v>
      </c>
      <c r="AN227" s="45" t="e">
        <f>INDEX('Dev Likert Scale Single Score'!$E$2:$E$8, MATCH('Admin Single Score'!AN229, 'Dev Likert Scale Single Score'!$D$2:$D$8, 0))</f>
        <v>#N/A</v>
      </c>
      <c r="AO227" s="45" t="e">
        <f>INDEX('Dev Likert Scale Single Score'!$E$2:$E$8, MATCH('Admin Single Score'!AO229, 'Dev Likert Scale Single Score'!$D$2:$D$8, 0))</f>
        <v>#N/A</v>
      </c>
      <c r="AP227" s="45" t="e">
        <f>INDEX('Dev Likert Scale Single Score'!$E$2:$E$8, MATCH('Admin Single Score'!AP229, 'Dev Likert Scale Single Score'!$D$2:$D$8, 0))</f>
        <v>#N/A</v>
      </c>
      <c r="AQ227" s="45" t="e">
        <f>INDEX('Dev Likert Scale Single Score'!$E$2:$E$8, MATCH('Admin Single Score'!AQ229, 'Dev Likert Scale Single Score'!$D$2:$D$8, 0))</f>
        <v>#N/A</v>
      </c>
    </row>
    <row r="228" spans="1:43" ht="16.5" thickTop="1" thickBot="1" x14ac:dyDescent="0.3">
      <c r="A228" s="92" t="str">
        <f>'Admin Single Score'!A230</f>
        <v>Question_46</v>
      </c>
      <c r="B228" s="13" t="str">
        <f>'Admin Single Score'!B230</f>
        <v>Question 49</v>
      </c>
      <c r="C228" s="59">
        <f ca="1">'Admin Single Score'!C230</f>
        <v>0</v>
      </c>
      <c r="D228" s="45" t="e">
        <f>INDEX('Dev Likert Scale Single Score'!$E$2:$E$8, MATCH('Admin Single Score'!D230, 'Dev Likert Scale Single Score'!$D$2:$D$8, 0))</f>
        <v>#N/A</v>
      </c>
      <c r="E228" s="45" t="e">
        <f>INDEX('Dev Likert Scale Single Score'!$E$2:$E$8, MATCH('Admin Single Score'!E230, 'Dev Likert Scale Single Score'!$D$2:$D$8, 0))</f>
        <v>#N/A</v>
      </c>
      <c r="F228" s="45" t="e">
        <f>INDEX('Dev Likert Scale Single Score'!$E$2:$E$8, MATCH('Admin Single Score'!F230, 'Dev Likert Scale Single Score'!$D$2:$D$8, 0))</f>
        <v>#N/A</v>
      </c>
      <c r="G228" s="45" t="e">
        <f>INDEX('Dev Likert Scale Single Score'!$E$2:$E$8, MATCH('Admin Single Score'!G230, 'Dev Likert Scale Single Score'!$D$2:$D$8, 0))</f>
        <v>#N/A</v>
      </c>
      <c r="H228" s="45" t="e">
        <f>INDEX('Dev Likert Scale Single Score'!$E$2:$E$8, MATCH('Admin Single Score'!H230, 'Dev Likert Scale Single Score'!$D$2:$D$8, 0))</f>
        <v>#N/A</v>
      </c>
      <c r="I228" s="45" t="e">
        <f>INDEX('Dev Likert Scale Single Score'!$E$2:$E$8, MATCH('Admin Single Score'!I230, 'Dev Likert Scale Single Score'!$D$2:$D$8, 0))</f>
        <v>#N/A</v>
      </c>
      <c r="J228" s="45" t="e">
        <f>INDEX('Dev Likert Scale Single Score'!$E$2:$E$8, MATCH('Admin Single Score'!J230, 'Dev Likert Scale Single Score'!$D$2:$D$8, 0))</f>
        <v>#N/A</v>
      </c>
      <c r="K228" s="45" t="e">
        <f>INDEX('Dev Likert Scale Single Score'!$E$2:$E$8, MATCH('Admin Single Score'!K230, 'Dev Likert Scale Single Score'!$D$2:$D$8, 0))</f>
        <v>#N/A</v>
      </c>
      <c r="L228" s="45" t="e">
        <f>INDEX('Dev Likert Scale Single Score'!$E$2:$E$8, MATCH('Admin Single Score'!L230, 'Dev Likert Scale Single Score'!$D$2:$D$8, 0))</f>
        <v>#N/A</v>
      </c>
      <c r="M228" s="45" t="e">
        <f>INDEX('Dev Likert Scale Single Score'!$E$2:$E$8, MATCH('Admin Single Score'!M230, 'Dev Likert Scale Single Score'!$D$2:$D$8, 0))</f>
        <v>#N/A</v>
      </c>
      <c r="N228" s="45" t="e">
        <f>INDEX('Dev Likert Scale Single Score'!$E$2:$E$8, MATCH('Admin Single Score'!N230, 'Dev Likert Scale Single Score'!$D$2:$D$8, 0))</f>
        <v>#N/A</v>
      </c>
      <c r="O228" s="45" t="e">
        <f>INDEX('Dev Likert Scale Single Score'!$E$2:$E$8, MATCH('Admin Single Score'!O230, 'Dev Likert Scale Single Score'!$D$2:$D$8, 0))</f>
        <v>#N/A</v>
      </c>
      <c r="P228" s="45" t="e">
        <f>INDEX('Dev Likert Scale Single Score'!$E$2:$E$8, MATCH('Admin Single Score'!P230, 'Dev Likert Scale Single Score'!$D$2:$D$8, 0))</f>
        <v>#N/A</v>
      </c>
      <c r="Q228" s="45" t="e">
        <f>INDEX('Dev Likert Scale Single Score'!$E$2:$E$8, MATCH('Admin Single Score'!Q230, 'Dev Likert Scale Single Score'!$D$2:$D$8, 0))</f>
        <v>#N/A</v>
      </c>
      <c r="R228" s="45" t="e">
        <f>INDEX('Dev Likert Scale Single Score'!$E$2:$E$8, MATCH('Admin Single Score'!R230, 'Dev Likert Scale Single Score'!$D$2:$D$8, 0))</f>
        <v>#N/A</v>
      </c>
      <c r="S228" s="45" t="e">
        <f>INDEX('Dev Likert Scale Single Score'!$E$2:$E$8, MATCH('Admin Single Score'!S230, 'Dev Likert Scale Single Score'!$D$2:$D$8, 0))</f>
        <v>#N/A</v>
      </c>
      <c r="T228" s="45" t="e">
        <f>INDEX('Dev Likert Scale Single Score'!$E$2:$E$8, MATCH('Admin Single Score'!T230, 'Dev Likert Scale Single Score'!$D$2:$D$8, 0))</f>
        <v>#N/A</v>
      </c>
      <c r="U228" s="45" t="e">
        <f>INDEX('Dev Likert Scale Single Score'!$E$2:$E$8, MATCH('Admin Single Score'!U230, 'Dev Likert Scale Single Score'!$D$2:$D$8, 0))</f>
        <v>#N/A</v>
      </c>
      <c r="V228" s="45" t="e">
        <f>INDEX('Dev Likert Scale Single Score'!$E$2:$E$8, MATCH('Admin Single Score'!V230, 'Dev Likert Scale Single Score'!$D$2:$D$8, 0))</f>
        <v>#N/A</v>
      </c>
      <c r="W228" s="45" t="e">
        <f>INDEX('Dev Likert Scale Single Score'!$E$2:$E$8, MATCH('Admin Single Score'!W230, 'Dev Likert Scale Single Score'!$D$2:$D$8, 0))</f>
        <v>#N/A</v>
      </c>
      <c r="X228" s="45" t="e">
        <f>INDEX('Dev Likert Scale Single Score'!$E$2:$E$8, MATCH('Admin Single Score'!X230, 'Dev Likert Scale Single Score'!$D$2:$D$8, 0))</f>
        <v>#N/A</v>
      </c>
      <c r="Y228" s="45" t="e">
        <f>INDEX('Dev Likert Scale Single Score'!$E$2:$E$8, MATCH('Admin Single Score'!Y230, 'Dev Likert Scale Single Score'!$D$2:$D$8, 0))</f>
        <v>#N/A</v>
      </c>
      <c r="Z228" s="45" t="e">
        <f>INDEX('Dev Likert Scale Single Score'!$E$2:$E$8, MATCH('Admin Single Score'!Z230, 'Dev Likert Scale Single Score'!$D$2:$D$8, 0))</f>
        <v>#N/A</v>
      </c>
      <c r="AA228" s="45" t="e">
        <f>INDEX('Dev Likert Scale Single Score'!$E$2:$E$8, MATCH('Admin Single Score'!AA230, 'Dev Likert Scale Single Score'!$D$2:$D$8, 0))</f>
        <v>#N/A</v>
      </c>
      <c r="AB228" s="45" t="e">
        <f>INDEX('Dev Likert Scale Single Score'!$E$2:$E$8, MATCH('Admin Single Score'!AB230, 'Dev Likert Scale Single Score'!$D$2:$D$8, 0))</f>
        <v>#N/A</v>
      </c>
      <c r="AC228" s="45" t="e">
        <f>INDEX('Dev Likert Scale Single Score'!$E$2:$E$8, MATCH('Admin Single Score'!AC230, 'Dev Likert Scale Single Score'!$D$2:$D$8, 0))</f>
        <v>#N/A</v>
      </c>
      <c r="AD228" s="45" t="e">
        <f>INDEX('Dev Likert Scale Single Score'!$E$2:$E$8, MATCH('Admin Single Score'!AD230, 'Dev Likert Scale Single Score'!$D$2:$D$8, 0))</f>
        <v>#N/A</v>
      </c>
      <c r="AE228" s="45" t="e">
        <f>INDEX('Dev Likert Scale Single Score'!$E$2:$E$8, MATCH('Admin Single Score'!AE230, 'Dev Likert Scale Single Score'!$D$2:$D$8, 0))</f>
        <v>#N/A</v>
      </c>
      <c r="AF228" s="45" t="e">
        <f>INDEX('Dev Likert Scale Single Score'!$E$2:$E$8, MATCH('Admin Single Score'!AF230, 'Dev Likert Scale Single Score'!$D$2:$D$8, 0))</f>
        <v>#N/A</v>
      </c>
      <c r="AG228" s="45" t="e">
        <f>INDEX('Dev Likert Scale Single Score'!$E$2:$E$8, MATCH('Admin Single Score'!AG230, 'Dev Likert Scale Single Score'!$D$2:$D$8, 0))</f>
        <v>#N/A</v>
      </c>
      <c r="AH228" s="45" t="e">
        <f>INDEX('Dev Likert Scale Single Score'!$E$2:$E$8, MATCH('Admin Single Score'!AH230, 'Dev Likert Scale Single Score'!$D$2:$D$8, 0))</f>
        <v>#N/A</v>
      </c>
      <c r="AI228" s="45" t="e">
        <f>INDEX('Dev Likert Scale Single Score'!$E$2:$E$8, MATCH('Admin Single Score'!AI230, 'Dev Likert Scale Single Score'!$D$2:$D$8, 0))</f>
        <v>#N/A</v>
      </c>
      <c r="AJ228" s="45" t="e">
        <f>INDEX('Dev Likert Scale Single Score'!$E$2:$E$8, MATCH('Admin Single Score'!AJ230, 'Dev Likert Scale Single Score'!$D$2:$D$8, 0))</f>
        <v>#N/A</v>
      </c>
      <c r="AK228" s="45" t="e">
        <f>INDEX('Dev Likert Scale Single Score'!$E$2:$E$8, MATCH('Admin Single Score'!AK230, 'Dev Likert Scale Single Score'!$D$2:$D$8, 0))</f>
        <v>#N/A</v>
      </c>
      <c r="AL228" s="45" t="e">
        <f>INDEX('Dev Likert Scale Single Score'!$E$2:$E$8, MATCH('Admin Single Score'!AL230, 'Dev Likert Scale Single Score'!$D$2:$D$8, 0))</f>
        <v>#N/A</v>
      </c>
      <c r="AM228" s="45" t="e">
        <f>INDEX('Dev Likert Scale Single Score'!$E$2:$E$8, MATCH('Admin Single Score'!AM230, 'Dev Likert Scale Single Score'!$D$2:$D$8, 0))</f>
        <v>#N/A</v>
      </c>
      <c r="AN228" s="45" t="e">
        <f>INDEX('Dev Likert Scale Single Score'!$E$2:$E$8, MATCH('Admin Single Score'!AN230, 'Dev Likert Scale Single Score'!$D$2:$D$8, 0))</f>
        <v>#N/A</v>
      </c>
      <c r="AO228" s="45" t="e">
        <f>INDEX('Dev Likert Scale Single Score'!$E$2:$E$8, MATCH('Admin Single Score'!AO230, 'Dev Likert Scale Single Score'!$D$2:$D$8, 0))</f>
        <v>#N/A</v>
      </c>
      <c r="AP228" s="45" t="e">
        <f>INDEX('Dev Likert Scale Single Score'!$E$2:$E$8, MATCH('Admin Single Score'!AP230, 'Dev Likert Scale Single Score'!$D$2:$D$8, 0))</f>
        <v>#N/A</v>
      </c>
      <c r="AQ228" s="45" t="e">
        <f>INDEX('Dev Likert Scale Single Score'!$E$2:$E$8, MATCH('Admin Single Score'!AQ230, 'Dev Likert Scale Single Score'!$D$2:$D$8, 0))</f>
        <v>#N/A</v>
      </c>
    </row>
    <row r="229" spans="1:43" ht="16.5" thickTop="1" thickBot="1" x14ac:dyDescent="0.3">
      <c r="A229" s="92" t="str">
        <f>'Admin Single Score'!A231</f>
        <v>Question_46</v>
      </c>
      <c r="B229" s="13" t="str">
        <f>'Admin Single Score'!B231</f>
        <v>Question 49</v>
      </c>
      <c r="C229" s="59">
        <f ca="1">'Admin Single Score'!C231</f>
        <v>0</v>
      </c>
      <c r="D229" s="45" t="e">
        <f>INDEX('Dev Likert Scale Single Score'!$E$2:$E$8, MATCH('Admin Single Score'!D231, 'Dev Likert Scale Single Score'!$D$2:$D$8, 0))</f>
        <v>#N/A</v>
      </c>
      <c r="E229" s="45" t="e">
        <f>INDEX('Dev Likert Scale Single Score'!$E$2:$E$8, MATCH('Admin Single Score'!E231, 'Dev Likert Scale Single Score'!$D$2:$D$8, 0))</f>
        <v>#N/A</v>
      </c>
      <c r="F229" s="45" t="e">
        <f>INDEX('Dev Likert Scale Single Score'!$E$2:$E$8, MATCH('Admin Single Score'!F231, 'Dev Likert Scale Single Score'!$D$2:$D$8, 0))</f>
        <v>#N/A</v>
      </c>
      <c r="G229" s="45" t="e">
        <f>INDEX('Dev Likert Scale Single Score'!$E$2:$E$8, MATCH('Admin Single Score'!G231, 'Dev Likert Scale Single Score'!$D$2:$D$8, 0))</f>
        <v>#N/A</v>
      </c>
      <c r="H229" s="45" t="e">
        <f>INDEX('Dev Likert Scale Single Score'!$E$2:$E$8, MATCH('Admin Single Score'!H231, 'Dev Likert Scale Single Score'!$D$2:$D$8, 0))</f>
        <v>#N/A</v>
      </c>
      <c r="I229" s="45" t="e">
        <f>INDEX('Dev Likert Scale Single Score'!$E$2:$E$8, MATCH('Admin Single Score'!I231, 'Dev Likert Scale Single Score'!$D$2:$D$8, 0))</f>
        <v>#N/A</v>
      </c>
      <c r="J229" s="45" t="e">
        <f>INDEX('Dev Likert Scale Single Score'!$E$2:$E$8, MATCH('Admin Single Score'!J231, 'Dev Likert Scale Single Score'!$D$2:$D$8, 0))</f>
        <v>#N/A</v>
      </c>
      <c r="K229" s="45" t="e">
        <f>INDEX('Dev Likert Scale Single Score'!$E$2:$E$8, MATCH('Admin Single Score'!K231, 'Dev Likert Scale Single Score'!$D$2:$D$8, 0))</f>
        <v>#N/A</v>
      </c>
      <c r="L229" s="45" t="e">
        <f>INDEX('Dev Likert Scale Single Score'!$E$2:$E$8, MATCH('Admin Single Score'!L231, 'Dev Likert Scale Single Score'!$D$2:$D$8, 0))</f>
        <v>#N/A</v>
      </c>
      <c r="M229" s="45" t="e">
        <f>INDEX('Dev Likert Scale Single Score'!$E$2:$E$8, MATCH('Admin Single Score'!M231, 'Dev Likert Scale Single Score'!$D$2:$D$8, 0))</f>
        <v>#N/A</v>
      </c>
      <c r="N229" s="45" t="e">
        <f>INDEX('Dev Likert Scale Single Score'!$E$2:$E$8, MATCH('Admin Single Score'!N231, 'Dev Likert Scale Single Score'!$D$2:$D$8, 0))</f>
        <v>#N/A</v>
      </c>
      <c r="O229" s="45" t="e">
        <f>INDEX('Dev Likert Scale Single Score'!$E$2:$E$8, MATCH('Admin Single Score'!O231, 'Dev Likert Scale Single Score'!$D$2:$D$8, 0))</f>
        <v>#N/A</v>
      </c>
      <c r="P229" s="45" t="e">
        <f>INDEX('Dev Likert Scale Single Score'!$E$2:$E$8, MATCH('Admin Single Score'!P231, 'Dev Likert Scale Single Score'!$D$2:$D$8, 0))</f>
        <v>#N/A</v>
      </c>
      <c r="Q229" s="45" t="e">
        <f>INDEX('Dev Likert Scale Single Score'!$E$2:$E$8, MATCH('Admin Single Score'!Q231, 'Dev Likert Scale Single Score'!$D$2:$D$8, 0))</f>
        <v>#N/A</v>
      </c>
      <c r="R229" s="45" t="e">
        <f>INDEX('Dev Likert Scale Single Score'!$E$2:$E$8, MATCH('Admin Single Score'!R231, 'Dev Likert Scale Single Score'!$D$2:$D$8, 0))</f>
        <v>#N/A</v>
      </c>
      <c r="S229" s="45" t="e">
        <f>INDEX('Dev Likert Scale Single Score'!$E$2:$E$8, MATCH('Admin Single Score'!S231, 'Dev Likert Scale Single Score'!$D$2:$D$8, 0))</f>
        <v>#N/A</v>
      </c>
      <c r="T229" s="45" t="e">
        <f>INDEX('Dev Likert Scale Single Score'!$E$2:$E$8, MATCH('Admin Single Score'!T231, 'Dev Likert Scale Single Score'!$D$2:$D$8, 0))</f>
        <v>#N/A</v>
      </c>
      <c r="U229" s="45" t="e">
        <f>INDEX('Dev Likert Scale Single Score'!$E$2:$E$8, MATCH('Admin Single Score'!U231, 'Dev Likert Scale Single Score'!$D$2:$D$8, 0))</f>
        <v>#N/A</v>
      </c>
      <c r="V229" s="45" t="e">
        <f>INDEX('Dev Likert Scale Single Score'!$E$2:$E$8, MATCH('Admin Single Score'!V231, 'Dev Likert Scale Single Score'!$D$2:$D$8, 0))</f>
        <v>#N/A</v>
      </c>
      <c r="W229" s="45" t="e">
        <f>INDEX('Dev Likert Scale Single Score'!$E$2:$E$8, MATCH('Admin Single Score'!W231, 'Dev Likert Scale Single Score'!$D$2:$D$8, 0))</f>
        <v>#N/A</v>
      </c>
      <c r="X229" s="45" t="e">
        <f>INDEX('Dev Likert Scale Single Score'!$E$2:$E$8, MATCH('Admin Single Score'!X231, 'Dev Likert Scale Single Score'!$D$2:$D$8, 0))</f>
        <v>#N/A</v>
      </c>
      <c r="Y229" s="45" t="e">
        <f>INDEX('Dev Likert Scale Single Score'!$E$2:$E$8, MATCH('Admin Single Score'!Y231, 'Dev Likert Scale Single Score'!$D$2:$D$8, 0))</f>
        <v>#N/A</v>
      </c>
      <c r="Z229" s="45" t="e">
        <f>INDEX('Dev Likert Scale Single Score'!$E$2:$E$8, MATCH('Admin Single Score'!Z231, 'Dev Likert Scale Single Score'!$D$2:$D$8, 0))</f>
        <v>#N/A</v>
      </c>
      <c r="AA229" s="45" t="e">
        <f>INDEX('Dev Likert Scale Single Score'!$E$2:$E$8, MATCH('Admin Single Score'!AA231, 'Dev Likert Scale Single Score'!$D$2:$D$8, 0))</f>
        <v>#N/A</v>
      </c>
      <c r="AB229" s="45" t="e">
        <f>INDEX('Dev Likert Scale Single Score'!$E$2:$E$8, MATCH('Admin Single Score'!AB231, 'Dev Likert Scale Single Score'!$D$2:$D$8, 0))</f>
        <v>#N/A</v>
      </c>
      <c r="AC229" s="45" t="e">
        <f>INDEX('Dev Likert Scale Single Score'!$E$2:$E$8, MATCH('Admin Single Score'!AC231, 'Dev Likert Scale Single Score'!$D$2:$D$8, 0))</f>
        <v>#N/A</v>
      </c>
      <c r="AD229" s="45" t="e">
        <f>INDEX('Dev Likert Scale Single Score'!$E$2:$E$8, MATCH('Admin Single Score'!AD231, 'Dev Likert Scale Single Score'!$D$2:$D$8, 0))</f>
        <v>#N/A</v>
      </c>
      <c r="AE229" s="45" t="e">
        <f>INDEX('Dev Likert Scale Single Score'!$E$2:$E$8, MATCH('Admin Single Score'!AE231, 'Dev Likert Scale Single Score'!$D$2:$D$8, 0))</f>
        <v>#N/A</v>
      </c>
      <c r="AF229" s="45" t="e">
        <f>INDEX('Dev Likert Scale Single Score'!$E$2:$E$8, MATCH('Admin Single Score'!AF231, 'Dev Likert Scale Single Score'!$D$2:$D$8, 0))</f>
        <v>#N/A</v>
      </c>
      <c r="AG229" s="45" t="e">
        <f>INDEX('Dev Likert Scale Single Score'!$E$2:$E$8, MATCH('Admin Single Score'!AG231, 'Dev Likert Scale Single Score'!$D$2:$D$8, 0))</f>
        <v>#N/A</v>
      </c>
      <c r="AH229" s="45" t="e">
        <f>INDEX('Dev Likert Scale Single Score'!$E$2:$E$8, MATCH('Admin Single Score'!AH231, 'Dev Likert Scale Single Score'!$D$2:$D$8, 0))</f>
        <v>#N/A</v>
      </c>
      <c r="AI229" s="45" t="e">
        <f>INDEX('Dev Likert Scale Single Score'!$E$2:$E$8, MATCH('Admin Single Score'!AI231, 'Dev Likert Scale Single Score'!$D$2:$D$8, 0))</f>
        <v>#N/A</v>
      </c>
      <c r="AJ229" s="45" t="e">
        <f>INDEX('Dev Likert Scale Single Score'!$E$2:$E$8, MATCH('Admin Single Score'!AJ231, 'Dev Likert Scale Single Score'!$D$2:$D$8, 0))</f>
        <v>#N/A</v>
      </c>
      <c r="AK229" s="45" t="e">
        <f>INDEX('Dev Likert Scale Single Score'!$E$2:$E$8, MATCH('Admin Single Score'!AK231, 'Dev Likert Scale Single Score'!$D$2:$D$8, 0))</f>
        <v>#N/A</v>
      </c>
      <c r="AL229" s="45" t="e">
        <f>INDEX('Dev Likert Scale Single Score'!$E$2:$E$8, MATCH('Admin Single Score'!AL231, 'Dev Likert Scale Single Score'!$D$2:$D$8, 0))</f>
        <v>#N/A</v>
      </c>
      <c r="AM229" s="45" t="e">
        <f>INDEX('Dev Likert Scale Single Score'!$E$2:$E$8, MATCH('Admin Single Score'!AM231, 'Dev Likert Scale Single Score'!$D$2:$D$8, 0))</f>
        <v>#N/A</v>
      </c>
      <c r="AN229" s="45" t="e">
        <f>INDEX('Dev Likert Scale Single Score'!$E$2:$E$8, MATCH('Admin Single Score'!AN231, 'Dev Likert Scale Single Score'!$D$2:$D$8, 0))</f>
        <v>#N/A</v>
      </c>
      <c r="AO229" s="45" t="e">
        <f>INDEX('Dev Likert Scale Single Score'!$E$2:$E$8, MATCH('Admin Single Score'!AO231, 'Dev Likert Scale Single Score'!$D$2:$D$8, 0))</f>
        <v>#N/A</v>
      </c>
      <c r="AP229" s="45" t="e">
        <f>INDEX('Dev Likert Scale Single Score'!$E$2:$E$8, MATCH('Admin Single Score'!AP231, 'Dev Likert Scale Single Score'!$D$2:$D$8, 0))</f>
        <v>#N/A</v>
      </c>
      <c r="AQ229" s="45" t="e">
        <f>INDEX('Dev Likert Scale Single Score'!$E$2:$E$8, MATCH('Admin Single Score'!AQ231, 'Dev Likert Scale Single Score'!$D$2:$D$8, 0))</f>
        <v>#N/A</v>
      </c>
    </row>
    <row r="230" spans="1:43" ht="16.5" thickTop="1" thickBot="1" x14ac:dyDescent="0.3">
      <c r="A230" s="92" t="str">
        <f>'Admin Single Score'!A232</f>
        <v>Question_46</v>
      </c>
      <c r="B230" s="13" t="str">
        <f>'Admin Single Score'!B232</f>
        <v>Question 49</v>
      </c>
      <c r="C230" s="59">
        <f ca="1">'Admin Single Score'!C232</f>
        <v>0</v>
      </c>
      <c r="D230" s="45" t="e">
        <f>INDEX('Dev Likert Scale Single Score'!$E$2:$E$8, MATCH('Admin Single Score'!D232, 'Dev Likert Scale Single Score'!$D$2:$D$8, 0))</f>
        <v>#N/A</v>
      </c>
      <c r="E230" s="45" t="e">
        <f>INDEX('Dev Likert Scale Single Score'!$E$2:$E$8, MATCH('Admin Single Score'!E232, 'Dev Likert Scale Single Score'!$D$2:$D$8, 0))</f>
        <v>#N/A</v>
      </c>
      <c r="F230" s="45" t="e">
        <f>INDEX('Dev Likert Scale Single Score'!$E$2:$E$8, MATCH('Admin Single Score'!F232, 'Dev Likert Scale Single Score'!$D$2:$D$8, 0))</f>
        <v>#N/A</v>
      </c>
      <c r="G230" s="45" t="e">
        <f>INDEX('Dev Likert Scale Single Score'!$E$2:$E$8, MATCH('Admin Single Score'!G232, 'Dev Likert Scale Single Score'!$D$2:$D$8, 0))</f>
        <v>#N/A</v>
      </c>
      <c r="H230" s="45" t="e">
        <f>INDEX('Dev Likert Scale Single Score'!$E$2:$E$8, MATCH('Admin Single Score'!H232, 'Dev Likert Scale Single Score'!$D$2:$D$8, 0))</f>
        <v>#N/A</v>
      </c>
      <c r="I230" s="45" t="e">
        <f>INDEX('Dev Likert Scale Single Score'!$E$2:$E$8, MATCH('Admin Single Score'!I232, 'Dev Likert Scale Single Score'!$D$2:$D$8, 0))</f>
        <v>#N/A</v>
      </c>
      <c r="J230" s="45" t="e">
        <f>INDEX('Dev Likert Scale Single Score'!$E$2:$E$8, MATCH('Admin Single Score'!J232, 'Dev Likert Scale Single Score'!$D$2:$D$8, 0))</f>
        <v>#N/A</v>
      </c>
      <c r="K230" s="45" t="e">
        <f>INDEX('Dev Likert Scale Single Score'!$E$2:$E$8, MATCH('Admin Single Score'!K232, 'Dev Likert Scale Single Score'!$D$2:$D$8, 0))</f>
        <v>#N/A</v>
      </c>
      <c r="L230" s="45" t="e">
        <f>INDEX('Dev Likert Scale Single Score'!$E$2:$E$8, MATCH('Admin Single Score'!L232, 'Dev Likert Scale Single Score'!$D$2:$D$8, 0))</f>
        <v>#N/A</v>
      </c>
      <c r="M230" s="45" t="e">
        <f>INDEX('Dev Likert Scale Single Score'!$E$2:$E$8, MATCH('Admin Single Score'!M232, 'Dev Likert Scale Single Score'!$D$2:$D$8, 0))</f>
        <v>#N/A</v>
      </c>
      <c r="N230" s="45" t="e">
        <f>INDEX('Dev Likert Scale Single Score'!$E$2:$E$8, MATCH('Admin Single Score'!N232, 'Dev Likert Scale Single Score'!$D$2:$D$8, 0))</f>
        <v>#N/A</v>
      </c>
      <c r="O230" s="45" t="e">
        <f>INDEX('Dev Likert Scale Single Score'!$E$2:$E$8, MATCH('Admin Single Score'!O232, 'Dev Likert Scale Single Score'!$D$2:$D$8, 0))</f>
        <v>#N/A</v>
      </c>
      <c r="P230" s="45" t="e">
        <f>INDEX('Dev Likert Scale Single Score'!$E$2:$E$8, MATCH('Admin Single Score'!P232, 'Dev Likert Scale Single Score'!$D$2:$D$8, 0))</f>
        <v>#N/A</v>
      </c>
      <c r="Q230" s="45" t="e">
        <f>INDEX('Dev Likert Scale Single Score'!$E$2:$E$8, MATCH('Admin Single Score'!Q232, 'Dev Likert Scale Single Score'!$D$2:$D$8, 0))</f>
        <v>#N/A</v>
      </c>
      <c r="R230" s="45" t="e">
        <f>INDEX('Dev Likert Scale Single Score'!$E$2:$E$8, MATCH('Admin Single Score'!R232, 'Dev Likert Scale Single Score'!$D$2:$D$8, 0))</f>
        <v>#N/A</v>
      </c>
      <c r="S230" s="45" t="e">
        <f>INDEX('Dev Likert Scale Single Score'!$E$2:$E$8, MATCH('Admin Single Score'!S232, 'Dev Likert Scale Single Score'!$D$2:$D$8, 0))</f>
        <v>#N/A</v>
      </c>
      <c r="T230" s="45" t="e">
        <f>INDEX('Dev Likert Scale Single Score'!$E$2:$E$8, MATCH('Admin Single Score'!T232, 'Dev Likert Scale Single Score'!$D$2:$D$8, 0))</f>
        <v>#N/A</v>
      </c>
      <c r="U230" s="45" t="e">
        <f>INDEX('Dev Likert Scale Single Score'!$E$2:$E$8, MATCH('Admin Single Score'!U232, 'Dev Likert Scale Single Score'!$D$2:$D$8, 0))</f>
        <v>#N/A</v>
      </c>
      <c r="V230" s="45" t="e">
        <f>INDEX('Dev Likert Scale Single Score'!$E$2:$E$8, MATCH('Admin Single Score'!V232, 'Dev Likert Scale Single Score'!$D$2:$D$8, 0))</f>
        <v>#N/A</v>
      </c>
      <c r="W230" s="45" t="e">
        <f>INDEX('Dev Likert Scale Single Score'!$E$2:$E$8, MATCH('Admin Single Score'!W232, 'Dev Likert Scale Single Score'!$D$2:$D$8, 0))</f>
        <v>#N/A</v>
      </c>
      <c r="X230" s="45" t="e">
        <f>INDEX('Dev Likert Scale Single Score'!$E$2:$E$8, MATCH('Admin Single Score'!X232, 'Dev Likert Scale Single Score'!$D$2:$D$8, 0))</f>
        <v>#N/A</v>
      </c>
      <c r="Y230" s="45" t="e">
        <f>INDEX('Dev Likert Scale Single Score'!$E$2:$E$8, MATCH('Admin Single Score'!Y232, 'Dev Likert Scale Single Score'!$D$2:$D$8, 0))</f>
        <v>#N/A</v>
      </c>
      <c r="Z230" s="45" t="e">
        <f>INDEX('Dev Likert Scale Single Score'!$E$2:$E$8, MATCH('Admin Single Score'!Z232, 'Dev Likert Scale Single Score'!$D$2:$D$8, 0))</f>
        <v>#N/A</v>
      </c>
      <c r="AA230" s="45" t="e">
        <f>INDEX('Dev Likert Scale Single Score'!$E$2:$E$8, MATCH('Admin Single Score'!AA232, 'Dev Likert Scale Single Score'!$D$2:$D$8, 0))</f>
        <v>#N/A</v>
      </c>
      <c r="AB230" s="45" t="e">
        <f>INDEX('Dev Likert Scale Single Score'!$E$2:$E$8, MATCH('Admin Single Score'!AB232, 'Dev Likert Scale Single Score'!$D$2:$D$8, 0))</f>
        <v>#N/A</v>
      </c>
      <c r="AC230" s="45" t="e">
        <f>INDEX('Dev Likert Scale Single Score'!$E$2:$E$8, MATCH('Admin Single Score'!AC232, 'Dev Likert Scale Single Score'!$D$2:$D$8, 0))</f>
        <v>#N/A</v>
      </c>
      <c r="AD230" s="45" t="e">
        <f>INDEX('Dev Likert Scale Single Score'!$E$2:$E$8, MATCH('Admin Single Score'!AD232, 'Dev Likert Scale Single Score'!$D$2:$D$8, 0))</f>
        <v>#N/A</v>
      </c>
      <c r="AE230" s="45" t="e">
        <f>INDEX('Dev Likert Scale Single Score'!$E$2:$E$8, MATCH('Admin Single Score'!AE232, 'Dev Likert Scale Single Score'!$D$2:$D$8, 0))</f>
        <v>#N/A</v>
      </c>
      <c r="AF230" s="45" t="e">
        <f>INDEX('Dev Likert Scale Single Score'!$E$2:$E$8, MATCH('Admin Single Score'!AF232, 'Dev Likert Scale Single Score'!$D$2:$D$8, 0))</f>
        <v>#N/A</v>
      </c>
      <c r="AG230" s="45" t="e">
        <f>INDEX('Dev Likert Scale Single Score'!$E$2:$E$8, MATCH('Admin Single Score'!AG232, 'Dev Likert Scale Single Score'!$D$2:$D$8, 0))</f>
        <v>#N/A</v>
      </c>
      <c r="AH230" s="45" t="e">
        <f>INDEX('Dev Likert Scale Single Score'!$E$2:$E$8, MATCH('Admin Single Score'!AH232, 'Dev Likert Scale Single Score'!$D$2:$D$8, 0))</f>
        <v>#N/A</v>
      </c>
      <c r="AI230" s="45" t="e">
        <f>INDEX('Dev Likert Scale Single Score'!$E$2:$E$8, MATCH('Admin Single Score'!AI232, 'Dev Likert Scale Single Score'!$D$2:$D$8, 0))</f>
        <v>#N/A</v>
      </c>
      <c r="AJ230" s="45" t="e">
        <f>INDEX('Dev Likert Scale Single Score'!$E$2:$E$8, MATCH('Admin Single Score'!AJ232, 'Dev Likert Scale Single Score'!$D$2:$D$8, 0))</f>
        <v>#N/A</v>
      </c>
      <c r="AK230" s="45" t="e">
        <f>INDEX('Dev Likert Scale Single Score'!$E$2:$E$8, MATCH('Admin Single Score'!AK232, 'Dev Likert Scale Single Score'!$D$2:$D$8, 0))</f>
        <v>#N/A</v>
      </c>
      <c r="AL230" s="45" t="e">
        <f>INDEX('Dev Likert Scale Single Score'!$E$2:$E$8, MATCH('Admin Single Score'!AL232, 'Dev Likert Scale Single Score'!$D$2:$D$8, 0))</f>
        <v>#N/A</v>
      </c>
      <c r="AM230" s="45" t="e">
        <f>INDEX('Dev Likert Scale Single Score'!$E$2:$E$8, MATCH('Admin Single Score'!AM232, 'Dev Likert Scale Single Score'!$D$2:$D$8, 0))</f>
        <v>#N/A</v>
      </c>
      <c r="AN230" s="45" t="e">
        <f>INDEX('Dev Likert Scale Single Score'!$E$2:$E$8, MATCH('Admin Single Score'!AN232, 'Dev Likert Scale Single Score'!$D$2:$D$8, 0))</f>
        <v>#N/A</v>
      </c>
      <c r="AO230" s="45" t="e">
        <f>INDEX('Dev Likert Scale Single Score'!$E$2:$E$8, MATCH('Admin Single Score'!AO232, 'Dev Likert Scale Single Score'!$D$2:$D$8, 0))</f>
        <v>#N/A</v>
      </c>
      <c r="AP230" s="45" t="e">
        <f>INDEX('Dev Likert Scale Single Score'!$E$2:$E$8, MATCH('Admin Single Score'!AP232, 'Dev Likert Scale Single Score'!$D$2:$D$8, 0))</f>
        <v>#N/A</v>
      </c>
      <c r="AQ230" s="45" t="e">
        <f>INDEX('Dev Likert Scale Single Score'!$E$2:$E$8, MATCH('Admin Single Score'!AQ232, 'Dev Likert Scale Single Score'!$D$2:$D$8, 0))</f>
        <v>#N/A</v>
      </c>
    </row>
    <row r="231" spans="1:43" ht="16.5" thickTop="1" thickBot="1" x14ac:dyDescent="0.3">
      <c r="A231" s="92" t="str">
        <f>'Admin Single Score'!A233</f>
        <v>Question_46</v>
      </c>
      <c r="B231" s="13" t="str">
        <f>'Admin Single Score'!B233</f>
        <v>Question 49</v>
      </c>
      <c r="C231" s="59">
        <f ca="1">'Admin Single Score'!C233</f>
        <v>0</v>
      </c>
      <c r="D231" s="45" t="e">
        <f>INDEX('Dev Likert Scale Single Score'!$E$2:$E$8, MATCH('Admin Single Score'!D233, 'Dev Likert Scale Single Score'!$D$2:$D$8, 0))</f>
        <v>#N/A</v>
      </c>
      <c r="E231" s="45" t="e">
        <f>INDEX('Dev Likert Scale Single Score'!$E$2:$E$8, MATCH('Admin Single Score'!E233, 'Dev Likert Scale Single Score'!$D$2:$D$8, 0))</f>
        <v>#N/A</v>
      </c>
      <c r="F231" s="45" t="e">
        <f>INDEX('Dev Likert Scale Single Score'!$E$2:$E$8, MATCH('Admin Single Score'!F233, 'Dev Likert Scale Single Score'!$D$2:$D$8, 0))</f>
        <v>#N/A</v>
      </c>
      <c r="G231" s="45" t="e">
        <f>INDEX('Dev Likert Scale Single Score'!$E$2:$E$8, MATCH('Admin Single Score'!G233, 'Dev Likert Scale Single Score'!$D$2:$D$8, 0))</f>
        <v>#N/A</v>
      </c>
      <c r="H231" s="45" t="e">
        <f>INDEX('Dev Likert Scale Single Score'!$E$2:$E$8, MATCH('Admin Single Score'!H233, 'Dev Likert Scale Single Score'!$D$2:$D$8, 0))</f>
        <v>#N/A</v>
      </c>
      <c r="I231" s="45" t="e">
        <f>INDEX('Dev Likert Scale Single Score'!$E$2:$E$8, MATCH('Admin Single Score'!I233, 'Dev Likert Scale Single Score'!$D$2:$D$8, 0))</f>
        <v>#N/A</v>
      </c>
      <c r="J231" s="45" t="e">
        <f>INDEX('Dev Likert Scale Single Score'!$E$2:$E$8, MATCH('Admin Single Score'!J233, 'Dev Likert Scale Single Score'!$D$2:$D$8, 0))</f>
        <v>#N/A</v>
      </c>
      <c r="K231" s="45" t="e">
        <f>INDEX('Dev Likert Scale Single Score'!$E$2:$E$8, MATCH('Admin Single Score'!K233, 'Dev Likert Scale Single Score'!$D$2:$D$8, 0))</f>
        <v>#N/A</v>
      </c>
      <c r="L231" s="45" t="e">
        <f>INDEX('Dev Likert Scale Single Score'!$E$2:$E$8, MATCH('Admin Single Score'!L233, 'Dev Likert Scale Single Score'!$D$2:$D$8, 0))</f>
        <v>#N/A</v>
      </c>
      <c r="M231" s="45" t="e">
        <f>INDEX('Dev Likert Scale Single Score'!$E$2:$E$8, MATCH('Admin Single Score'!M233, 'Dev Likert Scale Single Score'!$D$2:$D$8, 0))</f>
        <v>#N/A</v>
      </c>
      <c r="N231" s="45" t="e">
        <f>INDEX('Dev Likert Scale Single Score'!$E$2:$E$8, MATCH('Admin Single Score'!N233, 'Dev Likert Scale Single Score'!$D$2:$D$8, 0))</f>
        <v>#N/A</v>
      </c>
      <c r="O231" s="45" t="e">
        <f>INDEX('Dev Likert Scale Single Score'!$E$2:$E$8, MATCH('Admin Single Score'!O233, 'Dev Likert Scale Single Score'!$D$2:$D$8, 0))</f>
        <v>#N/A</v>
      </c>
      <c r="P231" s="45" t="e">
        <f>INDEX('Dev Likert Scale Single Score'!$E$2:$E$8, MATCH('Admin Single Score'!P233, 'Dev Likert Scale Single Score'!$D$2:$D$8, 0))</f>
        <v>#N/A</v>
      </c>
      <c r="Q231" s="45" t="e">
        <f>INDEX('Dev Likert Scale Single Score'!$E$2:$E$8, MATCH('Admin Single Score'!Q233, 'Dev Likert Scale Single Score'!$D$2:$D$8, 0))</f>
        <v>#N/A</v>
      </c>
      <c r="R231" s="45" t="e">
        <f>INDEX('Dev Likert Scale Single Score'!$E$2:$E$8, MATCH('Admin Single Score'!R233, 'Dev Likert Scale Single Score'!$D$2:$D$8, 0))</f>
        <v>#N/A</v>
      </c>
      <c r="S231" s="45" t="e">
        <f>INDEX('Dev Likert Scale Single Score'!$E$2:$E$8, MATCH('Admin Single Score'!S233, 'Dev Likert Scale Single Score'!$D$2:$D$8, 0))</f>
        <v>#N/A</v>
      </c>
      <c r="T231" s="45" t="e">
        <f>INDEX('Dev Likert Scale Single Score'!$E$2:$E$8, MATCH('Admin Single Score'!T233, 'Dev Likert Scale Single Score'!$D$2:$D$8, 0))</f>
        <v>#N/A</v>
      </c>
      <c r="U231" s="45" t="e">
        <f>INDEX('Dev Likert Scale Single Score'!$E$2:$E$8, MATCH('Admin Single Score'!U233, 'Dev Likert Scale Single Score'!$D$2:$D$8, 0))</f>
        <v>#N/A</v>
      </c>
      <c r="V231" s="45" t="e">
        <f>INDEX('Dev Likert Scale Single Score'!$E$2:$E$8, MATCH('Admin Single Score'!V233, 'Dev Likert Scale Single Score'!$D$2:$D$8, 0))</f>
        <v>#N/A</v>
      </c>
      <c r="W231" s="45" t="e">
        <f>INDEX('Dev Likert Scale Single Score'!$E$2:$E$8, MATCH('Admin Single Score'!W233, 'Dev Likert Scale Single Score'!$D$2:$D$8, 0))</f>
        <v>#N/A</v>
      </c>
      <c r="X231" s="45" t="e">
        <f>INDEX('Dev Likert Scale Single Score'!$E$2:$E$8, MATCH('Admin Single Score'!X233, 'Dev Likert Scale Single Score'!$D$2:$D$8, 0))</f>
        <v>#N/A</v>
      </c>
      <c r="Y231" s="45" t="e">
        <f>INDEX('Dev Likert Scale Single Score'!$E$2:$E$8, MATCH('Admin Single Score'!Y233, 'Dev Likert Scale Single Score'!$D$2:$D$8, 0))</f>
        <v>#N/A</v>
      </c>
      <c r="Z231" s="45" t="e">
        <f>INDEX('Dev Likert Scale Single Score'!$E$2:$E$8, MATCH('Admin Single Score'!Z233, 'Dev Likert Scale Single Score'!$D$2:$D$8, 0))</f>
        <v>#N/A</v>
      </c>
      <c r="AA231" s="45" t="e">
        <f>INDEX('Dev Likert Scale Single Score'!$E$2:$E$8, MATCH('Admin Single Score'!AA233, 'Dev Likert Scale Single Score'!$D$2:$D$8, 0))</f>
        <v>#N/A</v>
      </c>
      <c r="AB231" s="45" t="e">
        <f>INDEX('Dev Likert Scale Single Score'!$E$2:$E$8, MATCH('Admin Single Score'!AB233, 'Dev Likert Scale Single Score'!$D$2:$D$8, 0))</f>
        <v>#N/A</v>
      </c>
      <c r="AC231" s="45" t="e">
        <f>INDEX('Dev Likert Scale Single Score'!$E$2:$E$8, MATCH('Admin Single Score'!AC233, 'Dev Likert Scale Single Score'!$D$2:$D$8, 0))</f>
        <v>#N/A</v>
      </c>
      <c r="AD231" s="45" t="e">
        <f>INDEX('Dev Likert Scale Single Score'!$E$2:$E$8, MATCH('Admin Single Score'!AD233, 'Dev Likert Scale Single Score'!$D$2:$D$8, 0))</f>
        <v>#N/A</v>
      </c>
      <c r="AE231" s="45" t="e">
        <f>INDEX('Dev Likert Scale Single Score'!$E$2:$E$8, MATCH('Admin Single Score'!AE233, 'Dev Likert Scale Single Score'!$D$2:$D$8, 0))</f>
        <v>#N/A</v>
      </c>
      <c r="AF231" s="45" t="e">
        <f>INDEX('Dev Likert Scale Single Score'!$E$2:$E$8, MATCH('Admin Single Score'!AF233, 'Dev Likert Scale Single Score'!$D$2:$D$8, 0))</f>
        <v>#N/A</v>
      </c>
      <c r="AG231" s="45" t="e">
        <f>INDEX('Dev Likert Scale Single Score'!$E$2:$E$8, MATCH('Admin Single Score'!AG233, 'Dev Likert Scale Single Score'!$D$2:$D$8, 0))</f>
        <v>#N/A</v>
      </c>
      <c r="AH231" s="45" t="e">
        <f>INDEX('Dev Likert Scale Single Score'!$E$2:$E$8, MATCH('Admin Single Score'!AH233, 'Dev Likert Scale Single Score'!$D$2:$D$8, 0))</f>
        <v>#N/A</v>
      </c>
      <c r="AI231" s="45" t="e">
        <f>INDEX('Dev Likert Scale Single Score'!$E$2:$E$8, MATCH('Admin Single Score'!AI233, 'Dev Likert Scale Single Score'!$D$2:$D$8, 0))</f>
        <v>#N/A</v>
      </c>
      <c r="AJ231" s="45" t="e">
        <f>INDEX('Dev Likert Scale Single Score'!$E$2:$E$8, MATCH('Admin Single Score'!AJ233, 'Dev Likert Scale Single Score'!$D$2:$D$8, 0))</f>
        <v>#N/A</v>
      </c>
      <c r="AK231" s="45" t="e">
        <f>INDEX('Dev Likert Scale Single Score'!$E$2:$E$8, MATCH('Admin Single Score'!AK233, 'Dev Likert Scale Single Score'!$D$2:$D$8, 0))</f>
        <v>#N/A</v>
      </c>
      <c r="AL231" s="45" t="e">
        <f>INDEX('Dev Likert Scale Single Score'!$E$2:$E$8, MATCH('Admin Single Score'!AL233, 'Dev Likert Scale Single Score'!$D$2:$D$8, 0))</f>
        <v>#N/A</v>
      </c>
      <c r="AM231" s="45" t="e">
        <f>INDEX('Dev Likert Scale Single Score'!$E$2:$E$8, MATCH('Admin Single Score'!AM233, 'Dev Likert Scale Single Score'!$D$2:$D$8, 0))</f>
        <v>#N/A</v>
      </c>
      <c r="AN231" s="45" t="e">
        <f>INDEX('Dev Likert Scale Single Score'!$E$2:$E$8, MATCH('Admin Single Score'!AN233, 'Dev Likert Scale Single Score'!$D$2:$D$8, 0))</f>
        <v>#N/A</v>
      </c>
      <c r="AO231" s="45" t="e">
        <f>INDEX('Dev Likert Scale Single Score'!$E$2:$E$8, MATCH('Admin Single Score'!AO233, 'Dev Likert Scale Single Score'!$D$2:$D$8, 0))</f>
        <v>#N/A</v>
      </c>
      <c r="AP231" s="45" t="e">
        <f>INDEX('Dev Likert Scale Single Score'!$E$2:$E$8, MATCH('Admin Single Score'!AP233, 'Dev Likert Scale Single Score'!$D$2:$D$8, 0))</f>
        <v>#N/A</v>
      </c>
      <c r="AQ231" s="45" t="e">
        <f>INDEX('Dev Likert Scale Single Score'!$E$2:$E$8, MATCH('Admin Single Score'!AQ233, 'Dev Likert Scale Single Score'!$D$2:$D$8, 0))</f>
        <v>#N/A</v>
      </c>
    </row>
    <row r="232" spans="1:43" ht="16.5" thickTop="1" thickBot="1" x14ac:dyDescent="0.3">
      <c r="A232" s="92" t="str">
        <f>'Admin Single Score'!A234</f>
        <v>Question_47</v>
      </c>
      <c r="B232" s="13" t="str">
        <f>'Admin Single Score'!B234</f>
        <v>Question 50</v>
      </c>
      <c r="C232" s="59">
        <f ca="1">'Admin Single Score'!C234</f>
        <v>0</v>
      </c>
      <c r="D232" s="45" t="e">
        <f>INDEX('Dev Likert Scale Single Score'!$E$2:$E$8, MATCH('Admin Single Score'!D234, 'Dev Likert Scale Single Score'!$D$2:$D$8, 0))</f>
        <v>#N/A</v>
      </c>
      <c r="E232" s="45" t="e">
        <f>INDEX('Dev Likert Scale Single Score'!$E$2:$E$8, MATCH('Admin Single Score'!E234, 'Dev Likert Scale Single Score'!$D$2:$D$8, 0))</f>
        <v>#N/A</v>
      </c>
      <c r="F232" s="45" t="e">
        <f>INDEX('Dev Likert Scale Single Score'!$E$2:$E$8, MATCH('Admin Single Score'!F234, 'Dev Likert Scale Single Score'!$D$2:$D$8, 0))</f>
        <v>#N/A</v>
      </c>
      <c r="G232" s="45" t="e">
        <f>INDEX('Dev Likert Scale Single Score'!$E$2:$E$8, MATCH('Admin Single Score'!G234, 'Dev Likert Scale Single Score'!$D$2:$D$8, 0))</f>
        <v>#N/A</v>
      </c>
      <c r="H232" s="45" t="e">
        <f>INDEX('Dev Likert Scale Single Score'!$E$2:$E$8, MATCH('Admin Single Score'!H234, 'Dev Likert Scale Single Score'!$D$2:$D$8, 0))</f>
        <v>#N/A</v>
      </c>
      <c r="I232" s="45" t="e">
        <f>INDEX('Dev Likert Scale Single Score'!$E$2:$E$8, MATCH('Admin Single Score'!I234, 'Dev Likert Scale Single Score'!$D$2:$D$8, 0))</f>
        <v>#N/A</v>
      </c>
      <c r="J232" s="45" t="e">
        <f>INDEX('Dev Likert Scale Single Score'!$E$2:$E$8, MATCH('Admin Single Score'!J234, 'Dev Likert Scale Single Score'!$D$2:$D$8, 0))</f>
        <v>#N/A</v>
      </c>
      <c r="K232" s="45" t="e">
        <f>INDEX('Dev Likert Scale Single Score'!$E$2:$E$8, MATCH('Admin Single Score'!K234, 'Dev Likert Scale Single Score'!$D$2:$D$8, 0))</f>
        <v>#N/A</v>
      </c>
      <c r="L232" s="45" t="e">
        <f>INDEX('Dev Likert Scale Single Score'!$E$2:$E$8, MATCH('Admin Single Score'!L234, 'Dev Likert Scale Single Score'!$D$2:$D$8, 0))</f>
        <v>#N/A</v>
      </c>
      <c r="M232" s="45" t="e">
        <f>INDEX('Dev Likert Scale Single Score'!$E$2:$E$8, MATCH('Admin Single Score'!M234, 'Dev Likert Scale Single Score'!$D$2:$D$8, 0))</f>
        <v>#N/A</v>
      </c>
      <c r="N232" s="45" t="e">
        <f>INDEX('Dev Likert Scale Single Score'!$E$2:$E$8, MATCH('Admin Single Score'!N234, 'Dev Likert Scale Single Score'!$D$2:$D$8, 0))</f>
        <v>#N/A</v>
      </c>
      <c r="O232" s="45" t="e">
        <f>INDEX('Dev Likert Scale Single Score'!$E$2:$E$8, MATCH('Admin Single Score'!O234, 'Dev Likert Scale Single Score'!$D$2:$D$8, 0))</f>
        <v>#N/A</v>
      </c>
      <c r="P232" s="45" t="e">
        <f>INDEX('Dev Likert Scale Single Score'!$E$2:$E$8, MATCH('Admin Single Score'!P234, 'Dev Likert Scale Single Score'!$D$2:$D$8, 0))</f>
        <v>#N/A</v>
      </c>
      <c r="Q232" s="45" t="e">
        <f>INDEX('Dev Likert Scale Single Score'!$E$2:$E$8, MATCH('Admin Single Score'!Q234, 'Dev Likert Scale Single Score'!$D$2:$D$8, 0))</f>
        <v>#N/A</v>
      </c>
      <c r="R232" s="45" t="e">
        <f>INDEX('Dev Likert Scale Single Score'!$E$2:$E$8, MATCH('Admin Single Score'!R234, 'Dev Likert Scale Single Score'!$D$2:$D$8, 0))</f>
        <v>#N/A</v>
      </c>
      <c r="S232" s="45" t="e">
        <f>INDEX('Dev Likert Scale Single Score'!$E$2:$E$8, MATCH('Admin Single Score'!S234, 'Dev Likert Scale Single Score'!$D$2:$D$8, 0))</f>
        <v>#N/A</v>
      </c>
      <c r="T232" s="45" t="e">
        <f>INDEX('Dev Likert Scale Single Score'!$E$2:$E$8, MATCH('Admin Single Score'!T234, 'Dev Likert Scale Single Score'!$D$2:$D$8, 0))</f>
        <v>#N/A</v>
      </c>
      <c r="U232" s="45" t="e">
        <f>INDEX('Dev Likert Scale Single Score'!$E$2:$E$8, MATCH('Admin Single Score'!U234, 'Dev Likert Scale Single Score'!$D$2:$D$8, 0))</f>
        <v>#N/A</v>
      </c>
      <c r="V232" s="45" t="e">
        <f>INDEX('Dev Likert Scale Single Score'!$E$2:$E$8, MATCH('Admin Single Score'!V234, 'Dev Likert Scale Single Score'!$D$2:$D$8, 0))</f>
        <v>#N/A</v>
      </c>
      <c r="W232" s="45" t="e">
        <f>INDEX('Dev Likert Scale Single Score'!$E$2:$E$8, MATCH('Admin Single Score'!W234, 'Dev Likert Scale Single Score'!$D$2:$D$8, 0))</f>
        <v>#N/A</v>
      </c>
      <c r="X232" s="45" t="e">
        <f>INDEX('Dev Likert Scale Single Score'!$E$2:$E$8, MATCH('Admin Single Score'!X234, 'Dev Likert Scale Single Score'!$D$2:$D$8, 0))</f>
        <v>#N/A</v>
      </c>
      <c r="Y232" s="45" t="e">
        <f>INDEX('Dev Likert Scale Single Score'!$E$2:$E$8, MATCH('Admin Single Score'!Y234, 'Dev Likert Scale Single Score'!$D$2:$D$8, 0))</f>
        <v>#N/A</v>
      </c>
      <c r="Z232" s="45" t="e">
        <f>INDEX('Dev Likert Scale Single Score'!$E$2:$E$8, MATCH('Admin Single Score'!Z234, 'Dev Likert Scale Single Score'!$D$2:$D$8, 0))</f>
        <v>#N/A</v>
      </c>
      <c r="AA232" s="45" t="e">
        <f>INDEX('Dev Likert Scale Single Score'!$E$2:$E$8, MATCH('Admin Single Score'!AA234, 'Dev Likert Scale Single Score'!$D$2:$D$8, 0))</f>
        <v>#N/A</v>
      </c>
      <c r="AB232" s="45" t="e">
        <f>INDEX('Dev Likert Scale Single Score'!$E$2:$E$8, MATCH('Admin Single Score'!AB234, 'Dev Likert Scale Single Score'!$D$2:$D$8, 0))</f>
        <v>#N/A</v>
      </c>
      <c r="AC232" s="45" t="e">
        <f>INDEX('Dev Likert Scale Single Score'!$E$2:$E$8, MATCH('Admin Single Score'!AC234, 'Dev Likert Scale Single Score'!$D$2:$D$8, 0))</f>
        <v>#N/A</v>
      </c>
      <c r="AD232" s="45" t="e">
        <f>INDEX('Dev Likert Scale Single Score'!$E$2:$E$8, MATCH('Admin Single Score'!AD234, 'Dev Likert Scale Single Score'!$D$2:$D$8, 0))</f>
        <v>#N/A</v>
      </c>
      <c r="AE232" s="45" t="e">
        <f>INDEX('Dev Likert Scale Single Score'!$E$2:$E$8, MATCH('Admin Single Score'!AE234, 'Dev Likert Scale Single Score'!$D$2:$D$8, 0))</f>
        <v>#N/A</v>
      </c>
      <c r="AF232" s="45" t="e">
        <f>INDEX('Dev Likert Scale Single Score'!$E$2:$E$8, MATCH('Admin Single Score'!AF234, 'Dev Likert Scale Single Score'!$D$2:$D$8, 0))</f>
        <v>#N/A</v>
      </c>
      <c r="AG232" s="45" t="e">
        <f>INDEX('Dev Likert Scale Single Score'!$E$2:$E$8, MATCH('Admin Single Score'!AG234, 'Dev Likert Scale Single Score'!$D$2:$D$8, 0))</f>
        <v>#N/A</v>
      </c>
      <c r="AH232" s="45" t="e">
        <f>INDEX('Dev Likert Scale Single Score'!$E$2:$E$8, MATCH('Admin Single Score'!AH234, 'Dev Likert Scale Single Score'!$D$2:$D$8, 0))</f>
        <v>#N/A</v>
      </c>
      <c r="AI232" s="45" t="e">
        <f>INDEX('Dev Likert Scale Single Score'!$E$2:$E$8, MATCH('Admin Single Score'!AI234, 'Dev Likert Scale Single Score'!$D$2:$D$8, 0))</f>
        <v>#N/A</v>
      </c>
      <c r="AJ232" s="45" t="e">
        <f>INDEX('Dev Likert Scale Single Score'!$E$2:$E$8, MATCH('Admin Single Score'!AJ234, 'Dev Likert Scale Single Score'!$D$2:$D$8, 0))</f>
        <v>#N/A</v>
      </c>
      <c r="AK232" s="45" t="e">
        <f>INDEX('Dev Likert Scale Single Score'!$E$2:$E$8, MATCH('Admin Single Score'!AK234, 'Dev Likert Scale Single Score'!$D$2:$D$8, 0))</f>
        <v>#N/A</v>
      </c>
      <c r="AL232" s="45" t="e">
        <f>INDEX('Dev Likert Scale Single Score'!$E$2:$E$8, MATCH('Admin Single Score'!AL234, 'Dev Likert Scale Single Score'!$D$2:$D$8, 0))</f>
        <v>#N/A</v>
      </c>
      <c r="AM232" s="45" t="e">
        <f>INDEX('Dev Likert Scale Single Score'!$E$2:$E$8, MATCH('Admin Single Score'!AM234, 'Dev Likert Scale Single Score'!$D$2:$D$8, 0))</f>
        <v>#N/A</v>
      </c>
      <c r="AN232" s="45" t="e">
        <f>INDEX('Dev Likert Scale Single Score'!$E$2:$E$8, MATCH('Admin Single Score'!AN234, 'Dev Likert Scale Single Score'!$D$2:$D$8, 0))</f>
        <v>#N/A</v>
      </c>
      <c r="AO232" s="45" t="e">
        <f>INDEX('Dev Likert Scale Single Score'!$E$2:$E$8, MATCH('Admin Single Score'!AO234, 'Dev Likert Scale Single Score'!$D$2:$D$8, 0))</f>
        <v>#N/A</v>
      </c>
      <c r="AP232" s="45" t="e">
        <f>INDEX('Dev Likert Scale Single Score'!$E$2:$E$8, MATCH('Admin Single Score'!AP234, 'Dev Likert Scale Single Score'!$D$2:$D$8, 0))</f>
        <v>#N/A</v>
      </c>
      <c r="AQ232" s="45" t="e">
        <f>INDEX('Dev Likert Scale Single Score'!$E$2:$E$8, MATCH('Admin Single Score'!AQ234, 'Dev Likert Scale Single Score'!$D$2:$D$8, 0))</f>
        <v>#N/A</v>
      </c>
    </row>
    <row r="233" spans="1:43" ht="16.5" thickTop="1" thickBot="1" x14ac:dyDescent="0.3">
      <c r="A233" s="92" t="str">
        <f>'Admin Single Score'!A235</f>
        <v>Question_47</v>
      </c>
      <c r="B233" s="13" t="str">
        <f>'Admin Single Score'!B235</f>
        <v>Question 50</v>
      </c>
      <c r="C233" s="59">
        <f ca="1">'Admin Single Score'!C235</f>
        <v>0</v>
      </c>
      <c r="D233" s="45" t="e">
        <f>INDEX('Dev Likert Scale Single Score'!$E$2:$E$8, MATCH('Admin Single Score'!D235, 'Dev Likert Scale Single Score'!$D$2:$D$8, 0))</f>
        <v>#N/A</v>
      </c>
      <c r="E233" s="45" t="e">
        <f>INDEX('Dev Likert Scale Single Score'!$E$2:$E$8, MATCH('Admin Single Score'!E235, 'Dev Likert Scale Single Score'!$D$2:$D$8, 0))</f>
        <v>#N/A</v>
      </c>
      <c r="F233" s="45" t="e">
        <f>INDEX('Dev Likert Scale Single Score'!$E$2:$E$8, MATCH('Admin Single Score'!F235, 'Dev Likert Scale Single Score'!$D$2:$D$8, 0))</f>
        <v>#N/A</v>
      </c>
      <c r="G233" s="45" t="e">
        <f>INDEX('Dev Likert Scale Single Score'!$E$2:$E$8, MATCH('Admin Single Score'!G235, 'Dev Likert Scale Single Score'!$D$2:$D$8, 0))</f>
        <v>#N/A</v>
      </c>
      <c r="H233" s="45" t="e">
        <f>INDEX('Dev Likert Scale Single Score'!$E$2:$E$8, MATCH('Admin Single Score'!H235, 'Dev Likert Scale Single Score'!$D$2:$D$8, 0))</f>
        <v>#N/A</v>
      </c>
      <c r="I233" s="45" t="e">
        <f>INDEX('Dev Likert Scale Single Score'!$E$2:$E$8, MATCH('Admin Single Score'!I235, 'Dev Likert Scale Single Score'!$D$2:$D$8, 0))</f>
        <v>#N/A</v>
      </c>
      <c r="J233" s="45" t="e">
        <f>INDEX('Dev Likert Scale Single Score'!$E$2:$E$8, MATCH('Admin Single Score'!J235, 'Dev Likert Scale Single Score'!$D$2:$D$8, 0))</f>
        <v>#N/A</v>
      </c>
      <c r="K233" s="45" t="e">
        <f>INDEX('Dev Likert Scale Single Score'!$E$2:$E$8, MATCH('Admin Single Score'!K235, 'Dev Likert Scale Single Score'!$D$2:$D$8, 0))</f>
        <v>#N/A</v>
      </c>
      <c r="L233" s="45" t="e">
        <f>INDEX('Dev Likert Scale Single Score'!$E$2:$E$8, MATCH('Admin Single Score'!L235, 'Dev Likert Scale Single Score'!$D$2:$D$8, 0))</f>
        <v>#N/A</v>
      </c>
      <c r="M233" s="45" t="e">
        <f>INDEX('Dev Likert Scale Single Score'!$E$2:$E$8, MATCH('Admin Single Score'!M235, 'Dev Likert Scale Single Score'!$D$2:$D$8, 0))</f>
        <v>#N/A</v>
      </c>
      <c r="N233" s="45" t="e">
        <f>INDEX('Dev Likert Scale Single Score'!$E$2:$E$8, MATCH('Admin Single Score'!N235, 'Dev Likert Scale Single Score'!$D$2:$D$8, 0))</f>
        <v>#N/A</v>
      </c>
      <c r="O233" s="45" t="e">
        <f>INDEX('Dev Likert Scale Single Score'!$E$2:$E$8, MATCH('Admin Single Score'!O235, 'Dev Likert Scale Single Score'!$D$2:$D$8, 0))</f>
        <v>#N/A</v>
      </c>
      <c r="P233" s="45" t="e">
        <f>INDEX('Dev Likert Scale Single Score'!$E$2:$E$8, MATCH('Admin Single Score'!P235, 'Dev Likert Scale Single Score'!$D$2:$D$8, 0))</f>
        <v>#N/A</v>
      </c>
      <c r="Q233" s="45" t="e">
        <f>INDEX('Dev Likert Scale Single Score'!$E$2:$E$8, MATCH('Admin Single Score'!Q235, 'Dev Likert Scale Single Score'!$D$2:$D$8, 0))</f>
        <v>#N/A</v>
      </c>
      <c r="R233" s="45" t="e">
        <f>INDEX('Dev Likert Scale Single Score'!$E$2:$E$8, MATCH('Admin Single Score'!R235, 'Dev Likert Scale Single Score'!$D$2:$D$8, 0))</f>
        <v>#N/A</v>
      </c>
      <c r="S233" s="45" t="e">
        <f>INDEX('Dev Likert Scale Single Score'!$E$2:$E$8, MATCH('Admin Single Score'!S235, 'Dev Likert Scale Single Score'!$D$2:$D$8, 0))</f>
        <v>#N/A</v>
      </c>
      <c r="T233" s="45" t="e">
        <f>INDEX('Dev Likert Scale Single Score'!$E$2:$E$8, MATCH('Admin Single Score'!T235, 'Dev Likert Scale Single Score'!$D$2:$D$8, 0))</f>
        <v>#N/A</v>
      </c>
      <c r="U233" s="45" t="e">
        <f>INDEX('Dev Likert Scale Single Score'!$E$2:$E$8, MATCH('Admin Single Score'!U235, 'Dev Likert Scale Single Score'!$D$2:$D$8, 0))</f>
        <v>#N/A</v>
      </c>
      <c r="V233" s="45" t="e">
        <f>INDEX('Dev Likert Scale Single Score'!$E$2:$E$8, MATCH('Admin Single Score'!V235, 'Dev Likert Scale Single Score'!$D$2:$D$8, 0))</f>
        <v>#N/A</v>
      </c>
      <c r="W233" s="45" t="e">
        <f>INDEX('Dev Likert Scale Single Score'!$E$2:$E$8, MATCH('Admin Single Score'!W235, 'Dev Likert Scale Single Score'!$D$2:$D$8, 0))</f>
        <v>#N/A</v>
      </c>
      <c r="X233" s="45" t="e">
        <f>INDEX('Dev Likert Scale Single Score'!$E$2:$E$8, MATCH('Admin Single Score'!X235, 'Dev Likert Scale Single Score'!$D$2:$D$8, 0))</f>
        <v>#N/A</v>
      </c>
      <c r="Y233" s="45" t="e">
        <f>INDEX('Dev Likert Scale Single Score'!$E$2:$E$8, MATCH('Admin Single Score'!Y235, 'Dev Likert Scale Single Score'!$D$2:$D$8, 0))</f>
        <v>#N/A</v>
      </c>
      <c r="Z233" s="45" t="e">
        <f>INDEX('Dev Likert Scale Single Score'!$E$2:$E$8, MATCH('Admin Single Score'!Z235, 'Dev Likert Scale Single Score'!$D$2:$D$8, 0))</f>
        <v>#N/A</v>
      </c>
      <c r="AA233" s="45" t="e">
        <f>INDEX('Dev Likert Scale Single Score'!$E$2:$E$8, MATCH('Admin Single Score'!AA235, 'Dev Likert Scale Single Score'!$D$2:$D$8, 0))</f>
        <v>#N/A</v>
      </c>
      <c r="AB233" s="45" t="e">
        <f>INDEX('Dev Likert Scale Single Score'!$E$2:$E$8, MATCH('Admin Single Score'!AB235, 'Dev Likert Scale Single Score'!$D$2:$D$8, 0))</f>
        <v>#N/A</v>
      </c>
      <c r="AC233" s="45" t="e">
        <f>INDEX('Dev Likert Scale Single Score'!$E$2:$E$8, MATCH('Admin Single Score'!AC235, 'Dev Likert Scale Single Score'!$D$2:$D$8, 0))</f>
        <v>#N/A</v>
      </c>
      <c r="AD233" s="45" t="e">
        <f>INDEX('Dev Likert Scale Single Score'!$E$2:$E$8, MATCH('Admin Single Score'!AD235, 'Dev Likert Scale Single Score'!$D$2:$D$8, 0))</f>
        <v>#N/A</v>
      </c>
      <c r="AE233" s="45" t="e">
        <f>INDEX('Dev Likert Scale Single Score'!$E$2:$E$8, MATCH('Admin Single Score'!AE235, 'Dev Likert Scale Single Score'!$D$2:$D$8, 0))</f>
        <v>#N/A</v>
      </c>
      <c r="AF233" s="45" t="e">
        <f>INDEX('Dev Likert Scale Single Score'!$E$2:$E$8, MATCH('Admin Single Score'!AF235, 'Dev Likert Scale Single Score'!$D$2:$D$8, 0))</f>
        <v>#N/A</v>
      </c>
      <c r="AG233" s="45" t="e">
        <f>INDEX('Dev Likert Scale Single Score'!$E$2:$E$8, MATCH('Admin Single Score'!AG235, 'Dev Likert Scale Single Score'!$D$2:$D$8, 0))</f>
        <v>#N/A</v>
      </c>
      <c r="AH233" s="45" t="e">
        <f>INDEX('Dev Likert Scale Single Score'!$E$2:$E$8, MATCH('Admin Single Score'!AH235, 'Dev Likert Scale Single Score'!$D$2:$D$8, 0))</f>
        <v>#N/A</v>
      </c>
      <c r="AI233" s="45" t="e">
        <f>INDEX('Dev Likert Scale Single Score'!$E$2:$E$8, MATCH('Admin Single Score'!AI235, 'Dev Likert Scale Single Score'!$D$2:$D$8, 0))</f>
        <v>#N/A</v>
      </c>
      <c r="AJ233" s="45" t="e">
        <f>INDEX('Dev Likert Scale Single Score'!$E$2:$E$8, MATCH('Admin Single Score'!AJ235, 'Dev Likert Scale Single Score'!$D$2:$D$8, 0))</f>
        <v>#N/A</v>
      </c>
      <c r="AK233" s="45" t="e">
        <f>INDEX('Dev Likert Scale Single Score'!$E$2:$E$8, MATCH('Admin Single Score'!AK235, 'Dev Likert Scale Single Score'!$D$2:$D$8, 0))</f>
        <v>#N/A</v>
      </c>
      <c r="AL233" s="45" t="e">
        <f>INDEX('Dev Likert Scale Single Score'!$E$2:$E$8, MATCH('Admin Single Score'!AL235, 'Dev Likert Scale Single Score'!$D$2:$D$8, 0))</f>
        <v>#N/A</v>
      </c>
      <c r="AM233" s="45" t="e">
        <f>INDEX('Dev Likert Scale Single Score'!$E$2:$E$8, MATCH('Admin Single Score'!AM235, 'Dev Likert Scale Single Score'!$D$2:$D$8, 0))</f>
        <v>#N/A</v>
      </c>
      <c r="AN233" s="45" t="e">
        <f>INDEX('Dev Likert Scale Single Score'!$E$2:$E$8, MATCH('Admin Single Score'!AN235, 'Dev Likert Scale Single Score'!$D$2:$D$8, 0))</f>
        <v>#N/A</v>
      </c>
      <c r="AO233" s="45" t="e">
        <f>INDEX('Dev Likert Scale Single Score'!$E$2:$E$8, MATCH('Admin Single Score'!AO235, 'Dev Likert Scale Single Score'!$D$2:$D$8, 0))</f>
        <v>#N/A</v>
      </c>
      <c r="AP233" s="45" t="e">
        <f>INDEX('Dev Likert Scale Single Score'!$E$2:$E$8, MATCH('Admin Single Score'!AP235, 'Dev Likert Scale Single Score'!$D$2:$D$8, 0))</f>
        <v>#N/A</v>
      </c>
      <c r="AQ233" s="45" t="e">
        <f>INDEX('Dev Likert Scale Single Score'!$E$2:$E$8, MATCH('Admin Single Score'!AQ235, 'Dev Likert Scale Single Score'!$D$2:$D$8, 0))</f>
        <v>#N/A</v>
      </c>
    </row>
    <row r="234" spans="1:43" ht="16.5" thickTop="1" thickBot="1" x14ac:dyDescent="0.3">
      <c r="A234" s="92" t="str">
        <f>'Admin Single Score'!A236</f>
        <v>Question_47</v>
      </c>
      <c r="B234" s="13" t="str">
        <f>'Admin Single Score'!B236</f>
        <v>Question 50</v>
      </c>
      <c r="C234" s="59">
        <f ca="1">'Admin Single Score'!C236</f>
        <v>0</v>
      </c>
      <c r="D234" s="45" t="e">
        <f>INDEX('Dev Likert Scale Single Score'!$E$2:$E$8, MATCH('Admin Single Score'!D236, 'Dev Likert Scale Single Score'!$D$2:$D$8, 0))</f>
        <v>#N/A</v>
      </c>
      <c r="E234" s="45" t="e">
        <f>INDEX('Dev Likert Scale Single Score'!$E$2:$E$8, MATCH('Admin Single Score'!E236, 'Dev Likert Scale Single Score'!$D$2:$D$8, 0))</f>
        <v>#N/A</v>
      </c>
      <c r="F234" s="45" t="e">
        <f>INDEX('Dev Likert Scale Single Score'!$E$2:$E$8, MATCH('Admin Single Score'!F236, 'Dev Likert Scale Single Score'!$D$2:$D$8, 0))</f>
        <v>#N/A</v>
      </c>
      <c r="G234" s="45" t="e">
        <f>INDEX('Dev Likert Scale Single Score'!$E$2:$E$8, MATCH('Admin Single Score'!G236, 'Dev Likert Scale Single Score'!$D$2:$D$8, 0))</f>
        <v>#N/A</v>
      </c>
      <c r="H234" s="45" t="e">
        <f>INDEX('Dev Likert Scale Single Score'!$E$2:$E$8, MATCH('Admin Single Score'!H236, 'Dev Likert Scale Single Score'!$D$2:$D$8, 0))</f>
        <v>#N/A</v>
      </c>
      <c r="I234" s="45" t="e">
        <f>INDEX('Dev Likert Scale Single Score'!$E$2:$E$8, MATCH('Admin Single Score'!I236, 'Dev Likert Scale Single Score'!$D$2:$D$8, 0))</f>
        <v>#N/A</v>
      </c>
      <c r="J234" s="45" t="e">
        <f>INDEX('Dev Likert Scale Single Score'!$E$2:$E$8, MATCH('Admin Single Score'!J236, 'Dev Likert Scale Single Score'!$D$2:$D$8, 0))</f>
        <v>#N/A</v>
      </c>
      <c r="K234" s="45" t="e">
        <f>INDEX('Dev Likert Scale Single Score'!$E$2:$E$8, MATCH('Admin Single Score'!K236, 'Dev Likert Scale Single Score'!$D$2:$D$8, 0))</f>
        <v>#N/A</v>
      </c>
      <c r="L234" s="45" t="e">
        <f>INDEX('Dev Likert Scale Single Score'!$E$2:$E$8, MATCH('Admin Single Score'!L236, 'Dev Likert Scale Single Score'!$D$2:$D$8, 0))</f>
        <v>#N/A</v>
      </c>
      <c r="M234" s="45" t="e">
        <f>INDEX('Dev Likert Scale Single Score'!$E$2:$E$8, MATCH('Admin Single Score'!M236, 'Dev Likert Scale Single Score'!$D$2:$D$8, 0))</f>
        <v>#N/A</v>
      </c>
      <c r="N234" s="45" t="e">
        <f>INDEX('Dev Likert Scale Single Score'!$E$2:$E$8, MATCH('Admin Single Score'!N236, 'Dev Likert Scale Single Score'!$D$2:$D$8, 0))</f>
        <v>#N/A</v>
      </c>
      <c r="O234" s="45" t="e">
        <f>INDEX('Dev Likert Scale Single Score'!$E$2:$E$8, MATCH('Admin Single Score'!O236, 'Dev Likert Scale Single Score'!$D$2:$D$8, 0))</f>
        <v>#N/A</v>
      </c>
      <c r="P234" s="45" t="e">
        <f>INDEX('Dev Likert Scale Single Score'!$E$2:$E$8, MATCH('Admin Single Score'!P236, 'Dev Likert Scale Single Score'!$D$2:$D$8, 0))</f>
        <v>#N/A</v>
      </c>
      <c r="Q234" s="45" t="e">
        <f>INDEX('Dev Likert Scale Single Score'!$E$2:$E$8, MATCH('Admin Single Score'!Q236, 'Dev Likert Scale Single Score'!$D$2:$D$8, 0))</f>
        <v>#N/A</v>
      </c>
      <c r="R234" s="45" t="e">
        <f>INDEX('Dev Likert Scale Single Score'!$E$2:$E$8, MATCH('Admin Single Score'!R236, 'Dev Likert Scale Single Score'!$D$2:$D$8, 0))</f>
        <v>#N/A</v>
      </c>
      <c r="S234" s="45" t="e">
        <f>INDEX('Dev Likert Scale Single Score'!$E$2:$E$8, MATCH('Admin Single Score'!S236, 'Dev Likert Scale Single Score'!$D$2:$D$8, 0))</f>
        <v>#N/A</v>
      </c>
      <c r="T234" s="45" t="e">
        <f>INDEX('Dev Likert Scale Single Score'!$E$2:$E$8, MATCH('Admin Single Score'!T236, 'Dev Likert Scale Single Score'!$D$2:$D$8, 0))</f>
        <v>#N/A</v>
      </c>
      <c r="U234" s="45" t="e">
        <f>INDEX('Dev Likert Scale Single Score'!$E$2:$E$8, MATCH('Admin Single Score'!U236, 'Dev Likert Scale Single Score'!$D$2:$D$8, 0))</f>
        <v>#N/A</v>
      </c>
      <c r="V234" s="45" t="e">
        <f>INDEX('Dev Likert Scale Single Score'!$E$2:$E$8, MATCH('Admin Single Score'!V236, 'Dev Likert Scale Single Score'!$D$2:$D$8, 0))</f>
        <v>#N/A</v>
      </c>
      <c r="W234" s="45" t="e">
        <f>INDEX('Dev Likert Scale Single Score'!$E$2:$E$8, MATCH('Admin Single Score'!W236, 'Dev Likert Scale Single Score'!$D$2:$D$8, 0))</f>
        <v>#N/A</v>
      </c>
      <c r="X234" s="45" t="e">
        <f>INDEX('Dev Likert Scale Single Score'!$E$2:$E$8, MATCH('Admin Single Score'!X236, 'Dev Likert Scale Single Score'!$D$2:$D$8, 0))</f>
        <v>#N/A</v>
      </c>
      <c r="Y234" s="45" t="e">
        <f>INDEX('Dev Likert Scale Single Score'!$E$2:$E$8, MATCH('Admin Single Score'!Y236, 'Dev Likert Scale Single Score'!$D$2:$D$8, 0))</f>
        <v>#N/A</v>
      </c>
      <c r="Z234" s="45" t="e">
        <f>INDEX('Dev Likert Scale Single Score'!$E$2:$E$8, MATCH('Admin Single Score'!Z236, 'Dev Likert Scale Single Score'!$D$2:$D$8, 0))</f>
        <v>#N/A</v>
      </c>
      <c r="AA234" s="45" t="e">
        <f>INDEX('Dev Likert Scale Single Score'!$E$2:$E$8, MATCH('Admin Single Score'!AA236, 'Dev Likert Scale Single Score'!$D$2:$D$8, 0))</f>
        <v>#N/A</v>
      </c>
      <c r="AB234" s="45" t="e">
        <f>INDEX('Dev Likert Scale Single Score'!$E$2:$E$8, MATCH('Admin Single Score'!AB236, 'Dev Likert Scale Single Score'!$D$2:$D$8, 0))</f>
        <v>#N/A</v>
      </c>
      <c r="AC234" s="45" t="e">
        <f>INDEX('Dev Likert Scale Single Score'!$E$2:$E$8, MATCH('Admin Single Score'!AC236, 'Dev Likert Scale Single Score'!$D$2:$D$8, 0))</f>
        <v>#N/A</v>
      </c>
      <c r="AD234" s="45" t="e">
        <f>INDEX('Dev Likert Scale Single Score'!$E$2:$E$8, MATCH('Admin Single Score'!AD236, 'Dev Likert Scale Single Score'!$D$2:$D$8, 0))</f>
        <v>#N/A</v>
      </c>
      <c r="AE234" s="45" t="e">
        <f>INDEX('Dev Likert Scale Single Score'!$E$2:$E$8, MATCH('Admin Single Score'!AE236, 'Dev Likert Scale Single Score'!$D$2:$D$8, 0))</f>
        <v>#N/A</v>
      </c>
      <c r="AF234" s="45" t="e">
        <f>INDEX('Dev Likert Scale Single Score'!$E$2:$E$8, MATCH('Admin Single Score'!AF236, 'Dev Likert Scale Single Score'!$D$2:$D$8, 0))</f>
        <v>#N/A</v>
      </c>
      <c r="AG234" s="45" t="e">
        <f>INDEX('Dev Likert Scale Single Score'!$E$2:$E$8, MATCH('Admin Single Score'!AG236, 'Dev Likert Scale Single Score'!$D$2:$D$8, 0))</f>
        <v>#N/A</v>
      </c>
      <c r="AH234" s="45" t="e">
        <f>INDEX('Dev Likert Scale Single Score'!$E$2:$E$8, MATCH('Admin Single Score'!AH236, 'Dev Likert Scale Single Score'!$D$2:$D$8, 0))</f>
        <v>#N/A</v>
      </c>
      <c r="AI234" s="45" t="e">
        <f>INDEX('Dev Likert Scale Single Score'!$E$2:$E$8, MATCH('Admin Single Score'!AI236, 'Dev Likert Scale Single Score'!$D$2:$D$8, 0))</f>
        <v>#N/A</v>
      </c>
      <c r="AJ234" s="45" t="e">
        <f>INDEX('Dev Likert Scale Single Score'!$E$2:$E$8, MATCH('Admin Single Score'!AJ236, 'Dev Likert Scale Single Score'!$D$2:$D$8, 0))</f>
        <v>#N/A</v>
      </c>
      <c r="AK234" s="45" t="e">
        <f>INDEX('Dev Likert Scale Single Score'!$E$2:$E$8, MATCH('Admin Single Score'!AK236, 'Dev Likert Scale Single Score'!$D$2:$D$8, 0))</f>
        <v>#N/A</v>
      </c>
      <c r="AL234" s="45" t="e">
        <f>INDEX('Dev Likert Scale Single Score'!$E$2:$E$8, MATCH('Admin Single Score'!AL236, 'Dev Likert Scale Single Score'!$D$2:$D$8, 0))</f>
        <v>#N/A</v>
      </c>
      <c r="AM234" s="45" t="e">
        <f>INDEX('Dev Likert Scale Single Score'!$E$2:$E$8, MATCH('Admin Single Score'!AM236, 'Dev Likert Scale Single Score'!$D$2:$D$8, 0))</f>
        <v>#N/A</v>
      </c>
      <c r="AN234" s="45" t="e">
        <f>INDEX('Dev Likert Scale Single Score'!$E$2:$E$8, MATCH('Admin Single Score'!AN236, 'Dev Likert Scale Single Score'!$D$2:$D$8, 0))</f>
        <v>#N/A</v>
      </c>
      <c r="AO234" s="45" t="e">
        <f>INDEX('Dev Likert Scale Single Score'!$E$2:$E$8, MATCH('Admin Single Score'!AO236, 'Dev Likert Scale Single Score'!$D$2:$D$8, 0))</f>
        <v>#N/A</v>
      </c>
      <c r="AP234" s="45" t="e">
        <f>INDEX('Dev Likert Scale Single Score'!$E$2:$E$8, MATCH('Admin Single Score'!AP236, 'Dev Likert Scale Single Score'!$D$2:$D$8, 0))</f>
        <v>#N/A</v>
      </c>
      <c r="AQ234" s="45" t="e">
        <f>INDEX('Dev Likert Scale Single Score'!$E$2:$E$8, MATCH('Admin Single Score'!AQ236, 'Dev Likert Scale Single Score'!$D$2:$D$8, 0))</f>
        <v>#N/A</v>
      </c>
    </row>
    <row r="235" spans="1:43" ht="16.5" thickTop="1" thickBot="1" x14ac:dyDescent="0.3">
      <c r="A235" s="92" t="str">
        <f>'Admin Single Score'!A237</f>
        <v>Question_47</v>
      </c>
      <c r="B235" s="13" t="str">
        <f>'Admin Single Score'!B237</f>
        <v>Question 50</v>
      </c>
      <c r="C235" s="59">
        <f ca="1">'Admin Single Score'!C237</f>
        <v>0</v>
      </c>
      <c r="D235" s="45" t="e">
        <f>INDEX('Dev Likert Scale Single Score'!$E$2:$E$8, MATCH('Admin Single Score'!D237, 'Dev Likert Scale Single Score'!$D$2:$D$8, 0))</f>
        <v>#N/A</v>
      </c>
      <c r="E235" s="45" t="e">
        <f>INDEX('Dev Likert Scale Single Score'!$E$2:$E$8, MATCH('Admin Single Score'!E237, 'Dev Likert Scale Single Score'!$D$2:$D$8, 0))</f>
        <v>#N/A</v>
      </c>
      <c r="F235" s="45" t="e">
        <f>INDEX('Dev Likert Scale Single Score'!$E$2:$E$8, MATCH('Admin Single Score'!F237, 'Dev Likert Scale Single Score'!$D$2:$D$8, 0))</f>
        <v>#N/A</v>
      </c>
      <c r="G235" s="45" t="e">
        <f>INDEX('Dev Likert Scale Single Score'!$E$2:$E$8, MATCH('Admin Single Score'!G237, 'Dev Likert Scale Single Score'!$D$2:$D$8, 0))</f>
        <v>#N/A</v>
      </c>
      <c r="H235" s="45" t="e">
        <f>INDEX('Dev Likert Scale Single Score'!$E$2:$E$8, MATCH('Admin Single Score'!H237, 'Dev Likert Scale Single Score'!$D$2:$D$8, 0))</f>
        <v>#N/A</v>
      </c>
      <c r="I235" s="45" t="e">
        <f>INDEX('Dev Likert Scale Single Score'!$E$2:$E$8, MATCH('Admin Single Score'!I237, 'Dev Likert Scale Single Score'!$D$2:$D$8, 0))</f>
        <v>#N/A</v>
      </c>
      <c r="J235" s="45" t="e">
        <f>INDEX('Dev Likert Scale Single Score'!$E$2:$E$8, MATCH('Admin Single Score'!J237, 'Dev Likert Scale Single Score'!$D$2:$D$8, 0))</f>
        <v>#N/A</v>
      </c>
      <c r="K235" s="45" t="e">
        <f>INDEX('Dev Likert Scale Single Score'!$E$2:$E$8, MATCH('Admin Single Score'!K237, 'Dev Likert Scale Single Score'!$D$2:$D$8, 0))</f>
        <v>#N/A</v>
      </c>
      <c r="L235" s="45" t="e">
        <f>INDEX('Dev Likert Scale Single Score'!$E$2:$E$8, MATCH('Admin Single Score'!L237, 'Dev Likert Scale Single Score'!$D$2:$D$8, 0))</f>
        <v>#N/A</v>
      </c>
      <c r="M235" s="45" t="e">
        <f>INDEX('Dev Likert Scale Single Score'!$E$2:$E$8, MATCH('Admin Single Score'!M237, 'Dev Likert Scale Single Score'!$D$2:$D$8, 0))</f>
        <v>#N/A</v>
      </c>
      <c r="N235" s="45" t="e">
        <f>INDEX('Dev Likert Scale Single Score'!$E$2:$E$8, MATCH('Admin Single Score'!N237, 'Dev Likert Scale Single Score'!$D$2:$D$8, 0))</f>
        <v>#N/A</v>
      </c>
      <c r="O235" s="45" t="e">
        <f>INDEX('Dev Likert Scale Single Score'!$E$2:$E$8, MATCH('Admin Single Score'!O237, 'Dev Likert Scale Single Score'!$D$2:$D$8, 0))</f>
        <v>#N/A</v>
      </c>
      <c r="P235" s="45" t="e">
        <f>INDEX('Dev Likert Scale Single Score'!$E$2:$E$8, MATCH('Admin Single Score'!P237, 'Dev Likert Scale Single Score'!$D$2:$D$8, 0))</f>
        <v>#N/A</v>
      </c>
      <c r="Q235" s="45" t="e">
        <f>INDEX('Dev Likert Scale Single Score'!$E$2:$E$8, MATCH('Admin Single Score'!Q237, 'Dev Likert Scale Single Score'!$D$2:$D$8, 0))</f>
        <v>#N/A</v>
      </c>
      <c r="R235" s="45" t="e">
        <f>INDEX('Dev Likert Scale Single Score'!$E$2:$E$8, MATCH('Admin Single Score'!R237, 'Dev Likert Scale Single Score'!$D$2:$D$8, 0))</f>
        <v>#N/A</v>
      </c>
      <c r="S235" s="45" t="e">
        <f>INDEX('Dev Likert Scale Single Score'!$E$2:$E$8, MATCH('Admin Single Score'!S237, 'Dev Likert Scale Single Score'!$D$2:$D$8, 0))</f>
        <v>#N/A</v>
      </c>
      <c r="T235" s="45" t="e">
        <f>INDEX('Dev Likert Scale Single Score'!$E$2:$E$8, MATCH('Admin Single Score'!T237, 'Dev Likert Scale Single Score'!$D$2:$D$8, 0))</f>
        <v>#N/A</v>
      </c>
      <c r="U235" s="45" t="e">
        <f>INDEX('Dev Likert Scale Single Score'!$E$2:$E$8, MATCH('Admin Single Score'!U237, 'Dev Likert Scale Single Score'!$D$2:$D$8, 0))</f>
        <v>#N/A</v>
      </c>
      <c r="V235" s="45" t="e">
        <f>INDEX('Dev Likert Scale Single Score'!$E$2:$E$8, MATCH('Admin Single Score'!V237, 'Dev Likert Scale Single Score'!$D$2:$D$8, 0))</f>
        <v>#N/A</v>
      </c>
      <c r="W235" s="45" t="e">
        <f>INDEX('Dev Likert Scale Single Score'!$E$2:$E$8, MATCH('Admin Single Score'!W237, 'Dev Likert Scale Single Score'!$D$2:$D$8, 0))</f>
        <v>#N/A</v>
      </c>
      <c r="X235" s="45" t="e">
        <f>INDEX('Dev Likert Scale Single Score'!$E$2:$E$8, MATCH('Admin Single Score'!X237, 'Dev Likert Scale Single Score'!$D$2:$D$8, 0))</f>
        <v>#N/A</v>
      </c>
      <c r="Y235" s="45" t="e">
        <f>INDEX('Dev Likert Scale Single Score'!$E$2:$E$8, MATCH('Admin Single Score'!Y237, 'Dev Likert Scale Single Score'!$D$2:$D$8, 0))</f>
        <v>#N/A</v>
      </c>
      <c r="Z235" s="45" t="e">
        <f>INDEX('Dev Likert Scale Single Score'!$E$2:$E$8, MATCH('Admin Single Score'!Z237, 'Dev Likert Scale Single Score'!$D$2:$D$8, 0))</f>
        <v>#N/A</v>
      </c>
      <c r="AA235" s="45" t="e">
        <f>INDEX('Dev Likert Scale Single Score'!$E$2:$E$8, MATCH('Admin Single Score'!AA237, 'Dev Likert Scale Single Score'!$D$2:$D$8, 0))</f>
        <v>#N/A</v>
      </c>
      <c r="AB235" s="45" t="e">
        <f>INDEX('Dev Likert Scale Single Score'!$E$2:$E$8, MATCH('Admin Single Score'!AB237, 'Dev Likert Scale Single Score'!$D$2:$D$8, 0))</f>
        <v>#N/A</v>
      </c>
      <c r="AC235" s="45" t="e">
        <f>INDEX('Dev Likert Scale Single Score'!$E$2:$E$8, MATCH('Admin Single Score'!AC237, 'Dev Likert Scale Single Score'!$D$2:$D$8, 0))</f>
        <v>#N/A</v>
      </c>
      <c r="AD235" s="45" t="e">
        <f>INDEX('Dev Likert Scale Single Score'!$E$2:$E$8, MATCH('Admin Single Score'!AD237, 'Dev Likert Scale Single Score'!$D$2:$D$8, 0))</f>
        <v>#N/A</v>
      </c>
      <c r="AE235" s="45" t="e">
        <f>INDEX('Dev Likert Scale Single Score'!$E$2:$E$8, MATCH('Admin Single Score'!AE237, 'Dev Likert Scale Single Score'!$D$2:$D$8, 0))</f>
        <v>#N/A</v>
      </c>
      <c r="AF235" s="45" t="e">
        <f>INDEX('Dev Likert Scale Single Score'!$E$2:$E$8, MATCH('Admin Single Score'!AF237, 'Dev Likert Scale Single Score'!$D$2:$D$8, 0))</f>
        <v>#N/A</v>
      </c>
      <c r="AG235" s="45" t="e">
        <f>INDEX('Dev Likert Scale Single Score'!$E$2:$E$8, MATCH('Admin Single Score'!AG237, 'Dev Likert Scale Single Score'!$D$2:$D$8, 0))</f>
        <v>#N/A</v>
      </c>
      <c r="AH235" s="45" t="e">
        <f>INDEX('Dev Likert Scale Single Score'!$E$2:$E$8, MATCH('Admin Single Score'!AH237, 'Dev Likert Scale Single Score'!$D$2:$D$8, 0))</f>
        <v>#N/A</v>
      </c>
      <c r="AI235" s="45" t="e">
        <f>INDEX('Dev Likert Scale Single Score'!$E$2:$E$8, MATCH('Admin Single Score'!AI237, 'Dev Likert Scale Single Score'!$D$2:$D$8, 0))</f>
        <v>#N/A</v>
      </c>
      <c r="AJ235" s="45" t="e">
        <f>INDEX('Dev Likert Scale Single Score'!$E$2:$E$8, MATCH('Admin Single Score'!AJ237, 'Dev Likert Scale Single Score'!$D$2:$D$8, 0))</f>
        <v>#N/A</v>
      </c>
      <c r="AK235" s="45" t="e">
        <f>INDEX('Dev Likert Scale Single Score'!$E$2:$E$8, MATCH('Admin Single Score'!AK237, 'Dev Likert Scale Single Score'!$D$2:$D$8, 0))</f>
        <v>#N/A</v>
      </c>
      <c r="AL235" s="45" t="e">
        <f>INDEX('Dev Likert Scale Single Score'!$E$2:$E$8, MATCH('Admin Single Score'!AL237, 'Dev Likert Scale Single Score'!$D$2:$D$8, 0))</f>
        <v>#N/A</v>
      </c>
      <c r="AM235" s="45" t="e">
        <f>INDEX('Dev Likert Scale Single Score'!$E$2:$E$8, MATCH('Admin Single Score'!AM237, 'Dev Likert Scale Single Score'!$D$2:$D$8, 0))</f>
        <v>#N/A</v>
      </c>
      <c r="AN235" s="45" t="e">
        <f>INDEX('Dev Likert Scale Single Score'!$E$2:$E$8, MATCH('Admin Single Score'!AN237, 'Dev Likert Scale Single Score'!$D$2:$D$8, 0))</f>
        <v>#N/A</v>
      </c>
      <c r="AO235" s="45" t="e">
        <f>INDEX('Dev Likert Scale Single Score'!$E$2:$E$8, MATCH('Admin Single Score'!AO237, 'Dev Likert Scale Single Score'!$D$2:$D$8, 0))</f>
        <v>#N/A</v>
      </c>
      <c r="AP235" s="45" t="e">
        <f>INDEX('Dev Likert Scale Single Score'!$E$2:$E$8, MATCH('Admin Single Score'!AP237, 'Dev Likert Scale Single Score'!$D$2:$D$8, 0))</f>
        <v>#N/A</v>
      </c>
      <c r="AQ235" s="45" t="e">
        <f>INDEX('Dev Likert Scale Single Score'!$E$2:$E$8, MATCH('Admin Single Score'!AQ237, 'Dev Likert Scale Single Score'!$D$2:$D$8, 0))</f>
        <v>#N/A</v>
      </c>
    </row>
    <row r="236" spans="1:43" ht="16.5" thickTop="1" thickBot="1" x14ac:dyDescent="0.3">
      <c r="A236" s="92" t="str">
        <f>'Admin Single Score'!A238</f>
        <v>Question_47</v>
      </c>
      <c r="B236" s="13" t="str">
        <f>'Admin Single Score'!B238</f>
        <v>Question 50</v>
      </c>
      <c r="C236" s="59">
        <f ca="1">'Admin Single Score'!C238</f>
        <v>0</v>
      </c>
      <c r="D236" s="45" t="e">
        <f>INDEX('Dev Likert Scale Single Score'!$E$2:$E$8, MATCH('Admin Single Score'!D238, 'Dev Likert Scale Single Score'!$D$2:$D$8, 0))</f>
        <v>#N/A</v>
      </c>
      <c r="E236" s="45" t="e">
        <f>INDEX('Dev Likert Scale Single Score'!$E$2:$E$8, MATCH('Admin Single Score'!E238, 'Dev Likert Scale Single Score'!$D$2:$D$8, 0))</f>
        <v>#N/A</v>
      </c>
      <c r="F236" s="45" t="e">
        <f>INDEX('Dev Likert Scale Single Score'!$E$2:$E$8, MATCH('Admin Single Score'!F238, 'Dev Likert Scale Single Score'!$D$2:$D$8, 0))</f>
        <v>#N/A</v>
      </c>
      <c r="G236" s="45" t="e">
        <f>INDEX('Dev Likert Scale Single Score'!$E$2:$E$8, MATCH('Admin Single Score'!G238, 'Dev Likert Scale Single Score'!$D$2:$D$8, 0))</f>
        <v>#N/A</v>
      </c>
      <c r="H236" s="45" t="e">
        <f>INDEX('Dev Likert Scale Single Score'!$E$2:$E$8, MATCH('Admin Single Score'!H238, 'Dev Likert Scale Single Score'!$D$2:$D$8, 0))</f>
        <v>#N/A</v>
      </c>
      <c r="I236" s="45" t="e">
        <f>INDEX('Dev Likert Scale Single Score'!$E$2:$E$8, MATCH('Admin Single Score'!I238, 'Dev Likert Scale Single Score'!$D$2:$D$8, 0))</f>
        <v>#N/A</v>
      </c>
      <c r="J236" s="45" t="e">
        <f>INDEX('Dev Likert Scale Single Score'!$E$2:$E$8, MATCH('Admin Single Score'!J238, 'Dev Likert Scale Single Score'!$D$2:$D$8, 0))</f>
        <v>#N/A</v>
      </c>
      <c r="K236" s="45" t="e">
        <f>INDEX('Dev Likert Scale Single Score'!$E$2:$E$8, MATCH('Admin Single Score'!K238, 'Dev Likert Scale Single Score'!$D$2:$D$8, 0))</f>
        <v>#N/A</v>
      </c>
      <c r="L236" s="45" t="e">
        <f>INDEX('Dev Likert Scale Single Score'!$E$2:$E$8, MATCH('Admin Single Score'!L238, 'Dev Likert Scale Single Score'!$D$2:$D$8, 0))</f>
        <v>#N/A</v>
      </c>
      <c r="M236" s="45" t="e">
        <f>INDEX('Dev Likert Scale Single Score'!$E$2:$E$8, MATCH('Admin Single Score'!M238, 'Dev Likert Scale Single Score'!$D$2:$D$8, 0))</f>
        <v>#N/A</v>
      </c>
      <c r="N236" s="45" t="e">
        <f>INDEX('Dev Likert Scale Single Score'!$E$2:$E$8, MATCH('Admin Single Score'!N238, 'Dev Likert Scale Single Score'!$D$2:$D$8, 0))</f>
        <v>#N/A</v>
      </c>
      <c r="O236" s="45" t="e">
        <f>INDEX('Dev Likert Scale Single Score'!$E$2:$E$8, MATCH('Admin Single Score'!O238, 'Dev Likert Scale Single Score'!$D$2:$D$8, 0))</f>
        <v>#N/A</v>
      </c>
      <c r="P236" s="45" t="e">
        <f>INDEX('Dev Likert Scale Single Score'!$E$2:$E$8, MATCH('Admin Single Score'!P238, 'Dev Likert Scale Single Score'!$D$2:$D$8, 0))</f>
        <v>#N/A</v>
      </c>
      <c r="Q236" s="45" t="e">
        <f>INDEX('Dev Likert Scale Single Score'!$E$2:$E$8, MATCH('Admin Single Score'!Q238, 'Dev Likert Scale Single Score'!$D$2:$D$8, 0))</f>
        <v>#N/A</v>
      </c>
      <c r="R236" s="45" t="e">
        <f>INDEX('Dev Likert Scale Single Score'!$E$2:$E$8, MATCH('Admin Single Score'!R238, 'Dev Likert Scale Single Score'!$D$2:$D$8, 0))</f>
        <v>#N/A</v>
      </c>
      <c r="S236" s="45" t="e">
        <f>INDEX('Dev Likert Scale Single Score'!$E$2:$E$8, MATCH('Admin Single Score'!S238, 'Dev Likert Scale Single Score'!$D$2:$D$8, 0))</f>
        <v>#N/A</v>
      </c>
      <c r="T236" s="45" t="e">
        <f>INDEX('Dev Likert Scale Single Score'!$E$2:$E$8, MATCH('Admin Single Score'!T238, 'Dev Likert Scale Single Score'!$D$2:$D$8, 0))</f>
        <v>#N/A</v>
      </c>
      <c r="U236" s="45" t="e">
        <f>INDEX('Dev Likert Scale Single Score'!$E$2:$E$8, MATCH('Admin Single Score'!U238, 'Dev Likert Scale Single Score'!$D$2:$D$8, 0))</f>
        <v>#N/A</v>
      </c>
      <c r="V236" s="45" t="e">
        <f>INDEX('Dev Likert Scale Single Score'!$E$2:$E$8, MATCH('Admin Single Score'!V238, 'Dev Likert Scale Single Score'!$D$2:$D$8, 0))</f>
        <v>#N/A</v>
      </c>
      <c r="W236" s="45" t="e">
        <f>INDEX('Dev Likert Scale Single Score'!$E$2:$E$8, MATCH('Admin Single Score'!W238, 'Dev Likert Scale Single Score'!$D$2:$D$8, 0))</f>
        <v>#N/A</v>
      </c>
      <c r="X236" s="45" t="e">
        <f>INDEX('Dev Likert Scale Single Score'!$E$2:$E$8, MATCH('Admin Single Score'!X238, 'Dev Likert Scale Single Score'!$D$2:$D$8, 0))</f>
        <v>#N/A</v>
      </c>
      <c r="Y236" s="45" t="e">
        <f>INDEX('Dev Likert Scale Single Score'!$E$2:$E$8, MATCH('Admin Single Score'!Y238, 'Dev Likert Scale Single Score'!$D$2:$D$8, 0))</f>
        <v>#N/A</v>
      </c>
      <c r="Z236" s="45" t="e">
        <f>INDEX('Dev Likert Scale Single Score'!$E$2:$E$8, MATCH('Admin Single Score'!Z238, 'Dev Likert Scale Single Score'!$D$2:$D$8, 0))</f>
        <v>#N/A</v>
      </c>
      <c r="AA236" s="45" t="e">
        <f>INDEX('Dev Likert Scale Single Score'!$E$2:$E$8, MATCH('Admin Single Score'!AA238, 'Dev Likert Scale Single Score'!$D$2:$D$8, 0))</f>
        <v>#N/A</v>
      </c>
      <c r="AB236" s="45" t="e">
        <f>INDEX('Dev Likert Scale Single Score'!$E$2:$E$8, MATCH('Admin Single Score'!AB238, 'Dev Likert Scale Single Score'!$D$2:$D$8, 0))</f>
        <v>#N/A</v>
      </c>
      <c r="AC236" s="45" t="e">
        <f>INDEX('Dev Likert Scale Single Score'!$E$2:$E$8, MATCH('Admin Single Score'!AC238, 'Dev Likert Scale Single Score'!$D$2:$D$8, 0))</f>
        <v>#N/A</v>
      </c>
      <c r="AD236" s="45" t="e">
        <f>INDEX('Dev Likert Scale Single Score'!$E$2:$E$8, MATCH('Admin Single Score'!AD238, 'Dev Likert Scale Single Score'!$D$2:$D$8, 0))</f>
        <v>#N/A</v>
      </c>
      <c r="AE236" s="45" t="e">
        <f>INDEX('Dev Likert Scale Single Score'!$E$2:$E$8, MATCH('Admin Single Score'!AE238, 'Dev Likert Scale Single Score'!$D$2:$D$8, 0))</f>
        <v>#N/A</v>
      </c>
      <c r="AF236" s="45" t="e">
        <f>INDEX('Dev Likert Scale Single Score'!$E$2:$E$8, MATCH('Admin Single Score'!AF238, 'Dev Likert Scale Single Score'!$D$2:$D$8, 0))</f>
        <v>#N/A</v>
      </c>
      <c r="AG236" s="45" t="e">
        <f>INDEX('Dev Likert Scale Single Score'!$E$2:$E$8, MATCH('Admin Single Score'!AG238, 'Dev Likert Scale Single Score'!$D$2:$D$8, 0))</f>
        <v>#N/A</v>
      </c>
      <c r="AH236" s="45" t="e">
        <f>INDEX('Dev Likert Scale Single Score'!$E$2:$E$8, MATCH('Admin Single Score'!AH238, 'Dev Likert Scale Single Score'!$D$2:$D$8, 0))</f>
        <v>#N/A</v>
      </c>
      <c r="AI236" s="45" t="e">
        <f>INDEX('Dev Likert Scale Single Score'!$E$2:$E$8, MATCH('Admin Single Score'!AI238, 'Dev Likert Scale Single Score'!$D$2:$D$8, 0))</f>
        <v>#N/A</v>
      </c>
      <c r="AJ236" s="45" t="e">
        <f>INDEX('Dev Likert Scale Single Score'!$E$2:$E$8, MATCH('Admin Single Score'!AJ238, 'Dev Likert Scale Single Score'!$D$2:$D$8, 0))</f>
        <v>#N/A</v>
      </c>
      <c r="AK236" s="45" t="e">
        <f>INDEX('Dev Likert Scale Single Score'!$E$2:$E$8, MATCH('Admin Single Score'!AK238, 'Dev Likert Scale Single Score'!$D$2:$D$8, 0))</f>
        <v>#N/A</v>
      </c>
      <c r="AL236" s="45" t="e">
        <f>INDEX('Dev Likert Scale Single Score'!$E$2:$E$8, MATCH('Admin Single Score'!AL238, 'Dev Likert Scale Single Score'!$D$2:$D$8, 0))</f>
        <v>#N/A</v>
      </c>
      <c r="AM236" s="45" t="e">
        <f>INDEX('Dev Likert Scale Single Score'!$E$2:$E$8, MATCH('Admin Single Score'!AM238, 'Dev Likert Scale Single Score'!$D$2:$D$8, 0))</f>
        <v>#N/A</v>
      </c>
      <c r="AN236" s="45" t="e">
        <f>INDEX('Dev Likert Scale Single Score'!$E$2:$E$8, MATCH('Admin Single Score'!AN238, 'Dev Likert Scale Single Score'!$D$2:$D$8, 0))</f>
        <v>#N/A</v>
      </c>
      <c r="AO236" s="45" t="e">
        <f>INDEX('Dev Likert Scale Single Score'!$E$2:$E$8, MATCH('Admin Single Score'!AO238, 'Dev Likert Scale Single Score'!$D$2:$D$8, 0))</f>
        <v>#N/A</v>
      </c>
      <c r="AP236" s="45" t="e">
        <f>INDEX('Dev Likert Scale Single Score'!$E$2:$E$8, MATCH('Admin Single Score'!AP238, 'Dev Likert Scale Single Score'!$D$2:$D$8, 0))</f>
        <v>#N/A</v>
      </c>
      <c r="AQ236" s="45" t="e">
        <f>INDEX('Dev Likert Scale Single Score'!$E$2:$E$8, MATCH('Admin Single Score'!AQ238, 'Dev Likert Scale Single Score'!$D$2:$D$8, 0))</f>
        <v>#N/A</v>
      </c>
    </row>
    <row r="237" spans="1:43" ht="16.5" thickTop="1" thickBot="1" x14ac:dyDescent="0.3">
      <c r="A237" s="13"/>
      <c r="B237" s="13">
        <f>'Admin Single Score'!B239</f>
        <v>0</v>
      </c>
      <c r="D237" s="45" t="e">
        <f>INDEX('Dev Likert Scale Single Score'!$E$2:$E$8, MATCH('Admin Single Score'!D239, 'Dev Likert Scale Single Score'!$D$2:$D$8, 0))</f>
        <v>#N/A</v>
      </c>
      <c r="E237" s="45" t="e">
        <f>INDEX('Dev Likert Scale Single Score'!$E$2:$E$8, MATCH('Admin Single Score'!E239, 'Dev Likert Scale Single Score'!$D$2:$D$8, 0))</f>
        <v>#N/A</v>
      </c>
      <c r="F237" s="45" t="e">
        <f>INDEX('Dev Likert Scale Single Score'!$E$2:$E$8, MATCH('Admin Single Score'!F239, 'Dev Likert Scale Single Score'!$D$2:$D$8, 0))</f>
        <v>#N/A</v>
      </c>
      <c r="G237" s="45" t="e">
        <f>INDEX('Dev Likert Scale Single Score'!$E$2:$E$8, MATCH('Admin Single Score'!G239, 'Dev Likert Scale Single Score'!$D$2:$D$8, 0))</f>
        <v>#N/A</v>
      </c>
      <c r="H237" s="45" t="e">
        <f>INDEX('Dev Likert Scale Single Score'!$E$2:$E$8, MATCH('Admin Single Score'!H239, 'Dev Likert Scale Single Score'!$D$2:$D$8, 0))</f>
        <v>#N/A</v>
      </c>
      <c r="I237" s="45" t="e">
        <f>INDEX('Dev Likert Scale Single Score'!$E$2:$E$8, MATCH('Admin Single Score'!I239, 'Dev Likert Scale Single Score'!$D$2:$D$8, 0))</f>
        <v>#N/A</v>
      </c>
      <c r="J237" s="45" t="e">
        <f>INDEX('Dev Likert Scale Single Score'!$E$2:$E$8, MATCH('Admin Single Score'!J239, 'Dev Likert Scale Single Score'!$D$2:$D$8, 0))</f>
        <v>#N/A</v>
      </c>
      <c r="K237" s="45" t="e">
        <f>INDEX('Dev Likert Scale Single Score'!$E$2:$E$8, MATCH('Admin Single Score'!K239, 'Dev Likert Scale Single Score'!$D$2:$D$8, 0))</f>
        <v>#N/A</v>
      </c>
      <c r="L237" s="45" t="e">
        <f>INDEX('Dev Likert Scale Single Score'!$E$2:$E$8, MATCH('Admin Single Score'!L239, 'Dev Likert Scale Single Score'!$D$2:$D$8, 0))</f>
        <v>#N/A</v>
      </c>
      <c r="M237" s="45" t="e">
        <f>INDEX('Dev Likert Scale Single Score'!$E$2:$E$8, MATCH('Admin Single Score'!M239, 'Dev Likert Scale Single Score'!$D$2:$D$8, 0))</f>
        <v>#N/A</v>
      </c>
      <c r="N237" s="45" t="e">
        <f>INDEX('Dev Likert Scale Single Score'!$E$2:$E$8, MATCH('Admin Single Score'!N239, 'Dev Likert Scale Single Score'!$D$2:$D$8, 0))</f>
        <v>#N/A</v>
      </c>
      <c r="O237" s="45" t="e">
        <f>INDEX('Dev Likert Scale Single Score'!$E$2:$E$8, MATCH('Admin Single Score'!O239, 'Dev Likert Scale Single Score'!$D$2:$D$8, 0))</f>
        <v>#N/A</v>
      </c>
      <c r="P237" s="45" t="e">
        <f>INDEX('Dev Likert Scale Single Score'!$E$2:$E$8, MATCH('Admin Single Score'!P239, 'Dev Likert Scale Single Score'!$D$2:$D$8, 0))</f>
        <v>#N/A</v>
      </c>
      <c r="Q237" s="45" t="e">
        <f>INDEX('Dev Likert Scale Single Score'!$E$2:$E$8, MATCH('Admin Single Score'!Q239, 'Dev Likert Scale Single Score'!$D$2:$D$8, 0))</f>
        <v>#N/A</v>
      </c>
      <c r="R237" s="45" t="e">
        <f>INDEX('Dev Likert Scale Single Score'!$E$2:$E$8, MATCH('Admin Single Score'!R239, 'Dev Likert Scale Single Score'!$D$2:$D$8, 0))</f>
        <v>#N/A</v>
      </c>
      <c r="S237" s="45" t="e">
        <f>INDEX('Dev Likert Scale Single Score'!$E$2:$E$8, MATCH('Admin Single Score'!S239, 'Dev Likert Scale Single Score'!$D$2:$D$8, 0))</f>
        <v>#N/A</v>
      </c>
      <c r="T237" s="45" t="e">
        <f>INDEX('Dev Likert Scale Single Score'!$E$2:$E$8, MATCH('Admin Single Score'!T239, 'Dev Likert Scale Single Score'!$D$2:$D$8, 0))</f>
        <v>#N/A</v>
      </c>
      <c r="U237" s="45" t="e">
        <f>INDEX('Dev Likert Scale Single Score'!$E$2:$E$8, MATCH('Admin Single Score'!U239, 'Dev Likert Scale Single Score'!$D$2:$D$8, 0))</f>
        <v>#N/A</v>
      </c>
      <c r="V237" s="45" t="e">
        <f>INDEX('Dev Likert Scale Single Score'!$E$2:$E$8, MATCH('Admin Single Score'!V239, 'Dev Likert Scale Single Score'!$D$2:$D$8, 0))</f>
        <v>#N/A</v>
      </c>
      <c r="W237" s="45" t="e">
        <f>INDEX('Dev Likert Scale Single Score'!$E$2:$E$8, MATCH('Admin Single Score'!W239, 'Dev Likert Scale Single Score'!$D$2:$D$8, 0))</f>
        <v>#N/A</v>
      </c>
      <c r="X237" s="45" t="e">
        <f>INDEX('Dev Likert Scale Single Score'!$E$2:$E$8, MATCH('Admin Single Score'!X239, 'Dev Likert Scale Single Score'!$D$2:$D$8, 0))</f>
        <v>#N/A</v>
      </c>
      <c r="Y237" s="45" t="e">
        <f>INDEX('Dev Likert Scale Single Score'!$E$2:$E$8, MATCH('Admin Single Score'!Y239, 'Dev Likert Scale Single Score'!$D$2:$D$8, 0))</f>
        <v>#N/A</v>
      </c>
      <c r="Z237" s="45" t="e">
        <f>INDEX('Dev Likert Scale Single Score'!$E$2:$E$8, MATCH('Admin Single Score'!Z239, 'Dev Likert Scale Single Score'!$D$2:$D$8, 0))</f>
        <v>#N/A</v>
      </c>
      <c r="AA237" s="45" t="e">
        <f>INDEX('Dev Likert Scale Single Score'!$E$2:$E$8, MATCH('Admin Single Score'!AA239, 'Dev Likert Scale Single Score'!$D$2:$D$8, 0))</f>
        <v>#N/A</v>
      </c>
      <c r="AB237" s="45" t="e">
        <f>INDEX('Dev Likert Scale Single Score'!$E$2:$E$8, MATCH('Admin Single Score'!AB239, 'Dev Likert Scale Single Score'!$D$2:$D$8, 0))</f>
        <v>#N/A</v>
      </c>
      <c r="AC237" s="45" t="e">
        <f>INDEX('Dev Likert Scale Single Score'!$E$2:$E$8, MATCH('Admin Single Score'!AC239, 'Dev Likert Scale Single Score'!$D$2:$D$8, 0))</f>
        <v>#N/A</v>
      </c>
      <c r="AD237" s="45" t="e">
        <f>INDEX('Dev Likert Scale Single Score'!$E$2:$E$8, MATCH('Admin Single Score'!AD239, 'Dev Likert Scale Single Score'!$D$2:$D$8, 0))</f>
        <v>#N/A</v>
      </c>
      <c r="AE237" s="45" t="e">
        <f>INDEX('Dev Likert Scale Single Score'!$E$2:$E$8, MATCH('Admin Single Score'!AE239, 'Dev Likert Scale Single Score'!$D$2:$D$8, 0))</f>
        <v>#N/A</v>
      </c>
      <c r="AF237" s="45" t="e">
        <f>INDEX('Dev Likert Scale Single Score'!$E$2:$E$8, MATCH('Admin Single Score'!AF239, 'Dev Likert Scale Single Score'!$D$2:$D$8, 0))</f>
        <v>#N/A</v>
      </c>
      <c r="AG237" s="45" t="e">
        <f>INDEX('Dev Likert Scale Single Score'!$E$2:$E$8, MATCH('Admin Single Score'!AG239, 'Dev Likert Scale Single Score'!$D$2:$D$8, 0))</f>
        <v>#N/A</v>
      </c>
      <c r="AH237" s="45" t="e">
        <f>INDEX('Dev Likert Scale Single Score'!$E$2:$E$8, MATCH('Admin Single Score'!AH239, 'Dev Likert Scale Single Score'!$D$2:$D$8, 0))</f>
        <v>#N/A</v>
      </c>
      <c r="AI237" s="45" t="e">
        <f>INDEX('Dev Likert Scale Single Score'!$E$2:$E$8, MATCH('Admin Single Score'!AI239, 'Dev Likert Scale Single Score'!$D$2:$D$8, 0))</f>
        <v>#N/A</v>
      </c>
      <c r="AJ237" s="45" t="e">
        <f>INDEX('Dev Likert Scale Single Score'!$E$2:$E$8, MATCH('Admin Single Score'!AJ239, 'Dev Likert Scale Single Score'!$D$2:$D$8, 0))</f>
        <v>#N/A</v>
      </c>
      <c r="AK237" s="45" t="e">
        <f>INDEX('Dev Likert Scale Single Score'!$E$2:$E$8, MATCH('Admin Single Score'!AK239, 'Dev Likert Scale Single Score'!$D$2:$D$8, 0))</f>
        <v>#N/A</v>
      </c>
      <c r="AL237" s="45" t="e">
        <f>INDEX('Dev Likert Scale Single Score'!$E$2:$E$8, MATCH('Admin Single Score'!AL239, 'Dev Likert Scale Single Score'!$D$2:$D$8, 0))</f>
        <v>#N/A</v>
      </c>
      <c r="AM237" s="45" t="e">
        <f>INDEX('Dev Likert Scale Single Score'!$E$2:$E$8, MATCH('Admin Single Score'!AM239, 'Dev Likert Scale Single Score'!$D$2:$D$8, 0))</f>
        <v>#N/A</v>
      </c>
      <c r="AN237" s="45" t="e">
        <f>INDEX('Dev Likert Scale Single Score'!$E$2:$E$8, MATCH('Admin Single Score'!AN239, 'Dev Likert Scale Single Score'!$D$2:$D$8, 0))</f>
        <v>#N/A</v>
      </c>
      <c r="AO237" s="45" t="e">
        <f>INDEX('Dev Likert Scale Single Score'!$E$2:$E$8, MATCH('Admin Single Score'!AO239, 'Dev Likert Scale Single Score'!$D$2:$D$8, 0))</f>
        <v>#N/A</v>
      </c>
      <c r="AP237" s="45" t="e">
        <f>INDEX('Dev Likert Scale Single Score'!$E$2:$E$8, MATCH('Admin Single Score'!AP239, 'Dev Likert Scale Single Score'!$D$2:$D$8, 0))</f>
        <v>#N/A</v>
      </c>
      <c r="AQ237" s="45" t="e">
        <f>INDEX('Dev Likert Scale Single Score'!$E$2:$E$8, MATCH('Admin Single Score'!AQ239, 'Dev Likert Scale Single Score'!$D$2:$D$8, 0))</f>
        <v>#N/A</v>
      </c>
    </row>
    <row r="238" spans="1:43" ht="16.5" thickTop="1" thickBot="1" x14ac:dyDescent="0.3">
      <c r="A238" s="13"/>
      <c r="B238" s="13">
        <f>'Admin Single Score'!B240</f>
        <v>0</v>
      </c>
      <c r="D238" s="45" t="e">
        <f>INDEX('Dev Likert Scale Single Score'!$E$2:$E$8, MATCH('Admin Single Score'!D240, 'Dev Likert Scale Single Score'!$D$2:$D$8, 0))</f>
        <v>#N/A</v>
      </c>
      <c r="E238" s="45" t="e">
        <f>INDEX('Dev Likert Scale Single Score'!$E$2:$E$8, MATCH('Admin Single Score'!E240, 'Dev Likert Scale Single Score'!$D$2:$D$8, 0))</f>
        <v>#N/A</v>
      </c>
      <c r="F238" s="45" t="e">
        <f>INDEX('Dev Likert Scale Single Score'!$E$2:$E$8, MATCH('Admin Single Score'!F240, 'Dev Likert Scale Single Score'!$D$2:$D$8, 0))</f>
        <v>#N/A</v>
      </c>
      <c r="G238" s="45" t="e">
        <f>INDEX('Dev Likert Scale Single Score'!$E$2:$E$8, MATCH('Admin Single Score'!G240, 'Dev Likert Scale Single Score'!$D$2:$D$8, 0))</f>
        <v>#N/A</v>
      </c>
      <c r="H238" s="45" t="e">
        <f>INDEX('Dev Likert Scale Single Score'!$E$2:$E$8, MATCH('Admin Single Score'!H240, 'Dev Likert Scale Single Score'!$D$2:$D$8, 0))</f>
        <v>#N/A</v>
      </c>
      <c r="I238" s="45" t="e">
        <f>INDEX('Dev Likert Scale Single Score'!$E$2:$E$8, MATCH('Admin Single Score'!I240, 'Dev Likert Scale Single Score'!$D$2:$D$8, 0))</f>
        <v>#N/A</v>
      </c>
      <c r="J238" s="45" t="e">
        <f>INDEX('Dev Likert Scale Single Score'!$E$2:$E$8, MATCH('Admin Single Score'!J240, 'Dev Likert Scale Single Score'!$D$2:$D$8, 0))</f>
        <v>#N/A</v>
      </c>
      <c r="K238" s="45" t="e">
        <f>INDEX('Dev Likert Scale Single Score'!$E$2:$E$8, MATCH('Admin Single Score'!K240, 'Dev Likert Scale Single Score'!$D$2:$D$8, 0))</f>
        <v>#N/A</v>
      </c>
      <c r="L238" s="45" t="e">
        <f>INDEX('Dev Likert Scale Single Score'!$E$2:$E$8, MATCH('Admin Single Score'!L240, 'Dev Likert Scale Single Score'!$D$2:$D$8, 0))</f>
        <v>#N/A</v>
      </c>
      <c r="M238" s="45" t="e">
        <f>INDEX('Dev Likert Scale Single Score'!$E$2:$E$8, MATCH('Admin Single Score'!M240, 'Dev Likert Scale Single Score'!$D$2:$D$8, 0))</f>
        <v>#N/A</v>
      </c>
      <c r="N238" s="45" t="e">
        <f>INDEX('Dev Likert Scale Single Score'!$E$2:$E$8, MATCH('Admin Single Score'!N240, 'Dev Likert Scale Single Score'!$D$2:$D$8, 0))</f>
        <v>#N/A</v>
      </c>
      <c r="O238" s="45" t="e">
        <f>INDEX('Dev Likert Scale Single Score'!$E$2:$E$8, MATCH('Admin Single Score'!O240, 'Dev Likert Scale Single Score'!$D$2:$D$8, 0))</f>
        <v>#N/A</v>
      </c>
      <c r="P238" s="45" t="e">
        <f>INDEX('Dev Likert Scale Single Score'!$E$2:$E$8, MATCH('Admin Single Score'!P240, 'Dev Likert Scale Single Score'!$D$2:$D$8, 0))</f>
        <v>#N/A</v>
      </c>
      <c r="Q238" s="45" t="e">
        <f>INDEX('Dev Likert Scale Single Score'!$E$2:$E$8, MATCH('Admin Single Score'!Q240, 'Dev Likert Scale Single Score'!$D$2:$D$8, 0))</f>
        <v>#N/A</v>
      </c>
      <c r="R238" s="45" t="e">
        <f>INDEX('Dev Likert Scale Single Score'!$E$2:$E$8, MATCH('Admin Single Score'!R240, 'Dev Likert Scale Single Score'!$D$2:$D$8, 0))</f>
        <v>#N/A</v>
      </c>
      <c r="S238" s="45" t="e">
        <f>INDEX('Dev Likert Scale Single Score'!$E$2:$E$8, MATCH('Admin Single Score'!S240, 'Dev Likert Scale Single Score'!$D$2:$D$8, 0))</f>
        <v>#N/A</v>
      </c>
      <c r="T238" s="45" t="e">
        <f>INDEX('Dev Likert Scale Single Score'!$E$2:$E$8, MATCH('Admin Single Score'!T240, 'Dev Likert Scale Single Score'!$D$2:$D$8, 0))</f>
        <v>#N/A</v>
      </c>
      <c r="U238" s="45" t="e">
        <f>INDEX('Dev Likert Scale Single Score'!$E$2:$E$8, MATCH('Admin Single Score'!U240, 'Dev Likert Scale Single Score'!$D$2:$D$8, 0))</f>
        <v>#N/A</v>
      </c>
      <c r="V238" s="45" t="e">
        <f>INDEX('Dev Likert Scale Single Score'!$E$2:$E$8, MATCH('Admin Single Score'!V240, 'Dev Likert Scale Single Score'!$D$2:$D$8, 0))</f>
        <v>#N/A</v>
      </c>
      <c r="W238" s="45" t="e">
        <f>INDEX('Dev Likert Scale Single Score'!$E$2:$E$8, MATCH('Admin Single Score'!W240, 'Dev Likert Scale Single Score'!$D$2:$D$8, 0))</f>
        <v>#N/A</v>
      </c>
      <c r="X238" s="45" t="e">
        <f>INDEX('Dev Likert Scale Single Score'!$E$2:$E$8, MATCH('Admin Single Score'!X240, 'Dev Likert Scale Single Score'!$D$2:$D$8, 0))</f>
        <v>#N/A</v>
      </c>
      <c r="Y238" s="45" t="e">
        <f>INDEX('Dev Likert Scale Single Score'!$E$2:$E$8, MATCH('Admin Single Score'!Y240, 'Dev Likert Scale Single Score'!$D$2:$D$8, 0))</f>
        <v>#N/A</v>
      </c>
      <c r="Z238" s="45" t="e">
        <f>INDEX('Dev Likert Scale Single Score'!$E$2:$E$8, MATCH('Admin Single Score'!Z240, 'Dev Likert Scale Single Score'!$D$2:$D$8, 0))</f>
        <v>#N/A</v>
      </c>
      <c r="AA238" s="45" t="e">
        <f>INDEX('Dev Likert Scale Single Score'!$E$2:$E$8, MATCH('Admin Single Score'!AA240, 'Dev Likert Scale Single Score'!$D$2:$D$8, 0))</f>
        <v>#N/A</v>
      </c>
      <c r="AB238" s="45" t="e">
        <f>INDEX('Dev Likert Scale Single Score'!$E$2:$E$8, MATCH('Admin Single Score'!AB240, 'Dev Likert Scale Single Score'!$D$2:$D$8, 0))</f>
        <v>#N/A</v>
      </c>
      <c r="AC238" s="45" t="e">
        <f>INDEX('Dev Likert Scale Single Score'!$E$2:$E$8, MATCH('Admin Single Score'!AC240, 'Dev Likert Scale Single Score'!$D$2:$D$8, 0))</f>
        <v>#N/A</v>
      </c>
      <c r="AD238" s="45" t="e">
        <f>INDEX('Dev Likert Scale Single Score'!$E$2:$E$8, MATCH('Admin Single Score'!AD240, 'Dev Likert Scale Single Score'!$D$2:$D$8, 0))</f>
        <v>#N/A</v>
      </c>
      <c r="AE238" s="45" t="e">
        <f>INDEX('Dev Likert Scale Single Score'!$E$2:$E$8, MATCH('Admin Single Score'!AE240, 'Dev Likert Scale Single Score'!$D$2:$D$8, 0))</f>
        <v>#N/A</v>
      </c>
      <c r="AF238" s="45" t="e">
        <f>INDEX('Dev Likert Scale Single Score'!$E$2:$E$8, MATCH('Admin Single Score'!AF240, 'Dev Likert Scale Single Score'!$D$2:$D$8, 0))</f>
        <v>#N/A</v>
      </c>
      <c r="AG238" s="45" t="e">
        <f>INDEX('Dev Likert Scale Single Score'!$E$2:$E$8, MATCH('Admin Single Score'!AG240, 'Dev Likert Scale Single Score'!$D$2:$D$8, 0))</f>
        <v>#N/A</v>
      </c>
      <c r="AH238" s="45" t="e">
        <f>INDEX('Dev Likert Scale Single Score'!$E$2:$E$8, MATCH('Admin Single Score'!AH240, 'Dev Likert Scale Single Score'!$D$2:$D$8, 0))</f>
        <v>#N/A</v>
      </c>
      <c r="AI238" s="45" t="e">
        <f>INDEX('Dev Likert Scale Single Score'!$E$2:$E$8, MATCH('Admin Single Score'!AI240, 'Dev Likert Scale Single Score'!$D$2:$D$8, 0))</f>
        <v>#N/A</v>
      </c>
      <c r="AJ238" s="45" t="e">
        <f>INDEX('Dev Likert Scale Single Score'!$E$2:$E$8, MATCH('Admin Single Score'!AJ240, 'Dev Likert Scale Single Score'!$D$2:$D$8, 0))</f>
        <v>#N/A</v>
      </c>
      <c r="AK238" s="45" t="e">
        <f>INDEX('Dev Likert Scale Single Score'!$E$2:$E$8, MATCH('Admin Single Score'!AK240, 'Dev Likert Scale Single Score'!$D$2:$D$8, 0))</f>
        <v>#N/A</v>
      </c>
      <c r="AL238" s="45" t="e">
        <f>INDEX('Dev Likert Scale Single Score'!$E$2:$E$8, MATCH('Admin Single Score'!AL240, 'Dev Likert Scale Single Score'!$D$2:$D$8, 0))</f>
        <v>#N/A</v>
      </c>
      <c r="AM238" s="45" t="e">
        <f>INDEX('Dev Likert Scale Single Score'!$E$2:$E$8, MATCH('Admin Single Score'!AM240, 'Dev Likert Scale Single Score'!$D$2:$D$8, 0))</f>
        <v>#N/A</v>
      </c>
      <c r="AN238" s="45" t="e">
        <f>INDEX('Dev Likert Scale Single Score'!$E$2:$E$8, MATCH('Admin Single Score'!AN240, 'Dev Likert Scale Single Score'!$D$2:$D$8, 0))</f>
        <v>#N/A</v>
      </c>
      <c r="AO238" s="45" t="e">
        <f>INDEX('Dev Likert Scale Single Score'!$E$2:$E$8, MATCH('Admin Single Score'!AO240, 'Dev Likert Scale Single Score'!$D$2:$D$8, 0))</f>
        <v>#N/A</v>
      </c>
      <c r="AP238" s="45" t="e">
        <f>INDEX('Dev Likert Scale Single Score'!$E$2:$E$8, MATCH('Admin Single Score'!AP240, 'Dev Likert Scale Single Score'!$D$2:$D$8, 0))</f>
        <v>#N/A</v>
      </c>
      <c r="AQ238" s="45" t="e">
        <f>INDEX('Dev Likert Scale Single Score'!$E$2:$E$8, MATCH('Admin Single Score'!AQ240, 'Dev Likert Scale Single Score'!$D$2:$D$8, 0))</f>
        <v>#N/A</v>
      </c>
    </row>
    <row r="239" spans="1:43" ht="15.75" thickTop="1" x14ac:dyDescent="0.25"/>
  </sheetData>
  <conditionalFormatting sqref="D2:AQ238">
    <cfRule type="cellIs" dxfId="1" priority="1" operator="between">
      <formula>1</formula>
      <formula>5</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185B-6AB6-4EB4-A2CB-4E7EE57868B8}">
  <sheetPr codeName="Sheet14">
    <tabColor theme="1" tint="4.9989318521683403E-2"/>
  </sheetPr>
  <dimension ref="A1:E8"/>
  <sheetViews>
    <sheetView workbookViewId="0">
      <selection activeCell="A2" sqref="A2"/>
    </sheetView>
  </sheetViews>
  <sheetFormatPr defaultRowHeight="15" x14ac:dyDescent="0.25"/>
  <cols>
    <col min="1" max="1" width="40.7109375" customWidth="1"/>
    <col min="2" max="2" width="23.85546875" bestFit="1" customWidth="1"/>
    <col min="4" max="4" width="40.7109375" customWidth="1"/>
    <col min="5" max="5" width="23.85546875" bestFit="1" customWidth="1"/>
  </cols>
  <sheetData>
    <row r="1" spans="1:5" ht="42.75" thickBot="1" x14ac:dyDescent="0.4">
      <c r="A1" s="60" t="s">
        <v>557</v>
      </c>
      <c r="B1" s="50" t="s">
        <v>558</v>
      </c>
      <c r="D1" s="61" t="s">
        <v>559</v>
      </c>
      <c r="E1" s="62" t="s">
        <v>560</v>
      </c>
    </row>
    <row r="2" spans="1:5" ht="60" x14ac:dyDescent="0.25">
      <c r="A2" s="51" t="s">
        <v>556</v>
      </c>
      <c r="B2" s="55">
        <v>1</v>
      </c>
      <c r="C2" s="7"/>
      <c r="D2" s="18" t="s">
        <v>550</v>
      </c>
      <c r="E2" s="56">
        <v>1</v>
      </c>
    </row>
    <row r="3" spans="1:5" ht="60" x14ac:dyDescent="0.25">
      <c r="A3" s="18" t="s">
        <v>553</v>
      </c>
      <c r="B3" s="56">
        <v>2</v>
      </c>
      <c r="C3" s="7"/>
      <c r="D3" s="18" t="s">
        <v>548</v>
      </c>
      <c r="E3" s="56">
        <v>2</v>
      </c>
    </row>
    <row r="4" spans="1:5" ht="60" x14ac:dyDescent="0.25">
      <c r="A4" s="18" t="s">
        <v>555</v>
      </c>
      <c r="B4" s="56">
        <v>3</v>
      </c>
      <c r="C4" s="7"/>
      <c r="D4" s="18" t="s">
        <v>551</v>
      </c>
      <c r="E4" s="56">
        <v>3</v>
      </c>
    </row>
    <row r="5" spans="1:5" ht="60" x14ac:dyDescent="0.25">
      <c r="A5" s="18" t="s">
        <v>554</v>
      </c>
      <c r="B5" s="56">
        <v>4</v>
      </c>
      <c r="C5" s="7"/>
      <c r="D5" s="18" t="s">
        <v>549</v>
      </c>
      <c r="E5" s="56">
        <v>4</v>
      </c>
    </row>
    <row r="6" spans="1:5" ht="60" x14ac:dyDescent="0.25">
      <c r="A6" s="18" t="s">
        <v>561</v>
      </c>
      <c r="B6" s="56">
        <v>5</v>
      </c>
      <c r="D6" s="18" t="s">
        <v>552</v>
      </c>
      <c r="E6" s="56">
        <v>5</v>
      </c>
    </row>
    <row r="7" spans="1:5" ht="30.75" thickBot="1" x14ac:dyDescent="0.3">
      <c r="A7" s="57" t="s">
        <v>311</v>
      </c>
      <c r="B7" s="58">
        <v>0</v>
      </c>
      <c r="D7" s="18" t="s">
        <v>316</v>
      </c>
      <c r="E7" s="56">
        <v>0</v>
      </c>
    </row>
    <row r="8" spans="1:5" ht="15.75" thickBot="1" x14ac:dyDescent="0.3">
      <c r="D8" s="52" t="s">
        <v>311</v>
      </c>
      <c r="E8" s="63">
        <v>0</v>
      </c>
    </row>
  </sheetData>
  <sheetProtection algorithmName="SHA-512" hashValue="DU7h5KJysro8tCSzO3zX6qhxX0fjU32ArdJyOFzA2ncDjAT6YZaRMpU6ZuA0LRpQHdGmKs4fIsOqkfxJ7YJHvQ==" saltValue="K8K6Ex9WOlX11bTHtVuFxw==" spinCount="100000" sheet="1" objects="1" scenarios="1"/>
  <dataValidations count="1">
    <dataValidation type="whole" allowBlank="1" showInputMessage="1" showErrorMessage="1" sqref="B2:B7 E2:E8" xr:uid="{B38F1D65-895A-4253-826C-8915E9F83D94}">
      <formula1>0</formula1>
      <formula2>5</formula2>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75975-19A3-4F94-8798-6C69B3DEB88D}">
  <sheetPr codeName="Sheet17">
    <tabColor rgb="FF00B0F0"/>
  </sheetPr>
  <dimension ref="A1:BQ68"/>
  <sheetViews>
    <sheetView workbookViewId="0">
      <pane xSplit="3" ySplit="2" topLeftCell="D3" activePane="bottomRight" state="frozen"/>
      <selection pane="topRight" activeCell="D1" sqref="D1"/>
      <selection pane="bottomLeft" activeCell="A2" sqref="A2"/>
      <selection pane="bottomRight" activeCell="D3" sqref="D3"/>
    </sheetView>
  </sheetViews>
  <sheetFormatPr defaultRowHeight="15" x14ac:dyDescent="0.25"/>
  <cols>
    <col min="1" max="1" width="11.7109375" bestFit="1" customWidth="1"/>
    <col min="2" max="2" width="43" customWidth="1"/>
    <col min="3" max="3" width="48" customWidth="1"/>
    <col min="4" max="43" width="16.7109375" customWidth="1"/>
    <col min="44" max="50" width="8.85546875" style="12"/>
  </cols>
  <sheetData>
    <row r="1" spans="1:69" ht="20.25" thickBot="1" x14ac:dyDescent="0.35">
      <c r="D1" s="206" t="s">
        <v>71</v>
      </c>
      <c r="E1" s="206"/>
      <c r="F1" s="206"/>
      <c r="G1" s="206"/>
      <c r="H1" s="206"/>
      <c r="L1" s="207"/>
      <c r="M1" s="207"/>
      <c r="N1" s="207"/>
      <c r="O1" s="207"/>
      <c r="P1" s="207"/>
    </row>
    <row r="2" spans="1:69" s="1" customFormat="1" ht="46.5" thickTop="1" thickBot="1" x14ac:dyDescent="0.3">
      <c r="A2" s="20" t="s">
        <v>4</v>
      </c>
      <c r="B2" s="20" t="str">
        <f>'Admin Single Score'!B3</f>
        <v>Question</v>
      </c>
      <c r="C2" s="20" t="str">
        <f>'Admin Single Score'!C3</f>
        <v>Answer</v>
      </c>
      <c r="D2" s="13" t="str">
        <f>'Admin Single Score'!D3</f>
        <v>Biodiversity</v>
      </c>
      <c r="E2" s="13" t="str">
        <f>'Admin Single Score'!E3</f>
        <v>Food-web</v>
      </c>
      <c r="F2" s="13" t="str">
        <f>'Admin Single Score'!F3</f>
        <v>Seafloor integrity</v>
      </c>
      <c r="G2" s="13" t="str">
        <f>'Admin Single Score'!G3</f>
        <v>Noise</v>
      </c>
      <c r="H2" s="13" t="str">
        <f>'Admin Single Score'!H3</f>
        <v>CO2-emissions</v>
      </c>
      <c r="I2" s="13" t="str">
        <f>'Admin Single Score'!I3</f>
        <v>Catch composition</v>
      </c>
      <c r="J2" s="13" t="str">
        <f>'Admin Single Score'!J3</f>
        <v>Bycatch quantity</v>
      </c>
      <c r="K2" s="13" t="str">
        <f>'Admin Single Score'!K3</f>
        <v>Costs</v>
      </c>
      <c r="L2" s="13" t="str">
        <f>'Admin Single Score'!L3</f>
        <v>Revenue</v>
      </c>
      <c r="M2" s="13" t="str">
        <f>'Admin Single Score'!M3</f>
        <v>Business structure</v>
      </c>
      <c r="N2" s="13" t="str">
        <f>'Admin Single Score'!N3</f>
        <v>Working rhythm</v>
      </c>
      <c r="O2" s="13" t="str">
        <f>'Admin Single Score'!O3</f>
        <v>Polyvalence (different strategies)</v>
      </c>
      <c r="P2" s="13" t="str">
        <f>'Admin Single Score'!P3</f>
        <v>Competition</v>
      </c>
      <c r="Q2" s="13" t="str">
        <f>'Admin Single Score'!Q3</f>
        <v>Community</v>
      </c>
      <c r="R2" s="13" t="str">
        <f>'Admin Single Score'!R3</f>
        <v>Indicator 15</v>
      </c>
      <c r="S2" s="13" t="str">
        <f>'Admin Single Score'!S3</f>
        <v>Indicator 16</v>
      </c>
      <c r="T2" s="13" t="str">
        <f>'Admin Single Score'!T3</f>
        <v>Indicator 17</v>
      </c>
      <c r="U2" s="13" t="str">
        <f>'Admin Single Score'!U3</f>
        <v>Indicator 18</v>
      </c>
      <c r="V2" s="13" t="str">
        <f>'Admin Single Score'!V3</f>
        <v>Indicator 19</v>
      </c>
      <c r="W2" s="13" t="str">
        <f>'Admin Single Score'!W3</f>
        <v>Indicator 20</v>
      </c>
      <c r="X2" s="13" t="str">
        <f>'Admin Single Score'!X3</f>
        <v>Indicator 21</v>
      </c>
      <c r="Y2" s="13" t="str">
        <f>'Admin Single Score'!Y3</f>
        <v>Indicator 22</v>
      </c>
      <c r="Z2" s="13" t="str">
        <f>'Admin Single Score'!Z3</f>
        <v>Indicator 23</v>
      </c>
      <c r="AA2" s="13" t="str">
        <f>'Admin Single Score'!AA3</f>
        <v>Indicator 24</v>
      </c>
      <c r="AB2" s="13" t="str">
        <f>'Admin Single Score'!AB3</f>
        <v>Indicator 25</v>
      </c>
      <c r="AC2" s="13" t="str">
        <f>'Admin Single Score'!AC3</f>
        <v>Indicator 26</v>
      </c>
      <c r="AD2" s="13" t="str">
        <f>'Admin Single Score'!AD3</f>
        <v>Indicator 27</v>
      </c>
      <c r="AE2" s="13" t="str">
        <f>'Admin Single Score'!AE3</f>
        <v>Indicator 28</v>
      </c>
      <c r="AF2" s="13" t="str">
        <f>'Admin Single Score'!AF3</f>
        <v>Indicator 29</v>
      </c>
      <c r="AG2" s="13" t="str">
        <f>'Admin Single Score'!AG3</f>
        <v>Indicator 30</v>
      </c>
      <c r="AH2" s="13" t="str">
        <f>'Admin Single Score'!AH3</f>
        <v>Indicator 31</v>
      </c>
      <c r="AI2" s="13" t="str">
        <f>'Admin Single Score'!AI3</f>
        <v>Indicator 32</v>
      </c>
      <c r="AJ2" s="13" t="str">
        <f>'Admin Single Score'!AJ3</f>
        <v>Indicator 33</v>
      </c>
      <c r="AK2" s="13" t="str">
        <f>'Admin Single Score'!AK3</f>
        <v>Indicator 34</v>
      </c>
      <c r="AL2" s="13" t="str">
        <f>'Admin Single Score'!AL3</f>
        <v>Indicator 35</v>
      </c>
      <c r="AM2" s="13" t="str">
        <f>'Admin Single Score'!AM3</f>
        <v>Indicator 36</v>
      </c>
      <c r="AN2" s="13" t="str">
        <f>'Admin Single Score'!AN3</f>
        <v>Indicator 37</v>
      </c>
      <c r="AO2" s="13" t="str">
        <f>'Admin Single Score'!AO3</f>
        <v>Indicator 38</v>
      </c>
      <c r="AP2" s="13" t="str">
        <f>'Admin Single Score'!AP3</f>
        <v>Indicator 39</v>
      </c>
      <c r="AQ2" s="13" t="str">
        <f>'Admin Single Score'!AQ3</f>
        <v>Indicator 40</v>
      </c>
      <c r="AR2" s="40"/>
      <c r="AS2" s="40"/>
      <c r="AT2" s="40"/>
      <c r="AU2" s="40"/>
      <c r="AV2" s="40"/>
      <c r="AW2" s="40"/>
      <c r="AX2" s="40"/>
      <c r="AY2" s="2"/>
      <c r="AZ2" s="2"/>
      <c r="BA2" s="2"/>
      <c r="BB2" s="2"/>
      <c r="BC2" s="2"/>
      <c r="BD2" s="2"/>
      <c r="BE2" s="2"/>
      <c r="BF2" s="2"/>
      <c r="BG2" s="2"/>
      <c r="BH2" s="2"/>
      <c r="BI2" s="2"/>
      <c r="BJ2" s="2"/>
      <c r="BK2" s="2"/>
      <c r="BL2" s="2"/>
      <c r="BM2" s="2"/>
      <c r="BN2" s="2"/>
      <c r="BO2" s="2"/>
      <c r="BP2" s="2"/>
      <c r="BQ2" s="2"/>
    </row>
    <row r="3" spans="1:69" ht="31.5" thickTop="1" thickBot="1" x14ac:dyDescent="0.3">
      <c r="A3" s="13" t="str">
        <f>Questionnaire!A2</f>
        <v>Question_1</v>
      </c>
      <c r="B3" s="13" t="str">
        <f>Questionnaire!B2</f>
        <v xml:space="preserve">What is the importance of the MPA area for the affected fisheries? </v>
      </c>
      <c r="C3" s="13" t="str">
        <f>Questionnaire!C2</f>
        <v>The majority of fishing activity is in the MPA.</v>
      </c>
      <c r="D3" s="39">
        <f>IF($C3&lt;&gt;0, INDEX('Dev Likert Scale Single Score'!$E$2:$E$8, MATCH(INDEX('Admin Single Score'!D$4:D$233, MATCH($C3, 'Admin Single Score'!$C$4:$C$233, 0)), 'Dev Likert Scale Single Score'!$D$2:$D$8, 0)), 0)</f>
        <v>4</v>
      </c>
      <c r="E3" s="39">
        <f>IF($C3&lt;&gt;0, INDEX('Dev Likert Scale Single Score'!$E$2:$E$8, MATCH(INDEX('Admin Single Score'!E$4:E$233, MATCH($C3, 'Admin Single Score'!$C$4:$C$233, 0)), 'Dev Likert Scale Single Score'!$D$2:$D$8, 0)), 0)</f>
        <v>4</v>
      </c>
      <c r="F3" s="39">
        <f>IF($C3&lt;&gt;0, INDEX('Dev Likert Scale Single Score'!$E$2:$E$8, MATCH(INDEX('Admin Single Score'!F$4:F$233, MATCH($C3, 'Admin Single Score'!$C$4:$C$233, 0)), 'Dev Likert Scale Single Score'!$D$2:$D$8, 0)), 0)</f>
        <v>3</v>
      </c>
      <c r="G3" s="39">
        <f>IF($C3&lt;&gt;0, INDEX('Dev Likert Scale Single Score'!$E$2:$E$8, MATCH(INDEX('Admin Single Score'!G$4:G$233, MATCH($C3, 'Admin Single Score'!$C$4:$C$233, 0)), 'Dev Likert Scale Single Score'!$D$2:$D$8, 0)), 0)</f>
        <v>3</v>
      </c>
      <c r="H3" s="39">
        <f>IF($C3&lt;&gt;0, INDEX('Dev Likert Scale Single Score'!$E$2:$E$8, MATCH(INDEX('Admin Single Score'!H$4:H$233, MATCH($C3, 'Admin Single Score'!$C$4:$C$233, 0)), 'Dev Likert Scale Single Score'!$D$2:$D$8, 0)), 0)</f>
        <v>3</v>
      </c>
      <c r="I3" s="39">
        <f>IF($C3&lt;&gt;0, INDEX('Dev Likert Scale Single Score'!$E$2:$E$8, MATCH(INDEX('Admin Single Score'!I$4:I$233, MATCH($C3, 'Admin Single Score'!$C$4:$C$233, 0)), 'Dev Likert Scale Single Score'!$D$2:$D$8, 0)), 0)</f>
        <v>3</v>
      </c>
      <c r="J3" s="39">
        <f>IF($C3&lt;&gt;0, INDEX('Dev Likert Scale Single Score'!$E$2:$E$8, MATCH(INDEX('Admin Single Score'!J$4:J$233, MATCH($C3, 'Admin Single Score'!$C$4:$C$233, 0)), 'Dev Likert Scale Single Score'!$D$2:$D$8, 0)), 0)</f>
        <v>3</v>
      </c>
      <c r="K3" s="39">
        <f>IF($C3&lt;&gt;0, INDEX('Dev Likert Scale Single Score'!$E$2:$E$8, MATCH(INDEX('Admin Single Score'!K$4:K$233, MATCH($C3, 'Admin Single Score'!$C$4:$C$233, 0)), 'Dev Likert Scale Single Score'!$D$2:$D$8, 0)), 0)</f>
        <v>3</v>
      </c>
      <c r="L3" s="39">
        <f>IF($C3&lt;&gt;0, INDEX('Dev Likert Scale Single Score'!$E$2:$E$8, MATCH(INDEX('Admin Single Score'!L$4:L$233, MATCH($C3, 'Admin Single Score'!$C$4:$C$233, 0)), 'Dev Likert Scale Single Score'!$D$2:$D$8, 0)), 0)</f>
        <v>4</v>
      </c>
      <c r="M3" s="39">
        <f>IF($C3&lt;&gt;0, INDEX('Dev Likert Scale Single Score'!$E$2:$E$8, MATCH(INDEX('Admin Single Score'!M$4:M$233, MATCH($C3, 'Admin Single Score'!$C$4:$C$233, 0)), 'Dev Likert Scale Single Score'!$D$2:$D$8, 0)), 0)</f>
        <v>3</v>
      </c>
      <c r="N3" s="39">
        <f>IF($C3&lt;&gt;0, INDEX('Dev Likert Scale Single Score'!$E$2:$E$8, MATCH(INDEX('Admin Single Score'!N$4:N$233, MATCH($C3, 'Admin Single Score'!$C$4:$C$233, 0)), 'Dev Likert Scale Single Score'!$D$2:$D$8, 0)), 0)</f>
        <v>3</v>
      </c>
      <c r="O3" s="39">
        <f>IF($C3&lt;&gt;0, INDEX('Dev Likert Scale Single Score'!$E$2:$E$8, MATCH(INDEX('Admin Single Score'!O$4:O$233, MATCH($C3, 'Admin Single Score'!$C$4:$C$233, 0)), 'Dev Likert Scale Single Score'!$D$2:$D$8, 0)), 0)</f>
        <v>3</v>
      </c>
      <c r="P3" s="39">
        <f>IF($C3&lt;&gt;0, INDEX('Dev Likert Scale Single Score'!$E$2:$E$8, MATCH(INDEX('Admin Single Score'!P$4:P$233, MATCH($C3, 'Admin Single Score'!$C$4:$C$233, 0)), 'Dev Likert Scale Single Score'!$D$2:$D$8, 0)), 0)</f>
        <v>4</v>
      </c>
      <c r="Q3" s="39">
        <f>IF($C3&lt;&gt;0, INDEX('Dev Likert Scale Single Score'!$E$2:$E$8, MATCH(INDEX('Admin Single Score'!Q$4:Q$233, MATCH($C3, 'Admin Single Score'!$C$4:$C$233, 0)), 'Dev Likert Scale Single Score'!$D$2:$D$8, 0)), 0)</f>
        <v>3</v>
      </c>
      <c r="R3" s="39" t="e">
        <f>IF($C3&lt;&gt;0, INDEX('Dev Likert Scale Single Score'!$E$2:$E$8, MATCH(INDEX('Admin Single Score'!R$4:R$233, MATCH($C3, 'Admin Single Score'!$C$4:$C$233, 0)), 'Dev Likert Scale Single Score'!$D$2:$D$8, 0)), 0)</f>
        <v>#N/A</v>
      </c>
      <c r="S3" s="39" t="e">
        <f>IF($C3&lt;&gt;0, INDEX('Dev Likert Scale Single Score'!$E$2:$E$8, MATCH(INDEX('Admin Single Score'!S$4:S$233, MATCH($C3, 'Admin Single Score'!$C$4:$C$233, 0)), 'Dev Likert Scale Single Score'!$D$2:$D$8, 0)), 0)</f>
        <v>#N/A</v>
      </c>
      <c r="T3" s="39" t="e">
        <f>IF($C3&lt;&gt;0, INDEX('Dev Likert Scale Single Score'!$E$2:$E$8, MATCH(INDEX('Admin Single Score'!T$4:T$233, MATCH($C3, 'Admin Single Score'!$C$4:$C$233, 0)), 'Dev Likert Scale Single Score'!$D$2:$D$8, 0)), 0)</f>
        <v>#N/A</v>
      </c>
      <c r="U3" s="39" t="e">
        <f>IF($C3&lt;&gt;0, INDEX('Dev Likert Scale Single Score'!$E$2:$E$8, MATCH(INDEX('Admin Single Score'!U$4:U$233, MATCH($C3, 'Admin Single Score'!$C$4:$C$233, 0)), 'Dev Likert Scale Single Score'!$D$2:$D$8, 0)), 0)</f>
        <v>#N/A</v>
      </c>
      <c r="V3" s="39" t="e">
        <f>IF($C3&lt;&gt;0, INDEX('Dev Likert Scale Single Score'!$E$2:$E$8, MATCH(INDEX('Admin Single Score'!V$4:V$233, MATCH($C3, 'Admin Single Score'!$C$4:$C$233, 0)), 'Dev Likert Scale Single Score'!$D$2:$D$8, 0)), 0)</f>
        <v>#N/A</v>
      </c>
      <c r="W3" s="39" t="e">
        <f>IF($C3&lt;&gt;0, INDEX('Dev Likert Scale Single Score'!$E$2:$E$8, MATCH(INDEX('Admin Single Score'!W$4:W$233, MATCH($C3, 'Admin Single Score'!$C$4:$C$233, 0)), 'Dev Likert Scale Single Score'!$D$2:$D$8, 0)), 0)</f>
        <v>#N/A</v>
      </c>
      <c r="X3" s="39" t="e">
        <f>IF($C3&lt;&gt;0, INDEX('Dev Likert Scale Single Score'!$E$2:$E$8, MATCH(INDEX('Admin Single Score'!X$4:X$233, MATCH($C3, 'Admin Single Score'!$C$4:$C$233, 0)), 'Dev Likert Scale Single Score'!$D$2:$D$8, 0)), 0)</f>
        <v>#N/A</v>
      </c>
      <c r="Y3" s="39" t="e">
        <f>IF($C3&lt;&gt;0, INDEX('Dev Likert Scale Single Score'!$E$2:$E$8, MATCH(INDEX('Admin Single Score'!Y$4:Y$233, MATCH($C3, 'Admin Single Score'!$C$4:$C$233, 0)), 'Dev Likert Scale Single Score'!$D$2:$D$8, 0)), 0)</f>
        <v>#N/A</v>
      </c>
      <c r="Z3" s="39" t="e">
        <f>IF($C3&lt;&gt;0, INDEX('Dev Likert Scale Single Score'!$E$2:$E$8, MATCH(INDEX('Admin Single Score'!Z$4:Z$233, MATCH($C3, 'Admin Single Score'!$C$4:$C$233, 0)), 'Dev Likert Scale Single Score'!$D$2:$D$8, 0)), 0)</f>
        <v>#N/A</v>
      </c>
      <c r="AA3" s="39" t="e">
        <f>IF($C3&lt;&gt;0, INDEX('Dev Likert Scale Single Score'!$E$2:$E$8, MATCH(INDEX('Admin Single Score'!AA$4:AA$233, MATCH($C3, 'Admin Single Score'!$C$4:$C$233, 0)), 'Dev Likert Scale Single Score'!$D$2:$D$8, 0)), 0)</f>
        <v>#N/A</v>
      </c>
      <c r="AB3" s="39" t="e">
        <f>IF($C3&lt;&gt;0, INDEX('Dev Likert Scale Single Score'!$E$2:$E$8, MATCH(INDEX('Admin Single Score'!AB$4:AB$233, MATCH($C3, 'Admin Single Score'!$C$4:$C$233, 0)), 'Dev Likert Scale Single Score'!$D$2:$D$8, 0)), 0)</f>
        <v>#N/A</v>
      </c>
      <c r="AC3" s="39" t="e">
        <f>IF($C3&lt;&gt;0, INDEX('Dev Likert Scale Single Score'!$E$2:$E$8, MATCH(INDEX('Admin Single Score'!AC$4:AC$233, MATCH($C3, 'Admin Single Score'!$C$4:$C$233, 0)), 'Dev Likert Scale Single Score'!$D$2:$D$8, 0)), 0)</f>
        <v>#N/A</v>
      </c>
      <c r="AD3" s="39" t="e">
        <f>IF($C3&lt;&gt;0, INDEX('Dev Likert Scale Single Score'!$E$2:$E$8, MATCH(INDEX('Admin Single Score'!AD$4:AD$233, MATCH($C3, 'Admin Single Score'!$C$4:$C$233, 0)), 'Dev Likert Scale Single Score'!$D$2:$D$8, 0)), 0)</f>
        <v>#N/A</v>
      </c>
      <c r="AE3" s="39" t="e">
        <f>IF($C3&lt;&gt;0, INDEX('Dev Likert Scale Single Score'!$E$2:$E$8, MATCH(INDEX('Admin Single Score'!AE$4:AE$233, MATCH($C3, 'Admin Single Score'!$C$4:$C$233, 0)), 'Dev Likert Scale Single Score'!$D$2:$D$8, 0)), 0)</f>
        <v>#N/A</v>
      </c>
      <c r="AF3" s="39" t="e">
        <f>IF($C3&lt;&gt;0, INDEX('Dev Likert Scale Single Score'!$E$2:$E$8, MATCH(INDEX('Admin Single Score'!AF$4:AF$233, MATCH($C3, 'Admin Single Score'!$C$4:$C$233, 0)), 'Dev Likert Scale Single Score'!$D$2:$D$8, 0)), 0)</f>
        <v>#N/A</v>
      </c>
      <c r="AG3" s="39" t="e">
        <f>IF($C3&lt;&gt;0, INDEX('Dev Likert Scale Single Score'!$E$2:$E$8, MATCH(INDEX('Admin Single Score'!AG$4:AG$233, MATCH($C3, 'Admin Single Score'!$C$4:$C$233, 0)), 'Dev Likert Scale Single Score'!$D$2:$D$8, 0)), 0)</f>
        <v>#N/A</v>
      </c>
      <c r="AH3" s="39" t="e">
        <f>IF($C3&lt;&gt;0, INDEX('Dev Likert Scale Single Score'!$E$2:$E$8, MATCH(INDEX('Admin Single Score'!AH$4:AH$233, MATCH($C3, 'Admin Single Score'!$C$4:$C$233, 0)), 'Dev Likert Scale Single Score'!$D$2:$D$8, 0)), 0)</f>
        <v>#N/A</v>
      </c>
      <c r="AI3" s="39" t="e">
        <f>IF($C3&lt;&gt;0, INDEX('Dev Likert Scale Single Score'!$E$2:$E$8, MATCH(INDEX('Admin Single Score'!AI$4:AI$233, MATCH($C3, 'Admin Single Score'!$C$4:$C$233, 0)), 'Dev Likert Scale Single Score'!$D$2:$D$8, 0)), 0)</f>
        <v>#N/A</v>
      </c>
      <c r="AJ3" s="39" t="e">
        <f>IF($C3&lt;&gt;0, INDEX('Dev Likert Scale Single Score'!$E$2:$E$8, MATCH(INDEX('Admin Single Score'!AJ$4:AJ$233, MATCH($C3, 'Admin Single Score'!$C$4:$C$233, 0)), 'Dev Likert Scale Single Score'!$D$2:$D$8, 0)), 0)</f>
        <v>#N/A</v>
      </c>
      <c r="AK3" s="39" t="e">
        <f>IF($C3&lt;&gt;0, INDEX('Dev Likert Scale Single Score'!$E$2:$E$8, MATCH(INDEX('Admin Single Score'!AK$4:AK$233, MATCH($C3, 'Admin Single Score'!$C$4:$C$233, 0)), 'Dev Likert Scale Single Score'!$D$2:$D$8, 0)), 0)</f>
        <v>#N/A</v>
      </c>
      <c r="AL3" s="39" t="e">
        <f>IF($C3&lt;&gt;0, INDEX('Dev Likert Scale Single Score'!$E$2:$E$8, MATCH(INDEX('Admin Single Score'!AL$4:AL$233, MATCH($C3, 'Admin Single Score'!$C$4:$C$233, 0)), 'Dev Likert Scale Single Score'!$D$2:$D$8, 0)), 0)</f>
        <v>#N/A</v>
      </c>
      <c r="AM3" s="39" t="e">
        <f>IF($C3&lt;&gt;0, INDEX('Dev Likert Scale Single Score'!$E$2:$E$8, MATCH(INDEX('Admin Single Score'!AM$4:AM$233, MATCH($C3, 'Admin Single Score'!$C$4:$C$233, 0)), 'Dev Likert Scale Single Score'!$D$2:$D$8, 0)), 0)</f>
        <v>#N/A</v>
      </c>
      <c r="AN3" s="39" t="e">
        <f>IF($C3&lt;&gt;0, INDEX('Dev Likert Scale Single Score'!$E$2:$E$8, MATCH(INDEX('Admin Single Score'!AN$4:AN$233, MATCH($C3, 'Admin Single Score'!$C$4:$C$233, 0)), 'Dev Likert Scale Single Score'!$D$2:$D$8, 0)), 0)</f>
        <v>#N/A</v>
      </c>
      <c r="AO3" s="39" t="e">
        <f>IF($C3&lt;&gt;0, INDEX('Dev Likert Scale Single Score'!$E$2:$E$8, MATCH(INDEX('Admin Single Score'!AO$4:AO$233, MATCH($C3, 'Admin Single Score'!$C$4:$C$233, 0)), 'Dev Likert Scale Single Score'!$D$2:$D$8, 0)), 0)</f>
        <v>#N/A</v>
      </c>
      <c r="AP3" s="39" t="e">
        <f>IF($C3&lt;&gt;0, INDEX('Dev Likert Scale Single Score'!$E$2:$E$8, MATCH(INDEX('Admin Single Score'!AP$4:AP$233, MATCH($C3, 'Admin Single Score'!$C$4:$C$233, 0)), 'Dev Likert Scale Single Score'!$D$2:$D$8, 0)), 0)</f>
        <v>#N/A</v>
      </c>
      <c r="AQ3" s="39" t="e">
        <f>IF($C3&lt;&gt;0, INDEX('Dev Likert Scale Single Score'!$E$2:$E$8, MATCH(INDEX('Admin Single Score'!AQ$4:AQ$233, MATCH($C3, 'Admin Single Score'!$C$4:$C$233, 0)), 'Dev Likert Scale Single Score'!$D$2:$D$8, 0)), 0)</f>
        <v>#N/A</v>
      </c>
    </row>
    <row r="4" spans="1:69" ht="31.5" thickTop="1" thickBot="1" x14ac:dyDescent="0.3">
      <c r="A4" s="13" t="str">
        <f>Questionnaire!A3</f>
        <v>Question_2</v>
      </c>
      <c r="B4" s="13" t="str">
        <f>Questionnaire!B3</f>
        <v>Will it be fully or partly closed?</v>
      </c>
      <c r="C4" s="13" t="str">
        <f>Questionnaire!C3</f>
        <v>The MPA will be partly closed, allowing some fishing activities to take place.</v>
      </c>
      <c r="D4" s="39">
        <f>IF($C4&lt;&gt;0, INDEX('Dev Likert Scale Single Score'!$E$2:$E$8, MATCH(INDEX('Admin Single Score'!D$4:D$233, MATCH($C4, 'Admin Single Score'!$C$4:$C$233, 0)), 'Dev Likert Scale Single Score'!$D$2:$D$8, 0)), 0)</f>
        <v>3</v>
      </c>
      <c r="E4" s="39">
        <f>IF($C4&lt;&gt;0, INDEX('Dev Likert Scale Single Score'!$E$2:$E$8, MATCH(INDEX('Admin Single Score'!E$4:E$233, MATCH($C4, 'Admin Single Score'!$C$4:$C$233, 0)), 'Dev Likert Scale Single Score'!$D$2:$D$8, 0)), 0)</f>
        <v>3</v>
      </c>
      <c r="F4" s="39">
        <f>IF($C4&lt;&gt;0, INDEX('Dev Likert Scale Single Score'!$E$2:$E$8, MATCH(INDEX('Admin Single Score'!F$4:F$233, MATCH($C4, 'Admin Single Score'!$C$4:$C$233, 0)), 'Dev Likert Scale Single Score'!$D$2:$D$8, 0)), 0)</f>
        <v>3</v>
      </c>
      <c r="G4" s="39">
        <f>IF($C4&lt;&gt;0, INDEX('Dev Likert Scale Single Score'!$E$2:$E$8, MATCH(INDEX('Admin Single Score'!G$4:G$233, MATCH($C4, 'Admin Single Score'!$C$4:$C$233, 0)), 'Dev Likert Scale Single Score'!$D$2:$D$8, 0)), 0)</f>
        <v>3</v>
      </c>
      <c r="H4" s="39">
        <f>IF($C4&lt;&gt;0, INDEX('Dev Likert Scale Single Score'!$E$2:$E$8, MATCH(INDEX('Admin Single Score'!H$4:H$233, MATCH($C4, 'Admin Single Score'!$C$4:$C$233, 0)), 'Dev Likert Scale Single Score'!$D$2:$D$8, 0)), 0)</f>
        <v>3</v>
      </c>
      <c r="I4" s="39">
        <f>IF($C4&lt;&gt;0, INDEX('Dev Likert Scale Single Score'!$E$2:$E$8, MATCH(INDEX('Admin Single Score'!I$4:I$233, MATCH($C4, 'Admin Single Score'!$C$4:$C$233, 0)), 'Dev Likert Scale Single Score'!$D$2:$D$8, 0)), 0)</f>
        <v>3</v>
      </c>
      <c r="J4" s="39">
        <f>IF($C4&lt;&gt;0, INDEX('Dev Likert Scale Single Score'!$E$2:$E$8, MATCH(INDEX('Admin Single Score'!J$4:J$233, MATCH($C4, 'Admin Single Score'!$C$4:$C$233, 0)), 'Dev Likert Scale Single Score'!$D$2:$D$8, 0)), 0)</f>
        <v>3</v>
      </c>
      <c r="K4" s="39">
        <f>IF($C4&lt;&gt;0, INDEX('Dev Likert Scale Single Score'!$E$2:$E$8, MATCH(INDEX('Admin Single Score'!K$4:K$233, MATCH($C4, 'Admin Single Score'!$C$4:$C$233, 0)), 'Dev Likert Scale Single Score'!$D$2:$D$8, 0)), 0)</f>
        <v>3</v>
      </c>
      <c r="L4" s="39">
        <f>IF($C4&lt;&gt;0, INDEX('Dev Likert Scale Single Score'!$E$2:$E$8, MATCH(INDEX('Admin Single Score'!L$4:L$233, MATCH($C4, 'Admin Single Score'!$C$4:$C$233, 0)), 'Dev Likert Scale Single Score'!$D$2:$D$8, 0)), 0)</f>
        <v>3</v>
      </c>
      <c r="M4" s="39">
        <f>IF($C4&lt;&gt;0, INDEX('Dev Likert Scale Single Score'!$E$2:$E$8, MATCH(INDEX('Admin Single Score'!M$4:M$233, MATCH($C4, 'Admin Single Score'!$C$4:$C$233, 0)), 'Dev Likert Scale Single Score'!$D$2:$D$8, 0)), 0)</f>
        <v>1</v>
      </c>
      <c r="N4" s="39">
        <f>IF($C4&lt;&gt;0, INDEX('Dev Likert Scale Single Score'!$E$2:$E$8, MATCH(INDEX('Admin Single Score'!N$4:N$233, MATCH($C4, 'Admin Single Score'!$C$4:$C$233, 0)), 'Dev Likert Scale Single Score'!$D$2:$D$8, 0)), 0)</f>
        <v>1</v>
      </c>
      <c r="O4" s="39">
        <f>IF($C4&lt;&gt;0, INDEX('Dev Likert Scale Single Score'!$E$2:$E$8, MATCH(INDEX('Admin Single Score'!O$4:O$233, MATCH($C4, 'Admin Single Score'!$C$4:$C$233, 0)), 'Dev Likert Scale Single Score'!$D$2:$D$8, 0)), 0)</f>
        <v>3</v>
      </c>
      <c r="P4" s="39">
        <f>IF($C4&lt;&gt;0, INDEX('Dev Likert Scale Single Score'!$E$2:$E$8, MATCH(INDEX('Admin Single Score'!P$4:P$233, MATCH($C4, 'Admin Single Score'!$C$4:$C$233, 0)), 'Dev Likert Scale Single Score'!$D$2:$D$8, 0)), 0)</f>
        <v>3</v>
      </c>
      <c r="Q4" s="39">
        <f>IF($C4&lt;&gt;0, INDEX('Dev Likert Scale Single Score'!$E$2:$E$8, MATCH(INDEX('Admin Single Score'!Q$4:Q$233, MATCH($C4, 'Admin Single Score'!$C$4:$C$233, 0)), 'Dev Likert Scale Single Score'!$D$2:$D$8, 0)), 0)</f>
        <v>1</v>
      </c>
      <c r="R4" s="39" t="e">
        <f>IF($C4&lt;&gt;0, INDEX('Dev Likert Scale Single Score'!$E$2:$E$8, MATCH(INDEX('Admin Single Score'!R$4:R$233, MATCH($C4, 'Admin Single Score'!$C$4:$C$233, 0)), 'Dev Likert Scale Single Score'!$D$2:$D$8, 0)), 0)</f>
        <v>#N/A</v>
      </c>
      <c r="S4" s="39" t="e">
        <f>IF($C4&lt;&gt;0, INDEX('Dev Likert Scale Single Score'!$E$2:$E$8, MATCH(INDEX('Admin Single Score'!S$4:S$233, MATCH($C4, 'Admin Single Score'!$C$4:$C$233, 0)), 'Dev Likert Scale Single Score'!$D$2:$D$8, 0)), 0)</f>
        <v>#N/A</v>
      </c>
      <c r="T4" s="39" t="e">
        <f>IF($C4&lt;&gt;0, INDEX('Dev Likert Scale Single Score'!$E$2:$E$8, MATCH(INDEX('Admin Single Score'!T$4:T$233, MATCH($C4, 'Admin Single Score'!$C$4:$C$233, 0)), 'Dev Likert Scale Single Score'!$D$2:$D$8, 0)), 0)</f>
        <v>#N/A</v>
      </c>
      <c r="U4" s="39" t="e">
        <f>IF($C4&lt;&gt;0, INDEX('Dev Likert Scale Single Score'!$E$2:$E$8, MATCH(INDEX('Admin Single Score'!U$4:U$233, MATCH($C4, 'Admin Single Score'!$C$4:$C$233, 0)), 'Dev Likert Scale Single Score'!$D$2:$D$8, 0)), 0)</f>
        <v>#N/A</v>
      </c>
      <c r="V4" s="39" t="e">
        <f>IF($C4&lt;&gt;0, INDEX('Dev Likert Scale Single Score'!$E$2:$E$8, MATCH(INDEX('Admin Single Score'!V$4:V$233, MATCH($C4, 'Admin Single Score'!$C$4:$C$233, 0)), 'Dev Likert Scale Single Score'!$D$2:$D$8, 0)), 0)</f>
        <v>#N/A</v>
      </c>
      <c r="W4" s="39" t="e">
        <f>IF($C4&lt;&gt;0, INDEX('Dev Likert Scale Single Score'!$E$2:$E$8, MATCH(INDEX('Admin Single Score'!W$4:W$233, MATCH($C4, 'Admin Single Score'!$C$4:$C$233, 0)), 'Dev Likert Scale Single Score'!$D$2:$D$8, 0)), 0)</f>
        <v>#N/A</v>
      </c>
      <c r="X4" s="39" t="e">
        <f>IF($C4&lt;&gt;0, INDEX('Dev Likert Scale Single Score'!$E$2:$E$8, MATCH(INDEX('Admin Single Score'!X$4:X$233, MATCH($C4, 'Admin Single Score'!$C$4:$C$233, 0)), 'Dev Likert Scale Single Score'!$D$2:$D$8, 0)), 0)</f>
        <v>#N/A</v>
      </c>
      <c r="Y4" s="39" t="e">
        <f>IF($C4&lt;&gt;0, INDEX('Dev Likert Scale Single Score'!$E$2:$E$8, MATCH(INDEX('Admin Single Score'!Y$4:Y$233, MATCH($C4, 'Admin Single Score'!$C$4:$C$233, 0)), 'Dev Likert Scale Single Score'!$D$2:$D$8, 0)), 0)</f>
        <v>#N/A</v>
      </c>
      <c r="Z4" s="39" t="e">
        <f>IF($C4&lt;&gt;0, INDEX('Dev Likert Scale Single Score'!$E$2:$E$8, MATCH(INDEX('Admin Single Score'!Z$4:Z$233, MATCH($C4, 'Admin Single Score'!$C$4:$C$233, 0)), 'Dev Likert Scale Single Score'!$D$2:$D$8, 0)), 0)</f>
        <v>#N/A</v>
      </c>
      <c r="AA4" s="39" t="e">
        <f>IF($C4&lt;&gt;0, INDEX('Dev Likert Scale Single Score'!$E$2:$E$8, MATCH(INDEX('Admin Single Score'!AA$4:AA$233, MATCH($C4, 'Admin Single Score'!$C$4:$C$233, 0)), 'Dev Likert Scale Single Score'!$D$2:$D$8, 0)), 0)</f>
        <v>#N/A</v>
      </c>
      <c r="AB4" s="39" t="e">
        <f>IF($C4&lt;&gt;0, INDEX('Dev Likert Scale Single Score'!$E$2:$E$8, MATCH(INDEX('Admin Single Score'!AB$4:AB$233, MATCH($C4, 'Admin Single Score'!$C$4:$C$233, 0)), 'Dev Likert Scale Single Score'!$D$2:$D$8, 0)), 0)</f>
        <v>#N/A</v>
      </c>
      <c r="AC4" s="39" t="e">
        <f>IF($C4&lt;&gt;0, INDEX('Dev Likert Scale Single Score'!$E$2:$E$8, MATCH(INDEX('Admin Single Score'!AC$4:AC$233, MATCH($C4, 'Admin Single Score'!$C$4:$C$233, 0)), 'Dev Likert Scale Single Score'!$D$2:$D$8, 0)), 0)</f>
        <v>#N/A</v>
      </c>
      <c r="AD4" s="39" t="e">
        <f>IF($C4&lt;&gt;0, INDEX('Dev Likert Scale Single Score'!$E$2:$E$8, MATCH(INDEX('Admin Single Score'!AD$4:AD$233, MATCH($C4, 'Admin Single Score'!$C$4:$C$233, 0)), 'Dev Likert Scale Single Score'!$D$2:$D$8, 0)), 0)</f>
        <v>#N/A</v>
      </c>
      <c r="AE4" s="39" t="e">
        <f>IF($C4&lt;&gt;0, INDEX('Dev Likert Scale Single Score'!$E$2:$E$8, MATCH(INDEX('Admin Single Score'!AE$4:AE$233, MATCH($C4, 'Admin Single Score'!$C$4:$C$233, 0)), 'Dev Likert Scale Single Score'!$D$2:$D$8, 0)), 0)</f>
        <v>#N/A</v>
      </c>
      <c r="AF4" s="39" t="e">
        <f>IF($C4&lt;&gt;0, INDEX('Dev Likert Scale Single Score'!$E$2:$E$8, MATCH(INDEX('Admin Single Score'!AF$4:AF$233, MATCH($C4, 'Admin Single Score'!$C$4:$C$233, 0)), 'Dev Likert Scale Single Score'!$D$2:$D$8, 0)), 0)</f>
        <v>#N/A</v>
      </c>
      <c r="AG4" s="39" t="e">
        <f>IF($C4&lt;&gt;0, INDEX('Dev Likert Scale Single Score'!$E$2:$E$8, MATCH(INDEX('Admin Single Score'!AG$4:AG$233, MATCH($C4, 'Admin Single Score'!$C$4:$C$233, 0)), 'Dev Likert Scale Single Score'!$D$2:$D$8, 0)), 0)</f>
        <v>#N/A</v>
      </c>
      <c r="AH4" s="39" t="e">
        <f>IF($C4&lt;&gt;0, INDEX('Dev Likert Scale Single Score'!$E$2:$E$8, MATCH(INDEX('Admin Single Score'!AH$4:AH$233, MATCH($C4, 'Admin Single Score'!$C$4:$C$233, 0)), 'Dev Likert Scale Single Score'!$D$2:$D$8, 0)), 0)</f>
        <v>#N/A</v>
      </c>
      <c r="AI4" s="39" t="e">
        <f>IF($C4&lt;&gt;0, INDEX('Dev Likert Scale Single Score'!$E$2:$E$8, MATCH(INDEX('Admin Single Score'!AI$4:AI$233, MATCH($C4, 'Admin Single Score'!$C$4:$C$233, 0)), 'Dev Likert Scale Single Score'!$D$2:$D$8, 0)), 0)</f>
        <v>#N/A</v>
      </c>
      <c r="AJ4" s="39" t="e">
        <f>IF($C4&lt;&gt;0, INDEX('Dev Likert Scale Single Score'!$E$2:$E$8, MATCH(INDEX('Admin Single Score'!AJ$4:AJ$233, MATCH($C4, 'Admin Single Score'!$C$4:$C$233, 0)), 'Dev Likert Scale Single Score'!$D$2:$D$8, 0)), 0)</f>
        <v>#N/A</v>
      </c>
      <c r="AK4" s="39" t="e">
        <f>IF($C4&lt;&gt;0, INDEX('Dev Likert Scale Single Score'!$E$2:$E$8, MATCH(INDEX('Admin Single Score'!AK$4:AK$233, MATCH($C4, 'Admin Single Score'!$C$4:$C$233, 0)), 'Dev Likert Scale Single Score'!$D$2:$D$8, 0)), 0)</f>
        <v>#N/A</v>
      </c>
      <c r="AL4" s="39" t="e">
        <f>IF($C4&lt;&gt;0, INDEX('Dev Likert Scale Single Score'!$E$2:$E$8, MATCH(INDEX('Admin Single Score'!AL$4:AL$233, MATCH($C4, 'Admin Single Score'!$C$4:$C$233, 0)), 'Dev Likert Scale Single Score'!$D$2:$D$8, 0)), 0)</f>
        <v>#N/A</v>
      </c>
      <c r="AM4" s="39" t="e">
        <f>IF($C4&lt;&gt;0, INDEX('Dev Likert Scale Single Score'!$E$2:$E$8, MATCH(INDEX('Admin Single Score'!AM$4:AM$233, MATCH($C4, 'Admin Single Score'!$C$4:$C$233, 0)), 'Dev Likert Scale Single Score'!$D$2:$D$8, 0)), 0)</f>
        <v>#N/A</v>
      </c>
      <c r="AN4" s="39" t="e">
        <f>IF($C4&lt;&gt;0, INDEX('Dev Likert Scale Single Score'!$E$2:$E$8, MATCH(INDEX('Admin Single Score'!AN$4:AN$233, MATCH($C4, 'Admin Single Score'!$C$4:$C$233, 0)), 'Dev Likert Scale Single Score'!$D$2:$D$8, 0)), 0)</f>
        <v>#N/A</v>
      </c>
      <c r="AO4" s="39" t="e">
        <f>IF($C4&lt;&gt;0, INDEX('Dev Likert Scale Single Score'!$E$2:$E$8, MATCH(INDEX('Admin Single Score'!AO$4:AO$233, MATCH($C4, 'Admin Single Score'!$C$4:$C$233, 0)), 'Dev Likert Scale Single Score'!$D$2:$D$8, 0)), 0)</f>
        <v>#N/A</v>
      </c>
      <c r="AP4" s="39" t="e">
        <f>IF($C4&lt;&gt;0, INDEX('Dev Likert Scale Single Score'!$E$2:$E$8, MATCH(INDEX('Admin Single Score'!AP$4:AP$233, MATCH($C4, 'Admin Single Score'!$C$4:$C$233, 0)), 'Dev Likert Scale Single Score'!$D$2:$D$8, 0)), 0)</f>
        <v>#N/A</v>
      </c>
      <c r="AQ4" s="39" t="e">
        <f>IF($C4&lt;&gt;0, INDEX('Dev Likert Scale Single Score'!$E$2:$E$8, MATCH(INDEX('Admin Single Score'!AQ$4:AQ$233, MATCH($C4, 'Admin Single Score'!$C$4:$C$233, 0)), 'Dev Likert Scale Single Score'!$D$2:$D$8, 0)), 0)</f>
        <v>#N/A</v>
      </c>
    </row>
    <row r="5" spans="1:69" ht="31.5" thickTop="1" thickBot="1" x14ac:dyDescent="0.3">
      <c r="A5" s="13" t="str">
        <f>Questionnaire!A4</f>
        <v>Question_3</v>
      </c>
      <c r="B5" s="13" t="str">
        <f>Questionnaire!B4</f>
        <v>Will there be other restrictions for fishing within the MPA?</v>
      </c>
      <c r="C5" s="13" t="str">
        <f>Questionnaire!C4</f>
        <v>Yes, fishers will be required to obtain permits to engage in fishing activities within the MPA.</v>
      </c>
      <c r="D5" s="39">
        <f>IF($C5&lt;&gt;0, INDEX('Dev Likert Scale Single Score'!$E$2:$E$8, MATCH(INDEX('Admin Single Score'!D$4:D$233, MATCH($C5, 'Admin Single Score'!$C$4:$C$233, 0)), 'Dev Likert Scale Single Score'!$D$2:$D$8, 0)), 0)</f>
        <v>0</v>
      </c>
      <c r="E5" s="39">
        <f>IF($C5&lt;&gt;0, INDEX('Dev Likert Scale Single Score'!$E$2:$E$8, MATCH(INDEX('Admin Single Score'!E$4:E$233, MATCH($C5, 'Admin Single Score'!$C$4:$C$233, 0)), 'Dev Likert Scale Single Score'!$D$2:$D$8, 0)), 0)</f>
        <v>0</v>
      </c>
      <c r="F5" s="39">
        <f>IF($C5&lt;&gt;0, INDEX('Dev Likert Scale Single Score'!$E$2:$E$8, MATCH(INDEX('Admin Single Score'!F$4:F$233, MATCH($C5, 'Admin Single Score'!$C$4:$C$233, 0)), 'Dev Likert Scale Single Score'!$D$2:$D$8, 0)), 0)</f>
        <v>0</v>
      </c>
      <c r="G5" s="39">
        <f>IF($C5&lt;&gt;0, INDEX('Dev Likert Scale Single Score'!$E$2:$E$8, MATCH(INDEX('Admin Single Score'!G$4:G$233, MATCH($C5, 'Admin Single Score'!$C$4:$C$233, 0)), 'Dev Likert Scale Single Score'!$D$2:$D$8, 0)), 0)</f>
        <v>0</v>
      </c>
      <c r="H5" s="39">
        <f>IF($C5&lt;&gt;0, INDEX('Dev Likert Scale Single Score'!$E$2:$E$8, MATCH(INDEX('Admin Single Score'!H$4:H$233, MATCH($C5, 'Admin Single Score'!$C$4:$C$233, 0)), 'Dev Likert Scale Single Score'!$D$2:$D$8, 0)), 0)</f>
        <v>0</v>
      </c>
      <c r="I5" s="39">
        <f>IF($C5&lt;&gt;0, INDEX('Dev Likert Scale Single Score'!$E$2:$E$8, MATCH(INDEX('Admin Single Score'!I$4:I$233, MATCH($C5, 'Admin Single Score'!$C$4:$C$233, 0)), 'Dev Likert Scale Single Score'!$D$2:$D$8, 0)), 0)</f>
        <v>1</v>
      </c>
      <c r="J5" s="39">
        <f>IF($C5&lt;&gt;0, INDEX('Dev Likert Scale Single Score'!$E$2:$E$8, MATCH(INDEX('Admin Single Score'!J$4:J$233, MATCH($C5, 'Admin Single Score'!$C$4:$C$233, 0)), 'Dev Likert Scale Single Score'!$D$2:$D$8, 0)), 0)</f>
        <v>1</v>
      </c>
      <c r="K5" s="39">
        <f>IF($C5&lt;&gt;0, INDEX('Dev Likert Scale Single Score'!$E$2:$E$8, MATCH(INDEX('Admin Single Score'!K$4:K$233, MATCH($C5, 'Admin Single Score'!$C$4:$C$233, 0)), 'Dev Likert Scale Single Score'!$D$2:$D$8, 0)), 0)</f>
        <v>3</v>
      </c>
      <c r="L5" s="39">
        <f>IF($C5&lt;&gt;0, INDEX('Dev Likert Scale Single Score'!$E$2:$E$8, MATCH(INDEX('Admin Single Score'!L$4:L$233, MATCH($C5, 'Admin Single Score'!$C$4:$C$233, 0)), 'Dev Likert Scale Single Score'!$D$2:$D$8, 0)), 0)</f>
        <v>4</v>
      </c>
      <c r="M5" s="39">
        <f>IF($C5&lt;&gt;0, INDEX('Dev Likert Scale Single Score'!$E$2:$E$8, MATCH(INDEX('Admin Single Score'!M$4:M$233, MATCH($C5, 'Admin Single Score'!$C$4:$C$233, 0)), 'Dev Likert Scale Single Score'!$D$2:$D$8, 0)), 0)</f>
        <v>2</v>
      </c>
      <c r="N5" s="39">
        <f>IF($C5&lt;&gt;0, INDEX('Dev Likert Scale Single Score'!$E$2:$E$8, MATCH(INDEX('Admin Single Score'!N$4:N$233, MATCH($C5, 'Admin Single Score'!$C$4:$C$233, 0)), 'Dev Likert Scale Single Score'!$D$2:$D$8, 0)), 0)</f>
        <v>1</v>
      </c>
      <c r="O5" s="39">
        <f>IF($C5&lt;&gt;0, INDEX('Dev Likert Scale Single Score'!$E$2:$E$8, MATCH(INDEX('Admin Single Score'!O$4:O$233, MATCH($C5, 'Admin Single Score'!$C$4:$C$233, 0)), 'Dev Likert Scale Single Score'!$D$2:$D$8, 0)), 0)</f>
        <v>1</v>
      </c>
      <c r="P5" s="39">
        <f>IF($C5&lt;&gt;0, INDEX('Dev Likert Scale Single Score'!$E$2:$E$8, MATCH(INDEX('Admin Single Score'!P$4:P$233, MATCH($C5, 'Admin Single Score'!$C$4:$C$233, 0)), 'Dev Likert Scale Single Score'!$D$2:$D$8, 0)), 0)</f>
        <v>3</v>
      </c>
      <c r="Q5" s="39">
        <f>IF($C5&lt;&gt;0, INDEX('Dev Likert Scale Single Score'!$E$2:$E$8, MATCH(INDEX('Admin Single Score'!Q$4:Q$233, MATCH($C5, 'Admin Single Score'!$C$4:$C$233, 0)), 'Dev Likert Scale Single Score'!$D$2:$D$8, 0)), 0)</f>
        <v>2</v>
      </c>
      <c r="R5" s="39" t="e">
        <f>IF($C5&lt;&gt;0, INDEX('Dev Likert Scale Single Score'!$E$2:$E$8, MATCH(INDEX('Admin Single Score'!R$4:R$233, MATCH($C5, 'Admin Single Score'!$C$4:$C$233, 0)), 'Dev Likert Scale Single Score'!$D$2:$D$8, 0)), 0)</f>
        <v>#N/A</v>
      </c>
      <c r="S5" s="39" t="e">
        <f>IF($C5&lt;&gt;0, INDEX('Dev Likert Scale Single Score'!$E$2:$E$8, MATCH(INDEX('Admin Single Score'!S$4:S$233, MATCH($C5, 'Admin Single Score'!$C$4:$C$233, 0)), 'Dev Likert Scale Single Score'!$D$2:$D$8, 0)), 0)</f>
        <v>#N/A</v>
      </c>
      <c r="T5" s="39" t="e">
        <f>IF($C5&lt;&gt;0, INDEX('Dev Likert Scale Single Score'!$E$2:$E$8, MATCH(INDEX('Admin Single Score'!T$4:T$233, MATCH($C5, 'Admin Single Score'!$C$4:$C$233, 0)), 'Dev Likert Scale Single Score'!$D$2:$D$8, 0)), 0)</f>
        <v>#N/A</v>
      </c>
      <c r="U5" s="39" t="e">
        <f>IF($C5&lt;&gt;0, INDEX('Dev Likert Scale Single Score'!$E$2:$E$8, MATCH(INDEX('Admin Single Score'!U$4:U$233, MATCH($C5, 'Admin Single Score'!$C$4:$C$233, 0)), 'Dev Likert Scale Single Score'!$D$2:$D$8, 0)), 0)</f>
        <v>#N/A</v>
      </c>
      <c r="V5" s="39" t="e">
        <f>IF($C5&lt;&gt;0, INDEX('Dev Likert Scale Single Score'!$E$2:$E$8, MATCH(INDEX('Admin Single Score'!V$4:V$233, MATCH($C5, 'Admin Single Score'!$C$4:$C$233, 0)), 'Dev Likert Scale Single Score'!$D$2:$D$8, 0)), 0)</f>
        <v>#N/A</v>
      </c>
      <c r="W5" s="39" t="e">
        <f>IF($C5&lt;&gt;0, INDEX('Dev Likert Scale Single Score'!$E$2:$E$8, MATCH(INDEX('Admin Single Score'!W$4:W$233, MATCH($C5, 'Admin Single Score'!$C$4:$C$233, 0)), 'Dev Likert Scale Single Score'!$D$2:$D$8, 0)), 0)</f>
        <v>#N/A</v>
      </c>
      <c r="X5" s="39" t="e">
        <f>IF($C5&lt;&gt;0, INDEX('Dev Likert Scale Single Score'!$E$2:$E$8, MATCH(INDEX('Admin Single Score'!X$4:X$233, MATCH($C5, 'Admin Single Score'!$C$4:$C$233, 0)), 'Dev Likert Scale Single Score'!$D$2:$D$8, 0)), 0)</f>
        <v>#N/A</v>
      </c>
      <c r="Y5" s="39" t="e">
        <f>IF($C5&lt;&gt;0, INDEX('Dev Likert Scale Single Score'!$E$2:$E$8, MATCH(INDEX('Admin Single Score'!Y$4:Y$233, MATCH($C5, 'Admin Single Score'!$C$4:$C$233, 0)), 'Dev Likert Scale Single Score'!$D$2:$D$8, 0)), 0)</f>
        <v>#N/A</v>
      </c>
      <c r="Z5" s="39" t="e">
        <f>IF($C5&lt;&gt;0, INDEX('Dev Likert Scale Single Score'!$E$2:$E$8, MATCH(INDEX('Admin Single Score'!Z$4:Z$233, MATCH($C5, 'Admin Single Score'!$C$4:$C$233, 0)), 'Dev Likert Scale Single Score'!$D$2:$D$8, 0)), 0)</f>
        <v>#N/A</v>
      </c>
      <c r="AA5" s="39" t="e">
        <f>IF($C5&lt;&gt;0, INDEX('Dev Likert Scale Single Score'!$E$2:$E$8, MATCH(INDEX('Admin Single Score'!AA$4:AA$233, MATCH($C5, 'Admin Single Score'!$C$4:$C$233, 0)), 'Dev Likert Scale Single Score'!$D$2:$D$8, 0)), 0)</f>
        <v>#N/A</v>
      </c>
      <c r="AB5" s="39" t="e">
        <f>IF($C5&lt;&gt;0, INDEX('Dev Likert Scale Single Score'!$E$2:$E$8, MATCH(INDEX('Admin Single Score'!AB$4:AB$233, MATCH($C5, 'Admin Single Score'!$C$4:$C$233, 0)), 'Dev Likert Scale Single Score'!$D$2:$D$8, 0)), 0)</f>
        <v>#N/A</v>
      </c>
      <c r="AC5" s="39" t="e">
        <f>IF($C5&lt;&gt;0, INDEX('Dev Likert Scale Single Score'!$E$2:$E$8, MATCH(INDEX('Admin Single Score'!AC$4:AC$233, MATCH($C5, 'Admin Single Score'!$C$4:$C$233, 0)), 'Dev Likert Scale Single Score'!$D$2:$D$8, 0)), 0)</f>
        <v>#N/A</v>
      </c>
      <c r="AD5" s="39" t="e">
        <f>IF($C5&lt;&gt;0, INDEX('Dev Likert Scale Single Score'!$E$2:$E$8, MATCH(INDEX('Admin Single Score'!AD$4:AD$233, MATCH($C5, 'Admin Single Score'!$C$4:$C$233, 0)), 'Dev Likert Scale Single Score'!$D$2:$D$8, 0)), 0)</f>
        <v>#N/A</v>
      </c>
      <c r="AE5" s="39" t="e">
        <f>IF($C5&lt;&gt;0, INDEX('Dev Likert Scale Single Score'!$E$2:$E$8, MATCH(INDEX('Admin Single Score'!AE$4:AE$233, MATCH($C5, 'Admin Single Score'!$C$4:$C$233, 0)), 'Dev Likert Scale Single Score'!$D$2:$D$8, 0)), 0)</f>
        <v>#N/A</v>
      </c>
      <c r="AF5" s="39" t="e">
        <f>IF($C5&lt;&gt;0, INDEX('Dev Likert Scale Single Score'!$E$2:$E$8, MATCH(INDEX('Admin Single Score'!AF$4:AF$233, MATCH($C5, 'Admin Single Score'!$C$4:$C$233, 0)), 'Dev Likert Scale Single Score'!$D$2:$D$8, 0)), 0)</f>
        <v>#N/A</v>
      </c>
      <c r="AG5" s="39" t="e">
        <f>IF($C5&lt;&gt;0, INDEX('Dev Likert Scale Single Score'!$E$2:$E$8, MATCH(INDEX('Admin Single Score'!AG$4:AG$233, MATCH($C5, 'Admin Single Score'!$C$4:$C$233, 0)), 'Dev Likert Scale Single Score'!$D$2:$D$8, 0)), 0)</f>
        <v>#N/A</v>
      </c>
      <c r="AH5" s="39" t="e">
        <f>IF($C5&lt;&gt;0, INDEX('Dev Likert Scale Single Score'!$E$2:$E$8, MATCH(INDEX('Admin Single Score'!AH$4:AH$233, MATCH($C5, 'Admin Single Score'!$C$4:$C$233, 0)), 'Dev Likert Scale Single Score'!$D$2:$D$8, 0)), 0)</f>
        <v>#N/A</v>
      </c>
      <c r="AI5" s="39" t="e">
        <f>IF($C5&lt;&gt;0, INDEX('Dev Likert Scale Single Score'!$E$2:$E$8, MATCH(INDEX('Admin Single Score'!AI$4:AI$233, MATCH($C5, 'Admin Single Score'!$C$4:$C$233, 0)), 'Dev Likert Scale Single Score'!$D$2:$D$8, 0)), 0)</f>
        <v>#N/A</v>
      </c>
      <c r="AJ5" s="39" t="e">
        <f>IF($C5&lt;&gt;0, INDEX('Dev Likert Scale Single Score'!$E$2:$E$8, MATCH(INDEX('Admin Single Score'!AJ$4:AJ$233, MATCH($C5, 'Admin Single Score'!$C$4:$C$233, 0)), 'Dev Likert Scale Single Score'!$D$2:$D$8, 0)), 0)</f>
        <v>#N/A</v>
      </c>
      <c r="AK5" s="39" t="e">
        <f>IF($C5&lt;&gt;0, INDEX('Dev Likert Scale Single Score'!$E$2:$E$8, MATCH(INDEX('Admin Single Score'!AK$4:AK$233, MATCH($C5, 'Admin Single Score'!$C$4:$C$233, 0)), 'Dev Likert Scale Single Score'!$D$2:$D$8, 0)), 0)</f>
        <v>#N/A</v>
      </c>
      <c r="AL5" s="39" t="e">
        <f>IF($C5&lt;&gt;0, INDEX('Dev Likert Scale Single Score'!$E$2:$E$8, MATCH(INDEX('Admin Single Score'!AL$4:AL$233, MATCH($C5, 'Admin Single Score'!$C$4:$C$233, 0)), 'Dev Likert Scale Single Score'!$D$2:$D$8, 0)), 0)</f>
        <v>#N/A</v>
      </c>
      <c r="AM5" s="39" t="e">
        <f>IF($C5&lt;&gt;0, INDEX('Dev Likert Scale Single Score'!$E$2:$E$8, MATCH(INDEX('Admin Single Score'!AM$4:AM$233, MATCH($C5, 'Admin Single Score'!$C$4:$C$233, 0)), 'Dev Likert Scale Single Score'!$D$2:$D$8, 0)), 0)</f>
        <v>#N/A</v>
      </c>
      <c r="AN5" s="39" t="e">
        <f>IF($C5&lt;&gt;0, INDEX('Dev Likert Scale Single Score'!$E$2:$E$8, MATCH(INDEX('Admin Single Score'!AN$4:AN$233, MATCH($C5, 'Admin Single Score'!$C$4:$C$233, 0)), 'Dev Likert Scale Single Score'!$D$2:$D$8, 0)), 0)</f>
        <v>#N/A</v>
      </c>
      <c r="AO5" s="39" t="e">
        <f>IF($C5&lt;&gt;0, INDEX('Dev Likert Scale Single Score'!$E$2:$E$8, MATCH(INDEX('Admin Single Score'!AO$4:AO$233, MATCH($C5, 'Admin Single Score'!$C$4:$C$233, 0)), 'Dev Likert Scale Single Score'!$D$2:$D$8, 0)), 0)</f>
        <v>#N/A</v>
      </c>
      <c r="AP5" s="39" t="e">
        <f>IF($C5&lt;&gt;0, INDEX('Dev Likert Scale Single Score'!$E$2:$E$8, MATCH(INDEX('Admin Single Score'!AP$4:AP$233, MATCH($C5, 'Admin Single Score'!$C$4:$C$233, 0)), 'Dev Likert Scale Single Score'!$D$2:$D$8, 0)), 0)</f>
        <v>#N/A</v>
      </c>
      <c r="AQ5" s="39" t="e">
        <f>IF($C5&lt;&gt;0, INDEX('Dev Likert Scale Single Score'!$E$2:$E$8, MATCH(INDEX('Admin Single Score'!AQ$4:AQ$233, MATCH($C5, 'Admin Single Score'!$C$4:$C$233, 0)), 'Dev Likert Scale Single Score'!$D$2:$D$8, 0)), 0)</f>
        <v>#N/A</v>
      </c>
    </row>
    <row r="6" spans="1:69" ht="46.5" thickTop="1" thickBot="1" x14ac:dyDescent="0.3">
      <c r="A6" s="13" t="str">
        <f>Questionnaire!A5</f>
        <v>Question_4</v>
      </c>
      <c r="B6" s="13" t="str">
        <f>Questionnaire!B5</f>
        <v>Are there viable populations of target species in alternative areas that can be exploited by fisheries?</v>
      </c>
      <c r="C6" s="13" t="str">
        <f>Questionnaire!C5</f>
        <v xml:space="preserve">No, there are not enough viable target species for the fishery to rely on. </v>
      </c>
      <c r="D6" s="39">
        <f>IF($C6&lt;&gt;0, INDEX('Dev Likert Scale Single Score'!$E$2:$E$8, MATCH(INDEX('Admin Single Score'!D$4:D$233, MATCH($C6, 'Admin Single Score'!$C$4:$C$233, 0)), 'Dev Likert Scale Single Score'!$D$2:$D$8, 0)), 0)</f>
        <v>1</v>
      </c>
      <c r="E6" s="39">
        <f>IF($C6&lt;&gt;0, INDEX('Dev Likert Scale Single Score'!$E$2:$E$8, MATCH(INDEX('Admin Single Score'!E$4:E$233, MATCH($C6, 'Admin Single Score'!$C$4:$C$233, 0)), 'Dev Likert Scale Single Score'!$D$2:$D$8, 0)), 0)</f>
        <v>2</v>
      </c>
      <c r="F6" s="39">
        <f>IF($C6&lt;&gt;0, INDEX('Dev Likert Scale Single Score'!$E$2:$E$8, MATCH(INDEX('Admin Single Score'!F$4:F$233, MATCH($C6, 'Admin Single Score'!$C$4:$C$233, 0)), 'Dev Likert Scale Single Score'!$D$2:$D$8, 0)), 0)</f>
        <v>1</v>
      </c>
      <c r="G6" s="39">
        <f>IF($C6&lt;&gt;0, INDEX('Dev Likert Scale Single Score'!$E$2:$E$8, MATCH(INDEX('Admin Single Score'!G$4:G$233, MATCH($C6, 'Admin Single Score'!$C$4:$C$233, 0)), 'Dev Likert Scale Single Score'!$D$2:$D$8, 0)), 0)</f>
        <v>1</v>
      </c>
      <c r="H6" s="39">
        <f>IF($C6&lt;&gt;0, INDEX('Dev Likert Scale Single Score'!$E$2:$E$8, MATCH(INDEX('Admin Single Score'!H$4:H$233, MATCH($C6, 'Admin Single Score'!$C$4:$C$233, 0)), 'Dev Likert Scale Single Score'!$D$2:$D$8, 0)), 0)</f>
        <v>1</v>
      </c>
      <c r="I6" s="39">
        <f>IF($C6&lt;&gt;0, INDEX('Dev Likert Scale Single Score'!$E$2:$E$8, MATCH(INDEX('Admin Single Score'!I$4:I$233, MATCH($C6, 'Admin Single Score'!$C$4:$C$233, 0)), 'Dev Likert Scale Single Score'!$D$2:$D$8, 0)), 0)</f>
        <v>4</v>
      </c>
      <c r="J6" s="39">
        <f>IF($C6&lt;&gt;0, INDEX('Dev Likert Scale Single Score'!$E$2:$E$8, MATCH(INDEX('Admin Single Score'!J$4:J$233, MATCH($C6, 'Admin Single Score'!$C$4:$C$233, 0)), 'Dev Likert Scale Single Score'!$D$2:$D$8, 0)), 0)</f>
        <v>3</v>
      </c>
      <c r="K6" s="39">
        <f>IF($C6&lt;&gt;0, INDEX('Dev Likert Scale Single Score'!$E$2:$E$8, MATCH(INDEX('Admin Single Score'!K$4:K$233, MATCH($C6, 'Admin Single Score'!$C$4:$C$233, 0)), 'Dev Likert Scale Single Score'!$D$2:$D$8, 0)), 0)</f>
        <v>4</v>
      </c>
      <c r="L6" s="39">
        <f>IF($C6&lt;&gt;0, INDEX('Dev Likert Scale Single Score'!$E$2:$E$8, MATCH(INDEX('Admin Single Score'!L$4:L$233, MATCH($C6, 'Admin Single Score'!$C$4:$C$233, 0)), 'Dev Likert Scale Single Score'!$D$2:$D$8, 0)), 0)</f>
        <v>5</v>
      </c>
      <c r="M6" s="39">
        <f>IF($C6&lt;&gt;0, INDEX('Dev Likert Scale Single Score'!$E$2:$E$8, MATCH(INDEX('Admin Single Score'!M$4:M$233, MATCH($C6, 'Admin Single Score'!$C$4:$C$233, 0)), 'Dev Likert Scale Single Score'!$D$2:$D$8, 0)), 0)</f>
        <v>5</v>
      </c>
      <c r="N6" s="39">
        <f>IF($C6&lt;&gt;0, INDEX('Dev Likert Scale Single Score'!$E$2:$E$8, MATCH(INDEX('Admin Single Score'!N$4:N$233, MATCH($C6, 'Admin Single Score'!$C$4:$C$233, 0)), 'Dev Likert Scale Single Score'!$D$2:$D$8, 0)), 0)</f>
        <v>4</v>
      </c>
      <c r="O6" s="39">
        <f>IF($C6&lt;&gt;0, INDEX('Dev Likert Scale Single Score'!$E$2:$E$8, MATCH(INDEX('Admin Single Score'!O$4:O$233, MATCH($C6, 'Admin Single Score'!$C$4:$C$233, 0)), 'Dev Likert Scale Single Score'!$D$2:$D$8, 0)), 0)</f>
        <v>4</v>
      </c>
      <c r="P6" s="39">
        <f>IF($C6&lt;&gt;0, INDEX('Dev Likert Scale Single Score'!$E$2:$E$8, MATCH(INDEX('Admin Single Score'!P$4:P$233, MATCH($C6, 'Admin Single Score'!$C$4:$C$233, 0)), 'Dev Likert Scale Single Score'!$D$2:$D$8, 0)), 0)</f>
        <v>5</v>
      </c>
      <c r="Q6" s="39">
        <f>IF($C6&lt;&gt;0, INDEX('Dev Likert Scale Single Score'!$E$2:$E$8, MATCH(INDEX('Admin Single Score'!Q$4:Q$233, MATCH($C6, 'Admin Single Score'!$C$4:$C$233, 0)), 'Dev Likert Scale Single Score'!$D$2:$D$8, 0)), 0)</f>
        <v>4</v>
      </c>
      <c r="R6" s="39" t="e">
        <f>IF($C6&lt;&gt;0, INDEX('Dev Likert Scale Single Score'!$E$2:$E$8, MATCH(INDEX('Admin Single Score'!R$4:R$233, MATCH($C6, 'Admin Single Score'!$C$4:$C$233, 0)), 'Dev Likert Scale Single Score'!$D$2:$D$8, 0)), 0)</f>
        <v>#N/A</v>
      </c>
      <c r="S6" s="39" t="e">
        <f>IF($C6&lt;&gt;0, INDEX('Dev Likert Scale Single Score'!$E$2:$E$8, MATCH(INDEX('Admin Single Score'!S$4:S$233, MATCH($C6, 'Admin Single Score'!$C$4:$C$233, 0)), 'Dev Likert Scale Single Score'!$D$2:$D$8, 0)), 0)</f>
        <v>#N/A</v>
      </c>
      <c r="T6" s="39" t="e">
        <f>IF($C6&lt;&gt;0, INDEX('Dev Likert Scale Single Score'!$E$2:$E$8, MATCH(INDEX('Admin Single Score'!T$4:T$233, MATCH($C6, 'Admin Single Score'!$C$4:$C$233, 0)), 'Dev Likert Scale Single Score'!$D$2:$D$8, 0)), 0)</f>
        <v>#N/A</v>
      </c>
      <c r="U6" s="39" t="e">
        <f>IF($C6&lt;&gt;0, INDEX('Dev Likert Scale Single Score'!$E$2:$E$8, MATCH(INDEX('Admin Single Score'!U$4:U$233, MATCH($C6, 'Admin Single Score'!$C$4:$C$233, 0)), 'Dev Likert Scale Single Score'!$D$2:$D$8, 0)), 0)</f>
        <v>#N/A</v>
      </c>
      <c r="V6" s="39" t="e">
        <f>IF($C6&lt;&gt;0, INDEX('Dev Likert Scale Single Score'!$E$2:$E$8, MATCH(INDEX('Admin Single Score'!V$4:V$233, MATCH($C6, 'Admin Single Score'!$C$4:$C$233, 0)), 'Dev Likert Scale Single Score'!$D$2:$D$8, 0)), 0)</f>
        <v>#N/A</v>
      </c>
      <c r="W6" s="39" t="e">
        <f>IF($C6&lt;&gt;0, INDEX('Dev Likert Scale Single Score'!$E$2:$E$8, MATCH(INDEX('Admin Single Score'!W$4:W$233, MATCH($C6, 'Admin Single Score'!$C$4:$C$233, 0)), 'Dev Likert Scale Single Score'!$D$2:$D$8, 0)), 0)</f>
        <v>#N/A</v>
      </c>
      <c r="X6" s="39" t="e">
        <f>IF($C6&lt;&gt;0, INDEX('Dev Likert Scale Single Score'!$E$2:$E$8, MATCH(INDEX('Admin Single Score'!X$4:X$233, MATCH($C6, 'Admin Single Score'!$C$4:$C$233, 0)), 'Dev Likert Scale Single Score'!$D$2:$D$8, 0)), 0)</f>
        <v>#N/A</v>
      </c>
      <c r="Y6" s="39" t="e">
        <f>IF($C6&lt;&gt;0, INDEX('Dev Likert Scale Single Score'!$E$2:$E$8, MATCH(INDEX('Admin Single Score'!Y$4:Y$233, MATCH($C6, 'Admin Single Score'!$C$4:$C$233, 0)), 'Dev Likert Scale Single Score'!$D$2:$D$8, 0)), 0)</f>
        <v>#N/A</v>
      </c>
      <c r="Z6" s="39" t="e">
        <f>IF($C6&lt;&gt;0, INDEX('Dev Likert Scale Single Score'!$E$2:$E$8, MATCH(INDEX('Admin Single Score'!Z$4:Z$233, MATCH($C6, 'Admin Single Score'!$C$4:$C$233, 0)), 'Dev Likert Scale Single Score'!$D$2:$D$8, 0)), 0)</f>
        <v>#N/A</v>
      </c>
      <c r="AA6" s="39" t="e">
        <f>IF($C6&lt;&gt;0, INDEX('Dev Likert Scale Single Score'!$E$2:$E$8, MATCH(INDEX('Admin Single Score'!AA$4:AA$233, MATCH($C6, 'Admin Single Score'!$C$4:$C$233, 0)), 'Dev Likert Scale Single Score'!$D$2:$D$8, 0)), 0)</f>
        <v>#N/A</v>
      </c>
      <c r="AB6" s="39" t="e">
        <f>IF($C6&lt;&gt;0, INDEX('Dev Likert Scale Single Score'!$E$2:$E$8, MATCH(INDEX('Admin Single Score'!AB$4:AB$233, MATCH($C6, 'Admin Single Score'!$C$4:$C$233, 0)), 'Dev Likert Scale Single Score'!$D$2:$D$8, 0)), 0)</f>
        <v>#N/A</v>
      </c>
      <c r="AC6" s="39" t="e">
        <f>IF($C6&lt;&gt;0, INDEX('Dev Likert Scale Single Score'!$E$2:$E$8, MATCH(INDEX('Admin Single Score'!AC$4:AC$233, MATCH($C6, 'Admin Single Score'!$C$4:$C$233, 0)), 'Dev Likert Scale Single Score'!$D$2:$D$8, 0)), 0)</f>
        <v>#N/A</v>
      </c>
      <c r="AD6" s="39" t="e">
        <f>IF($C6&lt;&gt;0, INDEX('Dev Likert Scale Single Score'!$E$2:$E$8, MATCH(INDEX('Admin Single Score'!AD$4:AD$233, MATCH($C6, 'Admin Single Score'!$C$4:$C$233, 0)), 'Dev Likert Scale Single Score'!$D$2:$D$8, 0)), 0)</f>
        <v>#N/A</v>
      </c>
      <c r="AE6" s="39" t="e">
        <f>IF($C6&lt;&gt;0, INDEX('Dev Likert Scale Single Score'!$E$2:$E$8, MATCH(INDEX('Admin Single Score'!AE$4:AE$233, MATCH($C6, 'Admin Single Score'!$C$4:$C$233, 0)), 'Dev Likert Scale Single Score'!$D$2:$D$8, 0)), 0)</f>
        <v>#N/A</v>
      </c>
      <c r="AF6" s="39" t="e">
        <f>IF($C6&lt;&gt;0, INDEX('Dev Likert Scale Single Score'!$E$2:$E$8, MATCH(INDEX('Admin Single Score'!AF$4:AF$233, MATCH($C6, 'Admin Single Score'!$C$4:$C$233, 0)), 'Dev Likert Scale Single Score'!$D$2:$D$8, 0)), 0)</f>
        <v>#N/A</v>
      </c>
      <c r="AG6" s="39" t="e">
        <f>IF($C6&lt;&gt;0, INDEX('Dev Likert Scale Single Score'!$E$2:$E$8, MATCH(INDEX('Admin Single Score'!AG$4:AG$233, MATCH($C6, 'Admin Single Score'!$C$4:$C$233, 0)), 'Dev Likert Scale Single Score'!$D$2:$D$8, 0)), 0)</f>
        <v>#N/A</v>
      </c>
      <c r="AH6" s="39" t="e">
        <f>IF($C6&lt;&gt;0, INDEX('Dev Likert Scale Single Score'!$E$2:$E$8, MATCH(INDEX('Admin Single Score'!AH$4:AH$233, MATCH($C6, 'Admin Single Score'!$C$4:$C$233, 0)), 'Dev Likert Scale Single Score'!$D$2:$D$8, 0)), 0)</f>
        <v>#N/A</v>
      </c>
      <c r="AI6" s="39" t="e">
        <f>IF($C6&lt;&gt;0, INDEX('Dev Likert Scale Single Score'!$E$2:$E$8, MATCH(INDEX('Admin Single Score'!AI$4:AI$233, MATCH($C6, 'Admin Single Score'!$C$4:$C$233, 0)), 'Dev Likert Scale Single Score'!$D$2:$D$8, 0)), 0)</f>
        <v>#N/A</v>
      </c>
      <c r="AJ6" s="39" t="e">
        <f>IF($C6&lt;&gt;0, INDEX('Dev Likert Scale Single Score'!$E$2:$E$8, MATCH(INDEX('Admin Single Score'!AJ$4:AJ$233, MATCH($C6, 'Admin Single Score'!$C$4:$C$233, 0)), 'Dev Likert Scale Single Score'!$D$2:$D$8, 0)), 0)</f>
        <v>#N/A</v>
      </c>
      <c r="AK6" s="39" t="e">
        <f>IF($C6&lt;&gt;0, INDEX('Dev Likert Scale Single Score'!$E$2:$E$8, MATCH(INDEX('Admin Single Score'!AK$4:AK$233, MATCH($C6, 'Admin Single Score'!$C$4:$C$233, 0)), 'Dev Likert Scale Single Score'!$D$2:$D$8, 0)), 0)</f>
        <v>#N/A</v>
      </c>
      <c r="AL6" s="39" t="e">
        <f>IF($C6&lt;&gt;0, INDEX('Dev Likert Scale Single Score'!$E$2:$E$8, MATCH(INDEX('Admin Single Score'!AL$4:AL$233, MATCH($C6, 'Admin Single Score'!$C$4:$C$233, 0)), 'Dev Likert Scale Single Score'!$D$2:$D$8, 0)), 0)</f>
        <v>#N/A</v>
      </c>
      <c r="AM6" s="39" t="e">
        <f>IF($C6&lt;&gt;0, INDEX('Dev Likert Scale Single Score'!$E$2:$E$8, MATCH(INDEX('Admin Single Score'!AM$4:AM$233, MATCH($C6, 'Admin Single Score'!$C$4:$C$233, 0)), 'Dev Likert Scale Single Score'!$D$2:$D$8, 0)), 0)</f>
        <v>#N/A</v>
      </c>
      <c r="AN6" s="39" t="e">
        <f>IF($C6&lt;&gt;0, INDEX('Dev Likert Scale Single Score'!$E$2:$E$8, MATCH(INDEX('Admin Single Score'!AN$4:AN$233, MATCH($C6, 'Admin Single Score'!$C$4:$C$233, 0)), 'Dev Likert Scale Single Score'!$D$2:$D$8, 0)), 0)</f>
        <v>#N/A</v>
      </c>
      <c r="AO6" s="39" t="e">
        <f>IF($C6&lt;&gt;0, INDEX('Dev Likert Scale Single Score'!$E$2:$E$8, MATCH(INDEX('Admin Single Score'!AO$4:AO$233, MATCH($C6, 'Admin Single Score'!$C$4:$C$233, 0)), 'Dev Likert Scale Single Score'!$D$2:$D$8, 0)), 0)</f>
        <v>#N/A</v>
      </c>
      <c r="AP6" s="39" t="e">
        <f>IF($C6&lt;&gt;0, INDEX('Dev Likert Scale Single Score'!$E$2:$E$8, MATCH(INDEX('Admin Single Score'!AP$4:AP$233, MATCH($C6, 'Admin Single Score'!$C$4:$C$233, 0)), 'Dev Likert Scale Single Score'!$D$2:$D$8, 0)), 0)</f>
        <v>#N/A</v>
      </c>
      <c r="AQ6" s="39" t="e">
        <f>IF($C6&lt;&gt;0, INDEX('Dev Likert Scale Single Score'!$E$2:$E$8, MATCH(INDEX('Admin Single Score'!AQ$4:AQ$233, MATCH($C6, 'Admin Single Score'!$C$4:$C$233, 0)), 'Dev Likert Scale Single Score'!$D$2:$D$8, 0)), 0)</f>
        <v>#N/A</v>
      </c>
    </row>
    <row r="7" spans="1:69" ht="46.5" thickTop="1" thickBot="1" x14ac:dyDescent="0.3">
      <c r="A7" s="13" t="str">
        <f>Questionnaire!A6</f>
        <v>Question_5</v>
      </c>
      <c r="B7" s="13" t="str">
        <f>Questionnaire!B6</f>
        <v>Which of the following most strongly drives the current fishing activities in the area to be designated as an MPA?</v>
      </c>
      <c r="C7" s="13" t="str">
        <f>Questionnaire!C6</f>
        <v>The absence of the target species elsewhere is the primary driving factor.</v>
      </c>
      <c r="D7" s="39">
        <f>IF($C7&lt;&gt;0, INDEX('Dev Likert Scale Single Score'!$E$2:$E$8, MATCH(INDEX('Admin Single Score'!D$4:D$233, MATCH($C7, 'Admin Single Score'!$C$4:$C$233, 0)), 'Dev Likert Scale Single Score'!$D$2:$D$8, 0)), 0)</f>
        <v>3</v>
      </c>
      <c r="E7" s="39">
        <f>IF($C7&lt;&gt;0, INDEX('Dev Likert Scale Single Score'!$E$2:$E$8, MATCH(INDEX('Admin Single Score'!E$4:E$233, MATCH($C7, 'Admin Single Score'!$C$4:$C$233, 0)), 'Dev Likert Scale Single Score'!$D$2:$D$8, 0)), 0)</f>
        <v>3</v>
      </c>
      <c r="F7" s="39">
        <f>IF($C7&lt;&gt;0, INDEX('Dev Likert Scale Single Score'!$E$2:$E$8, MATCH(INDEX('Admin Single Score'!F$4:F$233, MATCH($C7, 'Admin Single Score'!$C$4:$C$233, 0)), 'Dev Likert Scale Single Score'!$D$2:$D$8, 0)), 0)</f>
        <v>1</v>
      </c>
      <c r="G7" s="39">
        <f>IF($C7&lt;&gt;0, INDEX('Dev Likert Scale Single Score'!$E$2:$E$8, MATCH(INDEX('Admin Single Score'!G$4:G$233, MATCH($C7, 'Admin Single Score'!$C$4:$C$233, 0)), 'Dev Likert Scale Single Score'!$D$2:$D$8, 0)), 0)</f>
        <v>1</v>
      </c>
      <c r="H7" s="39">
        <f>IF($C7&lt;&gt;0, INDEX('Dev Likert Scale Single Score'!$E$2:$E$8, MATCH(INDEX('Admin Single Score'!H$4:H$233, MATCH($C7, 'Admin Single Score'!$C$4:$C$233, 0)), 'Dev Likert Scale Single Score'!$D$2:$D$8, 0)), 0)</f>
        <v>1</v>
      </c>
      <c r="I7" s="39">
        <f>IF($C7&lt;&gt;0, INDEX('Dev Likert Scale Single Score'!$E$2:$E$8, MATCH(INDEX('Admin Single Score'!I$4:I$233, MATCH($C7, 'Admin Single Score'!$C$4:$C$233, 0)), 'Dev Likert Scale Single Score'!$D$2:$D$8, 0)), 0)</f>
        <v>5</v>
      </c>
      <c r="J7" s="39">
        <f>IF($C7&lt;&gt;0, INDEX('Dev Likert Scale Single Score'!$E$2:$E$8, MATCH(INDEX('Admin Single Score'!J$4:J$233, MATCH($C7, 'Admin Single Score'!$C$4:$C$233, 0)), 'Dev Likert Scale Single Score'!$D$2:$D$8, 0)), 0)</f>
        <v>5</v>
      </c>
      <c r="K7" s="39">
        <f>IF($C7&lt;&gt;0, INDEX('Dev Likert Scale Single Score'!$E$2:$E$8, MATCH(INDEX('Admin Single Score'!K$4:K$233, MATCH($C7, 'Admin Single Score'!$C$4:$C$233, 0)), 'Dev Likert Scale Single Score'!$D$2:$D$8, 0)), 0)</f>
        <v>2</v>
      </c>
      <c r="L7" s="39">
        <f>IF($C7&lt;&gt;0, INDEX('Dev Likert Scale Single Score'!$E$2:$E$8, MATCH(INDEX('Admin Single Score'!L$4:L$233, MATCH($C7, 'Admin Single Score'!$C$4:$C$233, 0)), 'Dev Likert Scale Single Score'!$D$2:$D$8, 0)), 0)</f>
        <v>5</v>
      </c>
      <c r="M7" s="39">
        <f>IF($C7&lt;&gt;0, INDEX('Dev Likert Scale Single Score'!$E$2:$E$8, MATCH(INDEX('Admin Single Score'!M$4:M$233, MATCH($C7, 'Admin Single Score'!$C$4:$C$233, 0)), 'Dev Likert Scale Single Score'!$D$2:$D$8, 0)), 0)</f>
        <v>4</v>
      </c>
      <c r="N7" s="39">
        <f>IF($C7&lt;&gt;0, INDEX('Dev Likert Scale Single Score'!$E$2:$E$8, MATCH(INDEX('Admin Single Score'!N$4:N$233, MATCH($C7, 'Admin Single Score'!$C$4:$C$233, 0)), 'Dev Likert Scale Single Score'!$D$2:$D$8, 0)), 0)</f>
        <v>2</v>
      </c>
      <c r="O7" s="39">
        <f>IF($C7&lt;&gt;0, INDEX('Dev Likert Scale Single Score'!$E$2:$E$8, MATCH(INDEX('Admin Single Score'!O$4:O$233, MATCH($C7, 'Admin Single Score'!$C$4:$C$233, 0)), 'Dev Likert Scale Single Score'!$D$2:$D$8, 0)), 0)</f>
        <v>5</v>
      </c>
      <c r="P7" s="39">
        <f>IF($C7&lt;&gt;0, INDEX('Dev Likert Scale Single Score'!$E$2:$E$8, MATCH(INDEX('Admin Single Score'!P$4:P$233, MATCH($C7, 'Admin Single Score'!$C$4:$C$233, 0)), 'Dev Likert Scale Single Score'!$D$2:$D$8, 0)), 0)</f>
        <v>4</v>
      </c>
      <c r="Q7" s="39">
        <f>IF($C7&lt;&gt;0, INDEX('Dev Likert Scale Single Score'!$E$2:$E$8, MATCH(INDEX('Admin Single Score'!Q$4:Q$233, MATCH($C7, 'Admin Single Score'!$C$4:$C$233, 0)), 'Dev Likert Scale Single Score'!$D$2:$D$8, 0)), 0)</f>
        <v>3</v>
      </c>
      <c r="R7" s="39" t="e">
        <f>IF($C7&lt;&gt;0, INDEX('Dev Likert Scale Single Score'!$E$2:$E$8, MATCH(INDEX('Admin Single Score'!R$4:R$233, MATCH($C7, 'Admin Single Score'!$C$4:$C$233, 0)), 'Dev Likert Scale Single Score'!$D$2:$D$8, 0)), 0)</f>
        <v>#N/A</v>
      </c>
      <c r="S7" s="39" t="e">
        <f>IF($C7&lt;&gt;0, INDEX('Dev Likert Scale Single Score'!$E$2:$E$8, MATCH(INDEX('Admin Single Score'!S$4:S$233, MATCH($C7, 'Admin Single Score'!$C$4:$C$233, 0)), 'Dev Likert Scale Single Score'!$D$2:$D$8, 0)), 0)</f>
        <v>#N/A</v>
      </c>
      <c r="T7" s="39" t="e">
        <f>IF($C7&lt;&gt;0, INDEX('Dev Likert Scale Single Score'!$E$2:$E$8, MATCH(INDEX('Admin Single Score'!T$4:T$233, MATCH($C7, 'Admin Single Score'!$C$4:$C$233, 0)), 'Dev Likert Scale Single Score'!$D$2:$D$8, 0)), 0)</f>
        <v>#N/A</v>
      </c>
      <c r="U7" s="39" t="e">
        <f>IF($C7&lt;&gt;0, INDEX('Dev Likert Scale Single Score'!$E$2:$E$8, MATCH(INDEX('Admin Single Score'!U$4:U$233, MATCH($C7, 'Admin Single Score'!$C$4:$C$233, 0)), 'Dev Likert Scale Single Score'!$D$2:$D$8, 0)), 0)</f>
        <v>#N/A</v>
      </c>
      <c r="V7" s="39" t="e">
        <f>IF($C7&lt;&gt;0, INDEX('Dev Likert Scale Single Score'!$E$2:$E$8, MATCH(INDEX('Admin Single Score'!V$4:V$233, MATCH($C7, 'Admin Single Score'!$C$4:$C$233, 0)), 'Dev Likert Scale Single Score'!$D$2:$D$8, 0)), 0)</f>
        <v>#N/A</v>
      </c>
      <c r="W7" s="39" t="e">
        <f>IF($C7&lt;&gt;0, INDEX('Dev Likert Scale Single Score'!$E$2:$E$8, MATCH(INDEX('Admin Single Score'!W$4:W$233, MATCH($C7, 'Admin Single Score'!$C$4:$C$233, 0)), 'Dev Likert Scale Single Score'!$D$2:$D$8, 0)), 0)</f>
        <v>#N/A</v>
      </c>
      <c r="X7" s="39" t="e">
        <f>IF($C7&lt;&gt;0, INDEX('Dev Likert Scale Single Score'!$E$2:$E$8, MATCH(INDEX('Admin Single Score'!X$4:X$233, MATCH($C7, 'Admin Single Score'!$C$4:$C$233, 0)), 'Dev Likert Scale Single Score'!$D$2:$D$8, 0)), 0)</f>
        <v>#N/A</v>
      </c>
      <c r="Y7" s="39" t="e">
        <f>IF($C7&lt;&gt;0, INDEX('Dev Likert Scale Single Score'!$E$2:$E$8, MATCH(INDEX('Admin Single Score'!Y$4:Y$233, MATCH($C7, 'Admin Single Score'!$C$4:$C$233, 0)), 'Dev Likert Scale Single Score'!$D$2:$D$8, 0)), 0)</f>
        <v>#N/A</v>
      </c>
      <c r="Z7" s="39" t="e">
        <f>IF($C7&lt;&gt;0, INDEX('Dev Likert Scale Single Score'!$E$2:$E$8, MATCH(INDEX('Admin Single Score'!Z$4:Z$233, MATCH($C7, 'Admin Single Score'!$C$4:$C$233, 0)), 'Dev Likert Scale Single Score'!$D$2:$D$8, 0)), 0)</f>
        <v>#N/A</v>
      </c>
      <c r="AA7" s="39" t="e">
        <f>IF($C7&lt;&gt;0, INDEX('Dev Likert Scale Single Score'!$E$2:$E$8, MATCH(INDEX('Admin Single Score'!AA$4:AA$233, MATCH($C7, 'Admin Single Score'!$C$4:$C$233, 0)), 'Dev Likert Scale Single Score'!$D$2:$D$8, 0)), 0)</f>
        <v>#N/A</v>
      </c>
      <c r="AB7" s="39" t="e">
        <f>IF($C7&lt;&gt;0, INDEX('Dev Likert Scale Single Score'!$E$2:$E$8, MATCH(INDEX('Admin Single Score'!AB$4:AB$233, MATCH($C7, 'Admin Single Score'!$C$4:$C$233, 0)), 'Dev Likert Scale Single Score'!$D$2:$D$8, 0)), 0)</f>
        <v>#N/A</v>
      </c>
      <c r="AC7" s="39" t="e">
        <f>IF($C7&lt;&gt;0, INDEX('Dev Likert Scale Single Score'!$E$2:$E$8, MATCH(INDEX('Admin Single Score'!AC$4:AC$233, MATCH($C7, 'Admin Single Score'!$C$4:$C$233, 0)), 'Dev Likert Scale Single Score'!$D$2:$D$8, 0)), 0)</f>
        <v>#N/A</v>
      </c>
      <c r="AD7" s="39" t="e">
        <f>IF($C7&lt;&gt;0, INDEX('Dev Likert Scale Single Score'!$E$2:$E$8, MATCH(INDEX('Admin Single Score'!AD$4:AD$233, MATCH($C7, 'Admin Single Score'!$C$4:$C$233, 0)), 'Dev Likert Scale Single Score'!$D$2:$D$8, 0)), 0)</f>
        <v>#N/A</v>
      </c>
      <c r="AE7" s="39" t="e">
        <f>IF($C7&lt;&gt;0, INDEX('Dev Likert Scale Single Score'!$E$2:$E$8, MATCH(INDEX('Admin Single Score'!AE$4:AE$233, MATCH($C7, 'Admin Single Score'!$C$4:$C$233, 0)), 'Dev Likert Scale Single Score'!$D$2:$D$8, 0)), 0)</f>
        <v>#N/A</v>
      </c>
      <c r="AF7" s="39" t="e">
        <f>IF($C7&lt;&gt;0, INDEX('Dev Likert Scale Single Score'!$E$2:$E$8, MATCH(INDEX('Admin Single Score'!AF$4:AF$233, MATCH($C7, 'Admin Single Score'!$C$4:$C$233, 0)), 'Dev Likert Scale Single Score'!$D$2:$D$8, 0)), 0)</f>
        <v>#N/A</v>
      </c>
      <c r="AG7" s="39" t="e">
        <f>IF($C7&lt;&gt;0, INDEX('Dev Likert Scale Single Score'!$E$2:$E$8, MATCH(INDEX('Admin Single Score'!AG$4:AG$233, MATCH($C7, 'Admin Single Score'!$C$4:$C$233, 0)), 'Dev Likert Scale Single Score'!$D$2:$D$8, 0)), 0)</f>
        <v>#N/A</v>
      </c>
      <c r="AH7" s="39" t="e">
        <f>IF($C7&lt;&gt;0, INDEX('Dev Likert Scale Single Score'!$E$2:$E$8, MATCH(INDEX('Admin Single Score'!AH$4:AH$233, MATCH($C7, 'Admin Single Score'!$C$4:$C$233, 0)), 'Dev Likert Scale Single Score'!$D$2:$D$8, 0)), 0)</f>
        <v>#N/A</v>
      </c>
      <c r="AI7" s="39" t="e">
        <f>IF($C7&lt;&gt;0, INDEX('Dev Likert Scale Single Score'!$E$2:$E$8, MATCH(INDEX('Admin Single Score'!AI$4:AI$233, MATCH($C7, 'Admin Single Score'!$C$4:$C$233, 0)), 'Dev Likert Scale Single Score'!$D$2:$D$8, 0)), 0)</f>
        <v>#N/A</v>
      </c>
      <c r="AJ7" s="39" t="e">
        <f>IF($C7&lt;&gt;0, INDEX('Dev Likert Scale Single Score'!$E$2:$E$8, MATCH(INDEX('Admin Single Score'!AJ$4:AJ$233, MATCH($C7, 'Admin Single Score'!$C$4:$C$233, 0)), 'Dev Likert Scale Single Score'!$D$2:$D$8, 0)), 0)</f>
        <v>#N/A</v>
      </c>
      <c r="AK7" s="39" t="e">
        <f>IF($C7&lt;&gt;0, INDEX('Dev Likert Scale Single Score'!$E$2:$E$8, MATCH(INDEX('Admin Single Score'!AK$4:AK$233, MATCH($C7, 'Admin Single Score'!$C$4:$C$233, 0)), 'Dev Likert Scale Single Score'!$D$2:$D$8, 0)), 0)</f>
        <v>#N/A</v>
      </c>
      <c r="AL7" s="39" t="e">
        <f>IF($C7&lt;&gt;0, INDEX('Dev Likert Scale Single Score'!$E$2:$E$8, MATCH(INDEX('Admin Single Score'!AL$4:AL$233, MATCH($C7, 'Admin Single Score'!$C$4:$C$233, 0)), 'Dev Likert Scale Single Score'!$D$2:$D$8, 0)), 0)</f>
        <v>#N/A</v>
      </c>
      <c r="AM7" s="39" t="e">
        <f>IF($C7&lt;&gt;0, INDEX('Dev Likert Scale Single Score'!$E$2:$E$8, MATCH(INDEX('Admin Single Score'!AM$4:AM$233, MATCH($C7, 'Admin Single Score'!$C$4:$C$233, 0)), 'Dev Likert Scale Single Score'!$D$2:$D$8, 0)), 0)</f>
        <v>#N/A</v>
      </c>
      <c r="AN7" s="39" t="e">
        <f>IF($C7&lt;&gt;0, INDEX('Dev Likert Scale Single Score'!$E$2:$E$8, MATCH(INDEX('Admin Single Score'!AN$4:AN$233, MATCH($C7, 'Admin Single Score'!$C$4:$C$233, 0)), 'Dev Likert Scale Single Score'!$D$2:$D$8, 0)), 0)</f>
        <v>#N/A</v>
      </c>
      <c r="AO7" s="39" t="e">
        <f>IF($C7&lt;&gt;0, INDEX('Dev Likert Scale Single Score'!$E$2:$E$8, MATCH(INDEX('Admin Single Score'!AO$4:AO$233, MATCH($C7, 'Admin Single Score'!$C$4:$C$233, 0)), 'Dev Likert Scale Single Score'!$D$2:$D$8, 0)), 0)</f>
        <v>#N/A</v>
      </c>
      <c r="AP7" s="39" t="e">
        <f>IF($C7&lt;&gt;0, INDEX('Dev Likert Scale Single Score'!$E$2:$E$8, MATCH(INDEX('Admin Single Score'!AP$4:AP$233, MATCH($C7, 'Admin Single Score'!$C$4:$C$233, 0)), 'Dev Likert Scale Single Score'!$D$2:$D$8, 0)), 0)</f>
        <v>#N/A</v>
      </c>
      <c r="AQ7" s="39" t="e">
        <f>IF($C7&lt;&gt;0, INDEX('Dev Likert Scale Single Score'!$E$2:$E$8, MATCH(INDEX('Admin Single Score'!AQ$4:AQ$233, MATCH($C7, 'Admin Single Score'!$C$4:$C$233, 0)), 'Dev Likert Scale Single Score'!$D$2:$D$8, 0)), 0)</f>
        <v>#N/A</v>
      </c>
    </row>
    <row r="8" spans="1:69" ht="46.5" thickTop="1" thickBot="1" x14ac:dyDescent="0.3">
      <c r="A8" s="13" t="str">
        <f>Questionnaire!A7</f>
        <v>Question_6</v>
      </c>
      <c r="B8" s="13" t="str">
        <f>Questionnaire!B7</f>
        <v>Compared to other areas where the majority of fishers operate, how close is the MPA to the home port(s) of the fishers?</v>
      </c>
      <c r="C8" s="13" t="str">
        <f>Questionnaire!C7</f>
        <v>The MPA is close to the home port(s) of the fishers in comparison to other areas where they operate.</v>
      </c>
      <c r="D8" s="39">
        <f ca="1">IF($C8&lt;&gt;0, INDEX('Dev Likert Scale Single Score'!$E$2:$E$8, MATCH(INDEX('Admin Single Score'!D$4:D$233, MATCH($C8, 'Admin Single Score'!$C$4:$C$233, 0)), 'Dev Likert Scale Single Score'!$D$2:$D$8, 0)), 0)</f>
        <v>1</v>
      </c>
      <c r="E8" s="39">
        <f ca="1">IF($C8&lt;&gt;0, INDEX('Dev Likert Scale Single Score'!$E$2:$E$8, MATCH(INDEX('Admin Single Score'!E$4:E$233, MATCH($C8, 'Admin Single Score'!$C$4:$C$233, 0)), 'Dev Likert Scale Single Score'!$D$2:$D$8, 0)), 0)</f>
        <v>1</v>
      </c>
      <c r="F8" s="39">
        <f ca="1">IF($C8&lt;&gt;0, INDEX('Dev Likert Scale Single Score'!$E$2:$E$8, MATCH(INDEX('Admin Single Score'!F$4:F$233, MATCH($C8, 'Admin Single Score'!$C$4:$C$233, 0)), 'Dev Likert Scale Single Score'!$D$2:$D$8, 0)), 0)</f>
        <v>3</v>
      </c>
      <c r="G8" s="39">
        <f ca="1">IF($C8&lt;&gt;0, INDEX('Dev Likert Scale Single Score'!$E$2:$E$8, MATCH(INDEX('Admin Single Score'!G$4:G$233, MATCH($C8, 'Admin Single Score'!$C$4:$C$233, 0)), 'Dev Likert Scale Single Score'!$D$2:$D$8, 0)), 0)</f>
        <v>3</v>
      </c>
      <c r="H8" s="39">
        <f ca="1">IF($C8&lt;&gt;0, INDEX('Dev Likert Scale Single Score'!$E$2:$E$8, MATCH(INDEX('Admin Single Score'!H$4:H$233, MATCH($C8, 'Admin Single Score'!$C$4:$C$233, 0)), 'Dev Likert Scale Single Score'!$D$2:$D$8, 0)), 0)</f>
        <v>3</v>
      </c>
      <c r="I8" s="39">
        <f ca="1">IF($C8&lt;&gt;0, INDEX('Dev Likert Scale Single Score'!$E$2:$E$8, MATCH(INDEX('Admin Single Score'!I$4:I$233, MATCH($C8, 'Admin Single Score'!$C$4:$C$233, 0)), 'Dev Likert Scale Single Score'!$D$2:$D$8, 0)), 0)</f>
        <v>1</v>
      </c>
      <c r="J8" s="39">
        <f ca="1">IF($C8&lt;&gt;0, INDEX('Dev Likert Scale Single Score'!$E$2:$E$8, MATCH(INDEX('Admin Single Score'!J$4:J$233, MATCH($C8, 'Admin Single Score'!$C$4:$C$233, 0)), 'Dev Likert Scale Single Score'!$D$2:$D$8, 0)), 0)</f>
        <v>1</v>
      </c>
      <c r="K8" s="39">
        <f ca="1">IF($C8&lt;&gt;0, INDEX('Dev Likert Scale Single Score'!$E$2:$E$8, MATCH(INDEX('Admin Single Score'!K$4:K$233, MATCH($C8, 'Admin Single Score'!$C$4:$C$233, 0)), 'Dev Likert Scale Single Score'!$D$2:$D$8, 0)), 0)</f>
        <v>5</v>
      </c>
      <c r="L8" s="39">
        <f ca="1">IF($C8&lt;&gt;0, INDEX('Dev Likert Scale Single Score'!$E$2:$E$8, MATCH(INDEX('Admin Single Score'!L$4:L$233, MATCH($C8, 'Admin Single Score'!$C$4:$C$233, 0)), 'Dev Likert Scale Single Score'!$D$2:$D$8, 0)), 0)</f>
        <v>1</v>
      </c>
      <c r="M8" s="39">
        <f ca="1">IF($C8&lt;&gt;0, INDEX('Dev Likert Scale Single Score'!$E$2:$E$8, MATCH(INDEX('Admin Single Score'!M$4:M$233, MATCH($C8, 'Admin Single Score'!$C$4:$C$233, 0)), 'Dev Likert Scale Single Score'!$D$2:$D$8, 0)), 0)</f>
        <v>1</v>
      </c>
      <c r="N8" s="39">
        <f ca="1">IF($C8&lt;&gt;0, INDEX('Dev Likert Scale Single Score'!$E$2:$E$8, MATCH(INDEX('Admin Single Score'!N$4:N$233, MATCH($C8, 'Admin Single Score'!$C$4:$C$233, 0)), 'Dev Likert Scale Single Score'!$D$2:$D$8, 0)), 0)</f>
        <v>1</v>
      </c>
      <c r="O8" s="39">
        <f ca="1">IF($C8&lt;&gt;0, INDEX('Dev Likert Scale Single Score'!$E$2:$E$8, MATCH(INDEX('Admin Single Score'!O$4:O$233, MATCH($C8, 'Admin Single Score'!$C$4:$C$233, 0)), 'Dev Likert Scale Single Score'!$D$2:$D$8, 0)), 0)</f>
        <v>1</v>
      </c>
      <c r="P8" s="39">
        <f ca="1">IF($C8&lt;&gt;0, INDEX('Dev Likert Scale Single Score'!$E$2:$E$8, MATCH(INDEX('Admin Single Score'!P$4:P$233, MATCH($C8, 'Admin Single Score'!$C$4:$C$233, 0)), 'Dev Likert Scale Single Score'!$D$2:$D$8, 0)), 0)</f>
        <v>1</v>
      </c>
      <c r="Q8" s="39">
        <f ca="1">IF($C8&lt;&gt;0, INDEX('Dev Likert Scale Single Score'!$E$2:$E$8, MATCH(INDEX('Admin Single Score'!Q$4:Q$233, MATCH($C8, 'Admin Single Score'!$C$4:$C$233, 0)), 'Dev Likert Scale Single Score'!$D$2:$D$8, 0)), 0)</f>
        <v>1</v>
      </c>
      <c r="R8" s="39" t="e">
        <f ca="1">IF($C8&lt;&gt;0, INDEX('Dev Likert Scale Single Score'!$E$2:$E$8, MATCH(INDEX('Admin Single Score'!R$4:R$233, MATCH($C8, 'Admin Single Score'!$C$4:$C$233, 0)), 'Dev Likert Scale Single Score'!$D$2:$D$8, 0)), 0)</f>
        <v>#N/A</v>
      </c>
      <c r="S8" s="39" t="e">
        <f ca="1">IF($C8&lt;&gt;0, INDEX('Dev Likert Scale Single Score'!$E$2:$E$8, MATCH(INDEX('Admin Single Score'!S$4:S$233, MATCH($C8, 'Admin Single Score'!$C$4:$C$233, 0)), 'Dev Likert Scale Single Score'!$D$2:$D$8, 0)), 0)</f>
        <v>#N/A</v>
      </c>
      <c r="T8" s="39" t="e">
        <f ca="1">IF($C8&lt;&gt;0, INDEX('Dev Likert Scale Single Score'!$E$2:$E$8, MATCH(INDEX('Admin Single Score'!T$4:T$233, MATCH($C8, 'Admin Single Score'!$C$4:$C$233, 0)), 'Dev Likert Scale Single Score'!$D$2:$D$8, 0)), 0)</f>
        <v>#N/A</v>
      </c>
      <c r="U8" s="39" t="e">
        <f ca="1">IF($C8&lt;&gt;0, INDEX('Dev Likert Scale Single Score'!$E$2:$E$8, MATCH(INDEX('Admin Single Score'!U$4:U$233, MATCH($C8, 'Admin Single Score'!$C$4:$C$233, 0)), 'Dev Likert Scale Single Score'!$D$2:$D$8, 0)), 0)</f>
        <v>#N/A</v>
      </c>
      <c r="V8" s="39" t="e">
        <f ca="1">IF($C8&lt;&gt;0, INDEX('Dev Likert Scale Single Score'!$E$2:$E$8, MATCH(INDEX('Admin Single Score'!V$4:V$233, MATCH($C8, 'Admin Single Score'!$C$4:$C$233, 0)), 'Dev Likert Scale Single Score'!$D$2:$D$8, 0)), 0)</f>
        <v>#N/A</v>
      </c>
      <c r="W8" s="39" t="e">
        <f ca="1">IF($C8&lt;&gt;0, INDEX('Dev Likert Scale Single Score'!$E$2:$E$8, MATCH(INDEX('Admin Single Score'!W$4:W$233, MATCH($C8, 'Admin Single Score'!$C$4:$C$233, 0)), 'Dev Likert Scale Single Score'!$D$2:$D$8, 0)), 0)</f>
        <v>#N/A</v>
      </c>
      <c r="X8" s="39" t="e">
        <f ca="1">IF($C8&lt;&gt;0, INDEX('Dev Likert Scale Single Score'!$E$2:$E$8, MATCH(INDEX('Admin Single Score'!X$4:X$233, MATCH($C8, 'Admin Single Score'!$C$4:$C$233, 0)), 'Dev Likert Scale Single Score'!$D$2:$D$8, 0)), 0)</f>
        <v>#N/A</v>
      </c>
      <c r="Y8" s="39" t="e">
        <f ca="1">IF($C8&lt;&gt;0, INDEX('Dev Likert Scale Single Score'!$E$2:$E$8, MATCH(INDEX('Admin Single Score'!Y$4:Y$233, MATCH($C8, 'Admin Single Score'!$C$4:$C$233, 0)), 'Dev Likert Scale Single Score'!$D$2:$D$8, 0)), 0)</f>
        <v>#N/A</v>
      </c>
      <c r="Z8" s="39" t="e">
        <f ca="1">IF($C8&lt;&gt;0, INDEX('Dev Likert Scale Single Score'!$E$2:$E$8, MATCH(INDEX('Admin Single Score'!Z$4:Z$233, MATCH($C8, 'Admin Single Score'!$C$4:$C$233, 0)), 'Dev Likert Scale Single Score'!$D$2:$D$8, 0)), 0)</f>
        <v>#N/A</v>
      </c>
      <c r="AA8" s="39" t="e">
        <f ca="1">IF($C8&lt;&gt;0, INDEX('Dev Likert Scale Single Score'!$E$2:$E$8, MATCH(INDEX('Admin Single Score'!AA$4:AA$233, MATCH($C8, 'Admin Single Score'!$C$4:$C$233, 0)), 'Dev Likert Scale Single Score'!$D$2:$D$8, 0)), 0)</f>
        <v>#N/A</v>
      </c>
      <c r="AB8" s="39" t="e">
        <f ca="1">IF($C8&lt;&gt;0, INDEX('Dev Likert Scale Single Score'!$E$2:$E$8, MATCH(INDEX('Admin Single Score'!AB$4:AB$233, MATCH($C8, 'Admin Single Score'!$C$4:$C$233, 0)), 'Dev Likert Scale Single Score'!$D$2:$D$8, 0)), 0)</f>
        <v>#N/A</v>
      </c>
      <c r="AC8" s="39" t="e">
        <f ca="1">IF($C8&lt;&gt;0, INDEX('Dev Likert Scale Single Score'!$E$2:$E$8, MATCH(INDEX('Admin Single Score'!AC$4:AC$233, MATCH($C8, 'Admin Single Score'!$C$4:$C$233, 0)), 'Dev Likert Scale Single Score'!$D$2:$D$8, 0)), 0)</f>
        <v>#N/A</v>
      </c>
      <c r="AD8" s="39" t="e">
        <f ca="1">IF($C8&lt;&gt;0, INDEX('Dev Likert Scale Single Score'!$E$2:$E$8, MATCH(INDEX('Admin Single Score'!AD$4:AD$233, MATCH($C8, 'Admin Single Score'!$C$4:$C$233, 0)), 'Dev Likert Scale Single Score'!$D$2:$D$8, 0)), 0)</f>
        <v>#N/A</v>
      </c>
      <c r="AE8" s="39" t="e">
        <f ca="1">IF($C8&lt;&gt;0, INDEX('Dev Likert Scale Single Score'!$E$2:$E$8, MATCH(INDEX('Admin Single Score'!AE$4:AE$233, MATCH($C8, 'Admin Single Score'!$C$4:$C$233, 0)), 'Dev Likert Scale Single Score'!$D$2:$D$8, 0)), 0)</f>
        <v>#N/A</v>
      </c>
      <c r="AF8" s="39" t="e">
        <f ca="1">IF($C8&lt;&gt;0, INDEX('Dev Likert Scale Single Score'!$E$2:$E$8, MATCH(INDEX('Admin Single Score'!AF$4:AF$233, MATCH($C8, 'Admin Single Score'!$C$4:$C$233, 0)), 'Dev Likert Scale Single Score'!$D$2:$D$8, 0)), 0)</f>
        <v>#N/A</v>
      </c>
      <c r="AG8" s="39" t="e">
        <f ca="1">IF($C8&lt;&gt;0, INDEX('Dev Likert Scale Single Score'!$E$2:$E$8, MATCH(INDEX('Admin Single Score'!AG$4:AG$233, MATCH($C8, 'Admin Single Score'!$C$4:$C$233, 0)), 'Dev Likert Scale Single Score'!$D$2:$D$8, 0)), 0)</f>
        <v>#N/A</v>
      </c>
      <c r="AH8" s="39" t="e">
        <f ca="1">IF($C8&lt;&gt;0, INDEX('Dev Likert Scale Single Score'!$E$2:$E$8, MATCH(INDEX('Admin Single Score'!AH$4:AH$233, MATCH($C8, 'Admin Single Score'!$C$4:$C$233, 0)), 'Dev Likert Scale Single Score'!$D$2:$D$8, 0)), 0)</f>
        <v>#N/A</v>
      </c>
      <c r="AI8" s="39" t="e">
        <f ca="1">IF($C8&lt;&gt;0, INDEX('Dev Likert Scale Single Score'!$E$2:$E$8, MATCH(INDEX('Admin Single Score'!AI$4:AI$233, MATCH($C8, 'Admin Single Score'!$C$4:$C$233, 0)), 'Dev Likert Scale Single Score'!$D$2:$D$8, 0)), 0)</f>
        <v>#N/A</v>
      </c>
      <c r="AJ8" s="39" t="e">
        <f ca="1">IF($C8&lt;&gt;0, INDEX('Dev Likert Scale Single Score'!$E$2:$E$8, MATCH(INDEX('Admin Single Score'!AJ$4:AJ$233, MATCH($C8, 'Admin Single Score'!$C$4:$C$233, 0)), 'Dev Likert Scale Single Score'!$D$2:$D$8, 0)), 0)</f>
        <v>#N/A</v>
      </c>
      <c r="AK8" s="39" t="e">
        <f ca="1">IF($C8&lt;&gt;0, INDEX('Dev Likert Scale Single Score'!$E$2:$E$8, MATCH(INDEX('Admin Single Score'!AK$4:AK$233, MATCH($C8, 'Admin Single Score'!$C$4:$C$233, 0)), 'Dev Likert Scale Single Score'!$D$2:$D$8, 0)), 0)</f>
        <v>#N/A</v>
      </c>
      <c r="AL8" s="39" t="e">
        <f ca="1">IF($C8&lt;&gt;0, INDEX('Dev Likert Scale Single Score'!$E$2:$E$8, MATCH(INDEX('Admin Single Score'!AL$4:AL$233, MATCH($C8, 'Admin Single Score'!$C$4:$C$233, 0)), 'Dev Likert Scale Single Score'!$D$2:$D$8, 0)), 0)</f>
        <v>#N/A</v>
      </c>
      <c r="AM8" s="39" t="e">
        <f ca="1">IF($C8&lt;&gt;0, INDEX('Dev Likert Scale Single Score'!$E$2:$E$8, MATCH(INDEX('Admin Single Score'!AM$4:AM$233, MATCH($C8, 'Admin Single Score'!$C$4:$C$233, 0)), 'Dev Likert Scale Single Score'!$D$2:$D$8, 0)), 0)</f>
        <v>#N/A</v>
      </c>
      <c r="AN8" s="39" t="e">
        <f ca="1">IF($C8&lt;&gt;0, INDEX('Dev Likert Scale Single Score'!$E$2:$E$8, MATCH(INDEX('Admin Single Score'!AN$4:AN$233, MATCH($C8, 'Admin Single Score'!$C$4:$C$233, 0)), 'Dev Likert Scale Single Score'!$D$2:$D$8, 0)), 0)</f>
        <v>#N/A</v>
      </c>
      <c r="AO8" s="39" t="e">
        <f ca="1">IF($C8&lt;&gt;0, INDEX('Dev Likert Scale Single Score'!$E$2:$E$8, MATCH(INDEX('Admin Single Score'!AO$4:AO$233, MATCH($C8, 'Admin Single Score'!$C$4:$C$233, 0)), 'Dev Likert Scale Single Score'!$D$2:$D$8, 0)), 0)</f>
        <v>#N/A</v>
      </c>
      <c r="AP8" s="39" t="e">
        <f ca="1">IF($C8&lt;&gt;0, INDEX('Dev Likert Scale Single Score'!$E$2:$E$8, MATCH(INDEX('Admin Single Score'!AP$4:AP$233, MATCH($C8, 'Admin Single Score'!$C$4:$C$233, 0)), 'Dev Likert Scale Single Score'!$D$2:$D$8, 0)), 0)</f>
        <v>#N/A</v>
      </c>
      <c r="AQ8" s="39" t="e">
        <f ca="1">IF($C8&lt;&gt;0, INDEX('Dev Likert Scale Single Score'!$E$2:$E$8, MATCH(INDEX('Admin Single Score'!AQ$4:AQ$233, MATCH($C8, 'Admin Single Score'!$C$4:$C$233, 0)), 'Dev Likert Scale Single Score'!$D$2:$D$8, 0)), 0)</f>
        <v>#N/A</v>
      </c>
    </row>
    <row r="9" spans="1:69" ht="61.5" thickTop="1" thickBot="1" x14ac:dyDescent="0.3">
      <c r="A9" s="13" t="str">
        <f>Questionnaire!A8</f>
        <v>Question_7</v>
      </c>
      <c r="B9" s="13" t="str">
        <f>Questionnaire!B8</f>
        <v>Compared to other areas that the fishers use to steam between their home port and fishing grounds, what is the density of seabirds in the MPA and the routes towards it?</v>
      </c>
      <c r="C9" s="13" t="str">
        <f>Questionnaire!C8</f>
        <v>This is unknown and/or uncertain (Q7).</v>
      </c>
      <c r="D9" s="39" t="str">
        <f ca="1">IF($C9&lt;&gt;0, INDEX('Dev Likert Scale Single Score'!$E$2:$E$8, MATCH(INDEX('Admin Single Score'!D$4:D$233, MATCH($C9, 'Admin Single Score'!$C$4:$C$233, 0)), 'Dev Likert Scale Single Score'!$D$2:$D$8, 0)), 0)</f>
        <v>u</v>
      </c>
      <c r="E9" s="39" t="str">
        <f ca="1">IF($C9&lt;&gt;0, INDEX('Dev Likert Scale Single Score'!$E$2:$E$8, MATCH(INDEX('Admin Single Score'!E$4:E$233, MATCH($C9, 'Admin Single Score'!$C$4:$C$233, 0)), 'Dev Likert Scale Single Score'!$D$2:$D$8, 0)), 0)</f>
        <v>u</v>
      </c>
      <c r="F9" s="39">
        <f ca="1">IF($C9&lt;&gt;0, INDEX('Dev Likert Scale Single Score'!$E$2:$E$8, MATCH(INDEX('Admin Single Score'!F$4:F$233, MATCH($C9, 'Admin Single Score'!$C$4:$C$233, 0)), 'Dev Likert Scale Single Score'!$D$2:$D$8, 0)), 0)</f>
        <v>0</v>
      </c>
      <c r="G9" s="39">
        <f ca="1">IF($C9&lt;&gt;0, INDEX('Dev Likert Scale Single Score'!$E$2:$E$8, MATCH(INDEX('Admin Single Score'!G$4:G$233, MATCH($C9, 'Admin Single Score'!$C$4:$C$233, 0)), 'Dev Likert Scale Single Score'!$D$2:$D$8, 0)), 0)</f>
        <v>0</v>
      </c>
      <c r="H9" s="39">
        <f ca="1">IF($C9&lt;&gt;0, INDEX('Dev Likert Scale Single Score'!$E$2:$E$8, MATCH(INDEX('Admin Single Score'!H$4:H$233, MATCH($C9, 'Admin Single Score'!$C$4:$C$233, 0)), 'Dev Likert Scale Single Score'!$D$2:$D$8, 0)), 0)</f>
        <v>0</v>
      </c>
      <c r="I9" s="39">
        <f ca="1">IF($C9&lt;&gt;0, INDEX('Dev Likert Scale Single Score'!$E$2:$E$8, MATCH(INDEX('Admin Single Score'!I$4:I$233, MATCH($C9, 'Admin Single Score'!$C$4:$C$233, 0)), 'Dev Likert Scale Single Score'!$D$2:$D$8, 0)), 0)</f>
        <v>0</v>
      </c>
      <c r="J9" s="39">
        <f ca="1">IF($C9&lt;&gt;0, INDEX('Dev Likert Scale Single Score'!$E$2:$E$8, MATCH(INDEX('Admin Single Score'!J$4:J$233, MATCH($C9, 'Admin Single Score'!$C$4:$C$233, 0)), 'Dev Likert Scale Single Score'!$D$2:$D$8, 0)), 0)</f>
        <v>0</v>
      </c>
      <c r="K9" s="39">
        <f ca="1">IF($C9&lt;&gt;0, INDEX('Dev Likert Scale Single Score'!$E$2:$E$8, MATCH(INDEX('Admin Single Score'!K$4:K$233, MATCH($C9, 'Admin Single Score'!$C$4:$C$233, 0)), 'Dev Likert Scale Single Score'!$D$2:$D$8, 0)), 0)</f>
        <v>0</v>
      </c>
      <c r="L9" s="39">
        <f ca="1">IF($C9&lt;&gt;0, INDEX('Dev Likert Scale Single Score'!$E$2:$E$8, MATCH(INDEX('Admin Single Score'!L$4:L$233, MATCH($C9, 'Admin Single Score'!$C$4:$C$233, 0)), 'Dev Likert Scale Single Score'!$D$2:$D$8, 0)), 0)</f>
        <v>0</v>
      </c>
      <c r="M9" s="39">
        <f ca="1">IF($C9&lt;&gt;0, INDEX('Dev Likert Scale Single Score'!$E$2:$E$8, MATCH(INDEX('Admin Single Score'!M$4:M$233, MATCH($C9, 'Admin Single Score'!$C$4:$C$233, 0)), 'Dev Likert Scale Single Score'!$D$2:$D$8, 0)), 0)</f>
        <v>0</v>
      </c>
      <c r="N9" s="39">
        <f ca="1">IF($C9&lt;&gt;0, INDEX('Dev Likert Scale Single Score'!$E$2:$E$8, MATCH(INDEX('Admin Single Score'!N$4:N$233, MATCH($C9, 'Admin Single Score'!$C$4:$C$233, 0)), 'Dev Likert Scale Single Score'!$D$2:$D$8, 0)), 0)</f>
        <v>0</v>
      </c>
      <c r="O9" s="39">
        <f ca="1">IF($C9&lt;&gt;0, INDEX('Dev Likert Scale Single Score'!$E$2:$E$8, MATCH(INDEX('Admin Single Score'!O$4:O$233, MATCH($C9, 'Admin Single Score'!$C$4:$C$233, 0)), 'Dev Likert Scale Single Score'!$D$2:$D$8, 0)), 0)</f>
        <v>0</v>
      </c>
      <c r="P9" s="39">
        <f ca="1">IF($C9&lt;&gt;0, INDEX('Dev Likert Scale Single Score'!$E$2:$E$8, MATCH(INDEX('Admin Single Score'!P$4:P$233, MATCH($C9, 'Admin Single Score'!$C$4:$C$233, 0)), 'Dev Likert Scale Single Score'!$D$2:$D$8, 0)), 0)</f>
        <v>0</v>
      </c>
      <c r="Q9" s="39">
        <f ca="1">IF($C9&lt;&gt;0, INDEX('Dev Likert Scale Single Score'!$E$2:$E$8, MATCH(INDEX('Admin Single Score'!Q$4:Q$233, MATCH($C9, 'Admin Single Score'!$C$4:$C$233, 0)), 'Dev Likert Scale Single Score'!$D$2:$D$8, 0)), 0)</f>
        <v>0</v>
      </c>
      <c r="R9" s="39" t="e">
        <f ca="1">IF($C9&lt;&gt;0, INDEX('Dev Likert Scale Single Score'!$E$2:$E$8, MATCH(INDEX('Admin Single Score'!R$4:R$233, MATCH($C9, 'Admin Single Score'!$C$4:$C$233, 0)), 'Dev Likert Scale Single Score'!$D$2:$D$8, 0)), 0)</f>
        <v>#N/A</v>
      </c>
      <c r="S9" s="39" t="e">
        <f ca="1">IF($C9&lt;&gt;0, INDEX('Dev Likert Scale Single Score'!$E$2:$E$8, MATCH(INDEX('Admin Single Score'!S$4:S$233, MATCH($C9, 'Admin Single Score'!$C$4:$C$233, 0)), 'Dev Likert Scale Single Score'!$D$2:$D$8, 0)), 0)</f>
        <v>#N/A</v>
      </c>
      <c r="T9" s="39" t="e">
        <f ca="1">IF($C9&lt;&gt;0, INDEX('Dev Likert Scale Single Score'!$E$2:$E$8, MATCH(INDEX('Admin Single Score'!T$4:T$233, MATCH($C9, 'Admin Single Score'!$C$4:$C$233, 0)), 'Dev Likert Scale Single Score'!$D$2:$D$8, 0)), 0)</f>
        <v>#N/A</v>
      </c>
      <c r="U9" s="39" t="e">
        <f ca="1">IF($C9&lt;&gt;0, INDEX('Dev Likert Scale Single Score'!$E$2:$E$8, MATCH(INDEX('Admin Single Score'!U$4:U$233, MATCH($C9, 'Admin Single Score'!$C$4:$C$233, 0)), 'Dev Likert Scale Single Score'!$D$2:$D$8, 0)), 0)</f>
        <v>#N/A</v>
      </c>
      <c r="V9" s="39" t="e">
        <f ca="1">IF($C9&lt;&gt;0, INDEX('Dev Likert Scale Single Score'!$E$2:$E$8, MATCH(INDEX('Admin Single Score'!V$4:V$233, MATCH($C9, 'Admin Single Score'!$C$4:$C$233, 0)), 'Dev Likert Scale Single Score'!$D$2:$D$8, 0)), 0)</f>
        <v>#N/A</v>
      </c>
      <c r="W9" s="39" t="e">
        <f ca="1">IF($C9&lt;&gt;0, INDEX('Dev Likert Scale Single Score'!$E$2:$E$8, MATCH(INDEX('Admin Single Score'!W$4:W$233, MATCH($C9, 'Admin Single Score'!$C$4:$C$233, 0)), 'Dev Likert Scale Single Score'!$D$2:$D$8, 0)), 0)</f>
        <v>#N/A</v>
      </c>
      <c r="X9" s="39" t="e">
        <f ca="1">IF($C9&lt;&gt;0, INDEX('Dev Likert Scale Single Score'!$E$2:$E$8, MATCH(INDEX('Admin Single Score'!X$4:X$233, MATCH($C9, 'Admin Single Score'!$C$4:$C$233, 0)), 'Dev Likert Scale Single Score'!$D$2:$D$8, 0)), 0)</f>
        <v>#N/A</v>
      </c>
      <c r="Y9" s="39" t="e">
        <f ca="1">IF($C9&lt;&gt;0, INDEX('Dev Likert Scale Single Score'!$E$2:$E$8, MATCH(INDEX('Admin Single Score'!Y$4:Y$233, MATCH($C9, 'Admin Single Score'!$C$4:$C$233, 0)), 'Dev Likert Scale Single Score'!$D$2:$D$8, 0)), 0)</f>
        <v>#N/A</v>
      </c>
      <c r="Z9" s="39" t="e">
        <f ca="1">IF($C9&lt;&gt;0, INDEX('Dev Likert Scale Single Score'!$E$2:$E$8, MATCH(INDEX('Admin Single Score'!Z$4:Z$233, MATCH($C9, 'Admin Single Score'!$C$4:$C$233, 0)), 'Dev Likert Scale Single Score'!$D$2:$D$8, 0)), 0)</f>
        <v>#N/A</v>
      </c>
      <c r="AA9" s="39" t="e">
        <f ca="1">IF($C9&lt;&gt;0, INDEX('Dev Likert Scale Single Score'!$E$2:$E$8, MATCH(INDEX('Admin Single Score'!AA$4:AA$233, MATCH($C9, 'Admin Single Score'!$C$4:$C$233, 0)), 'Dev Likert Scale Single Score'!$D$2:$D$8, 0)), 0)</f>
        <v>#N/A</v>
      </c>
      <c r="AB9" s="39" t="e">
        <f ca="1">IF($C9&lt;&gt;0, INDEX('Dev Likert Scale Single Score'!$E$2:$E$8, MATCH(INDEX('Admin Single Score'!AB$4:AB$233, MATCH($C9, 'Admin Single Score'!$C$4:$C$233, 0)), 'Dev Likert Scale Single Score'!$D$2:$D$8, 0)), 0)</f>
        <v>#N/A</v>
      </c>
      <c r="AC9" s="39" t="e">
        <f ca="1">IF($C9&lt;&gt;0, INDEX('Dev Likert Scale Single Score'!$E$2:$E$8, MATCH(INDEX('Admin Single Score'!AC$4:AC$233, MATCH($C9, 'Admin Single Score'!$C$4:$C$233, 0)), 'Dev Likert Scale Single Score'!$D$2:$D$8, 0)), 0)</f>
        <v>#N/A</v>
      </c>
      <c r="AD9" s="39" t="e">
        <f ca="1">IF($C9&lt;&gt;0, INDEX('Dev Likert Scale Single Score'!$E$2:$E$8, MATCH(INDEX('Admin Single Score'!AD$4:AD$233, MATCH($C9, 'Admin Single Score'!$C$4:$C$233, 0)), 'Dev Likert Scale Single Score'!$D$2:$D$8, 0)), 0)</f>
        <v>#N/A</v>
      </c>
      <c r="AE9" s="39" t="e">
        <f ca="1">IF($C9&lt;&gt;0, INDEX('Dev Likert Scale Single Score'!$E$2:$E$8, MATCH(INDEX('Admin Single Score'!AE$4:AE$233, MATCH($C9, 'Admin Single Score'!$C$4:$C$233, 0)), 'Dev Likert Scale Single Score'!$D$2:$D$8, 0)), 0)</f>
        <v>#N/A</v>
      </c>
      <c r="AF9" s="39" t="e">
        <f ca="1">IF($C9&lt;&gt;0, INDEX('Dev Likert Scale Single Score'!$E$2:$E$8, MATCH(INDEX('Admin Single Score'!AF$4:AF$233, MATCH($C9, 'Admin Single Score'!$C$4:$C$233, 0)), 'Dev Likert Scale Single Score'!$D$2:$D$8, 0)), 0)</f>
        <v>#N/A</v>
      </c>
      <c r="AG9" s="39" t="e">
        <f ca="1">IF($C9&lt;&gt;0, INDEX('Dev Likert Scale Single Score'!$E$2:$E$8, MATCH(INDEX('Admin Single Score'!AG$4:AG$233, MATCH($C9, 'Admin Single Score'!$C$4:$C$233, 0)), 'Dev Likert Scale Single Score'!$D$2:$D$8, 0)), 0)</f>
        <v>#N/A</v>
      </c>
      <c r="AH9" s="39" t="e">
        <f ca="1">IF($C9&lt;&gt;0, INDEX('Dev Likert Scale Single Score'!$E$2:$E$8, MATCH(INDEX('Admin Single Score'!AH$4:AH$233, MATCH($C9, 'Admin Single Score'!$C$4:$C$233, 0)), 'Dev Likert Scale Single Score'!$D$2:$D$8, 0)), 0)</f>
        <v>#N/A</v>
      </c>
      <c r="AI9" s="39" t="e">
        <f ca="1">IF($C9&lt;&gt;0, INDEX('Dev Likert Scale Single Score'!$E$2:$E$8, MATCH(INDEX('Admin Single Score'!AI$4:AI$233, MATCH($C9, 'Admin Single Score'!$C$4:$C$233, 0)), 'Dev Likert Scale Single Score'!$D$2:$D$8, 0)), 0)</f>
        <v>#N/A</v>
      </c>
      <c r="AJ9" s="39" t="e">
        <f ca="1">IF($C9&lt;&gt;0, INDEX('Dev Likert Scale Single Score'!$E$2:$E$8, MATCH(INDEX('Admin Single Score'!AJ$4:AJ$233, MATCH($C9, 'Admin Single Score'!$C$4:$C$233, 0)), 'Dev Likert Scale Single Score'!$D$2:$D$8, 0)), 0)</f>
        <v>#N/A</v>
      </c>
      <c r="AK9" s="39" t="e">
        <f ca="1">IF($C9&lt;&gt;0, INDEX('Dev Likert Scale Single Score'!$E$2:$E$8, MATCH(INDEX('Admin Single Score'!AK$4:AK$233, MATCH($C9, 'Admin Single Score'!$C$4:$C$233, 0)), 'Dev Likert Scale Single Score'!$D$2:$D$8, 0)), 0)</f>
        <v>#N/A</v>
      </c>
      <c r="AL9" s="39" t="e">
        <f ca="1">IF($C9&lt;&gt;0, INDEX('Dev Likert Scale Single Score'!$E$2:$E$8, MATCH(INDEX('Admin Single Score'!AL$4:AL$233, MATCH($C9, 'Admin Single Score'!$C$4:$C$233, 0)), 'Dev Likert Scale Single Score'!$D$2:$D$8, 0)), 0)</f>
        <v>#N/A</v>
      </c>
      <c r="AM9" s="39" t="e">
        <f ca="1">IF($C9&lt;&gt;0, INDEX('Dev Likert Scale Single Score'!$E$2:$E$8, MATCH(INDEX('Admin Single Score'!AM$4:AM$233, MATCH($C9, 'Admin Single Score'!$C$4:$C$233, 0)), 'Dev Likert Scale Single Score'!$D$2:$D$8, 0)), 0)</f>
        <v>#N/A</v>
      </c>
      <c r="AN9" s="39" t="e">
        <f ca="1">IF($C9&lt;&gt;0, INDEX('Dev Likert Scale Single Score'!$E$2:$E$8, MATCH(INDEX('Admin Single Score'!AN$4:AN$233, MATCH($C9, 'Admin Single Score'!$C$4:$C$233, 0)), 'Dev Likert Scale Single Score'!$D$2:$D$8, 0)), 0)</f>
        <v>#N/A</v>
      </c>
      <c r="AO9" s="39" t="e">
        <f ca="1">IF($C9&lt;&gt;0, INDEX('Dev Likert Scale Single Score'!$E$2:$E$8, MATCH(INDEX('Admin Single Score'!AO$4:AO$233, MATCH($C9, 'Admin Single Score'!$C$4:$C$233, 0)), 'Dev Likert Scale Single Score'!$D$2:$D$8, 0)), 0)</f>
        <v>#N/A</v>
      </c>
      <c r="AP9" s="39" t="e">
        <f ca="1">IF($C9&lt;&gt;0, INDEX('Dev Likert Scale Single Score'!$E$2:$E$8, MATCH(INDEX('Admin Single Score'!AP$4:AP$233, MATCH($C9, 'Admin Single Score'!$C$4:$C$233, 0)), 'Dev Likert Scale Single Score'!$D$2:$D$8, 0)), 0)</f>
        <v>#N/A</v>
      </c>
      <c r="AQ9" s="39" t="e">
        <f ca="1">IF($C9&lt;&gt;0, INDEX('Dev Likert Scale Single Score'!$E$2:$E$8, MATCH(INDEX('Admin Single Score'!AQ$4:AQ$233, MATCH($C9, 'Admin Single Score'!$C$4:$C$233, 0)), 'Dev Likert Scale Single Score'!$D$2:$D$8, 0)), 0)</f>
        <v>#N/A</v>
      </c>
    </row>
    <row r="10" spans="1:69" ht="61.5" thickTop="1" thickBot="1" x14ac:dyDescent="0.3">
      <c r="A10" s="13" t="str">
        <f>Questionnaire!A9</f>
        <v>Question_8</v>
      </c>
      <c r="B10" s="13" t="str">
        <f>Questionnaire!B9</f>
        <v>Compared to other areas which the fishers use for fishing and/or steaming, what is the density of marine mammals in the MPA and the routes towards it?</v>
      </c>
      <c r="C10" s="13" t="str">
        <f>Questionnaire!C9</f>
        <v>The density of marine mammals in the MPA and the routes towards it is low compared to other fishing and steaming areas.</v>
      </c>
      <c r="D10" s="39">
        <f ca="1">IF($C10&lt;&gt;0, INDEX('Dev Likert Scale Single Score'!$E$2:$E$8, MATCH(INDEX('Admin Single Score'!D$4:D$233, MATCH($C10, 'Admin Single Score'!$C$4:$C$233, 0)), 'Dev Likert Scale Single Score'!$D$2:$D$8, 0)), 0)</f>
        <v>4</v>
      </c>
      <c r="E10" s="39">
        <f ca="1">IF($C10&lt;&gt;0, INDEX('Dev Likert Scale Single Score'!$E$2:$E$8, MATCH(INDEX('Admin Single Score'!E$4:E$233, MATCH($C10, 'Admin Single Score'!$C$4:$C$233, 0)), 'Dev Likert Scale Single Score'!$D$2:$D$8, 0)), 0)</f>
        <v>2</v>
      </c>
      <c r="F10" s="39">
        <f ca="1">IF($C10&lt;&gt;0, INDEX('Dev Likert Scale Single Score'!$E$2:$E$8, MATCH(INDEX('Admin Single Score'!F$4:F$233, MATCH($C10, 'Admin Single Score'!$C$4:$C$233, 0)), 'Dev Likert Scale Single Score'!$D$2:$D$8, 0)), 0)</f>
        <v>0</v>
      </c>
      <c r="G10" s="39">
        <f ca="1">IF($C10&lt;&gt;0, INDEX('Dev Likert Scale Single Score'!$E$2:$E$8, MATCH(INDEX('Admin Single Score'!G$4:G$233, MATCH($C10, 'Admin Single Score'!$C$4:$C$233, 0)), 'Dev Likert Scale Single Score'!$D$2:$D$8, 0)), 0)</f>
        <v>0</v>
      </c>
      <c r="H10" s="39">
        <f ca="1">IF($C10&lt;&gt;0, INDEX('Dev Likert Scale Single Score'!$E$2:$E$8, MATCH(INDEX('Admin Single Score'!H$4:H$233, MATCH($C10, 'Admin Single Score'!$C$4:$C$233, 0)), 'Dev Likert Scale Single Score'!$D$2:$D$8, 0)), 0)</f>
        <v>0</v>
      </c>
      <c r="I10" s="39">
        <f ca="1">IF($C10&lt;&gt;0, INDEX('Dev Likert Scale Single Score'!$E$2:$E$8, MATCH(INDEX('Admin Single Score'!I$4:I$233, MATCH($C10, 'Admin Single Score'!$C$4:$C$233, 0)), 'Dev Likert Scale Single Score'!$D$2:$D$8, 0)), 0)</f>
        <v>0</v>
      </c>
      <c r="J10" s="39">
        <f ca="1">IF($C10&lt;&gt;0, INDEX('Dev Likert Scale Single Score'!$E$2:$E$8, MATCH(INDEX('Admin Single Score'!J$4:J$233, MATCH($C10, 'Admin Single Score'!$C$4:$C$233, 0)), 'Dev Likert Scale Single Score'!$D$2:$D$8, 0)), 0)</f>
        <v>0</v>
      </c>
      <c r="K10" s="39">
        <f ca="1">IF($C10&lt;&gt;0, INDEX('Dev Likert Scale Single Score'!$E$2:$E$8, MATCH(INDEX('Admin Single Score'!K$4:K$233, MATCH($C10, 'Admin Single Score'!$C$4:$C$233, 0)), 'Dev Likert Scale Single Score'!$D$2:$D$8, 0)), 0)</f>
        <v>0</v>
      </c>
      <c r="L10" s="39">
        <f ca="1">IF($C10&lt;&gt;0, INDEX('Dev Likert Scale Single Score'!$E$2:$E$8, MATCH(INDEX('Admin Single Score'!L$4:L$233, MATCH($C10, 'Admin Single Score'!$C$4:$C$233, 0)), 'Dev Likert Scale Single Score'!$D$2:$D$8, 0)), 0)</f>
        <v>0</v>
      </c>
      <c r="M10" s="39">
        <f ca="1">IF($C10&lt;&gt;0, INDEX('Dev Likert Scale Single Score'!$E$2:$E$8, MATCH(INDEX('Admin Single Score'!M$4:M$233, MATCH($C10, 'Admin Single Score'!$C$4:$C$233, 0)), 'Dev Likert Scale Single Score'!$D$2:$D$8, 0)), 0)</f>
        <v>0</v>
      </c>
      <c r="N10" s="39">
        <f ca="1">IF($C10&lt;&gt;0, INDEX('Dev Likert Scale Single Score'!$E$2:$E$8, MATCH(INDEX('Admin Single Score'!N$4:N$233, MATCH($C10, 'Admin Single Score'!$C$4:$C$233, 0)), 'Dev Likert Scale Single Score'!$D$2:$D$8, 0)), 0)</f>
        <v>0</v>
      </c>
      <c r="O10" s="39">
        <f ca="1">IF($C10&lt;&gt;0, INDEX('Dev Likert Scale Single Score'!$E$2:$E$8, MATCH(INDEX('Admin Single Score'!O$4:O$233, MATCH($C10, 'Admin Single Score'!$C$4:$C$233, 0)), 'Dev Likert Scale Single Score'!$D$2:$D$8, 0)), 0)</f>
        <v>0</v>
      </c>
      <c r="P10" s="39">
        <f ca="1">IF($C10&lt;&gt;0, INDEX('Dev Likert Scale Single Score'!$E$2:$E$8, MATCH(INDEX('Admin Single Score'!P$4:P$233, MATCH($C10, 'Admin Single Score'!$C$4:$C$233, 0)), 'Dev Likert Scale Single Score'!$D$2:$D$8, 0)), 0)</f>
        <v>0</v>
      </c>
      <c r="Q10" s="39">
        <f ca="1">IF($C10&lt;&gt;0, INDEX('Dev Likert Scale Single Score'!$E$2:$E$8, MATCH(INDEX('Admin Single Score'!Q$4:Q$233, MATCH($C10, 'Admin Single Score'!$C$4:$C$233, 0)), 'Dev Likert Scale Single Score'!$D$2:$D$8, 0)), 0)</f>
        <v>0</v>
      </c>
      <c r="R10" s="39" t="e">
        <f ca="1">IF($C10&lt;&gt;0, INDEX('Dev Likert Scale Single Score'!$E$2:$E$8, MATCH(INDEX('Admin Single Score'!R$4:R$233, MATCH($C10, 'Admin Single Score'!$C$4:$C$233, 0)), 'Dev Likert Scale Single Score'!$D$2:$D$8, 0)), 0)</f>
        <v>#N/A</v>
      </c>
      <c r="S10" s="39" t="e">
        <f ca="1">IF($C10&lt;&gt;0, INDEX('Dev Likert Scale Single Score'!$E$2:$E$8, MATCH(INDEX('Admin Single Score'!S$4:S$233, MATCH($C10, 'Admin Single Score'!$C$4:$C$233, 0)), 'Dev Likert Scale Single Score'!$D$2:$D$8, 0)), 0)</f>
        <v>#N/A</v>
      </c>
      <c r="T10" s="39" t="e">
        <f ca="1">IF($C10&lt;&gt;0, INDEX('Dev Likert Scale Single Score'!$E$2:$E$8, MATCH(INDEX('Admin Single Score'!T$4:T$233, MATCH($C10, 'Admin Single Score'!$C$4:$C$233, 0)), 'Dev Likert Scale Single Score'!$D$2:$D$8, 0)), 0)</f>
        <v>#N/A</v>
      </c>
      <c r="U10" s="39" t="e">
        <f ca="1">IF($C10&lt;&gt;0, INDEX('Dev Likert Scale Single Score'!$E$2:$E$8, MATCH(INDEX('Admin Single Score'!U$4:U$233, MATCH($C10, 'Admin Single Score'!$C$4:$C$233, 0)), 'Dev Likert Scale Single Score'!$D$2:$D$8, 0)), 0)</f>
        <v>#N/A</v>
      </c>
      <c r="V10" s="39" t="e">
        <f ca="1">IF($C10&lt;&gt;0, INDEX('Dev Likert Scale Single Score'!$E$2:$E$8, MATCH(INDEX('Admin Single Score'!V$4:V$233, MATCH($C10, 'Admin Single Score'!$C$4:$C$233, 0)), 'Dev Likert Scale Single Score'!$D$2:$D$8, 0)), 0)</f>
        <v>#N/A</v>
      </c>
      <c r="W10" s="39" t="e">
        <f ca="1">IF($C10&lt;&gt;0, INDEX('Dev Likert Scale Single Score'!$E$2:$E$8, MATCH(INDEX('Admin Single Score'!W$4:W$233, MATCH($C10, 'Admin Single Score'!$C$4:$C$233, 0)), 'Dev Likert Scale Single Score'!$D$2:$D$8, 0)), 0)</f>
        <v>#N/A</v>
      </c>
      <c r="X10" s="39" t="e">
        <f ca="1">IF($C10&lt;&gt;0, INDEX('Dev Likert Scale Single Score'!$E$2:$E$8, MATCH(INDEX('Admin Single Score'!X$4:X$233, MATCH($C10, 'Admin Single Score'!$C$4:$C$233, 0)), 'Dev Likert Scale Single Score'!$D$2:$D$8, 0)), 0)</f>
        <v>#N/A</v>
      </c>
      <c r="Y10" s="39" t="e">
        <f ca="1">IF($C10&lt;&gt;0, INDEX('Dev Likert Scale Single Score'!$E$2:$E$8, MATCH(INDEX('Admin Single Score'!Y$4:Y$233, MATCH($C10, 'Admin Single Score'!$C$4:$C$233, 0)), 'Dev Likert Scale Single Score'!$D$2:$D$8, 0)), 0)</f>
        <v>#N/A</v>
      </c>
      <c r="Z10" s="39" t="e">
        <f ca="1">IF($C10&lt;&gt;0, INDEX('Dev Likert Scale Single Score'!$E$2:$E$8, MATCH(INDEX('Admin Single Score'!Z$4:Z$233, MATCH($C10, 'Admin Single Score'!$C$4:$C$233, 0)), 'Dev Likert Scale Single Score'!$D$2:$D$8, 0)), 0)</f>
        <v>#N/A</v>
      </c>
      <c r="AA10" s="39" t="e">
        <f ca="1">IF($C10&lt;&gt;0, INDEX('Dev Likert Scale Single Score'!$E$2:$E$8, MATCH(INDEX('Admin Single Score'!AA$4:AA$233, MATCH($C10, 'Admin Single Score'!$C$4:$C$233, 0)), 'Dev Likert Scale Single Score'!$D$2:$D$8, 0)), 0)</f>
        <v>#N/A</v>
      </c>
      <c r="AB10" s="39" t="e">
        <f ca="1">IF($C10&lt;&gt;0, INDEX('Dev Likert Scale Single Score'!$E$2:$E$8, MATCH(INDEX('Admin Single Score'!AB$4:AB$233, MATCH($C10, 'Admin Single Score'!$C$4:$C$233, 0)), 'Dev Likert Scale Single Score'!$D$2:$D$8, 0)), 0)</f>
        <v>#N/A</v>
      </c>
      <c r="AC10" s="39" t="e">
        <f ca="1">IF($C10&lt;&gt;0, INDEX('Dev Likert Scale Single Score'!$E$2:$E$8, MATCH(INDEX('Admin Single Score'!AC$4:AC$233, MATCH($C10, 'Admin Single Score'!$C$4:$C$233, 0)), 'Dev Likert Scale Single Score'!$D$2:$D$8, 0)), 0)</f>
        <v>#N/A</v>
      </c>
      <c r="AD10" s="39" t="e">
        <f ca="1">IF($C10&lt;&gt;0, INDEX('Dev Likert Scale Single Score'!$E$2:$E$8, MATCH(INDEX('Admin Single Score'!AD$4:AD$233, MATCH($C10, 'Admin Single Score'!$C$4:$C$233, 0)), 'Dev Likert Scale Single Score'!$D$2:$D$8, 0)), 0)</f>
        <v>#N/A</v>
      </c>
      <c r="AE10" s="39" t="e">
        <f ca="1">IF($C10&lt;&gt;0, INDEX('Dev Likert Scale Single Score'!$E$2:$E$8, MATCH(INDEX('Admin Single Score'!AE$4:AE$233, MATCH($C10, 'Admin Single Score'!$C$4:$C$233, 0)), 'Dev Likert Scale Single Score'!$D$2:$D$8, 0)), 0)</f>
        <v>#N/A</v>
      </c>
      <c r="AF10" s="39" t="e">
        <f ca="1">IF($C10&lt;&gt;0, INDEX('Dev Likert Scale Single Score'!$E$2:$E$8, MATCH(INDEX('Admin Single Score'!AF$4:AF$233, MATCH($C10, 'Admin Single Score'!$C$4:$C$233, 0)), 'Dev Likert Scale Single Score'!$D$2:$D$8, 0)), 0)</f>
        <v>#N/A</v>
      </c>
      <c r="AG10" s="39" t="e">
        <f ca="1">IF($C10&lt;&gt;0, INDEX('Dev Likert Scale Single Score'!$E$2:$E$8, MATCH(INDEX('Admin Single Score'!AG$4:AG$233, MATCH($C10, 'Admin Single Score'!$C$4:$C$233, 0)), 'Dev Likert Scale Single Score'!$D$2:$D$8, 0)), 0)</f>
        <v>#N/A</v>
      </c>
      <c r="AH10" s="39" t="e">
        <f ca="1">IF($C10&lt;&gt;0, INDEX('Dev Likert Scale Single Score'!$E$2:$E$8, MATCH(INDEX('Admin Single Score'!AH$4:AH$233, MATCH($C10, 'Admin Single Score'!$C$4:$C$233, 0)), 'Dev Likert Scale Single Score'!$D$2:$D$8, 0)), 0)</f>
        <v>#N/A</v>
      </c>
      <c r="AI10" s="39" t="e">
        <f ca="1">IF($C10&lt;&gt;0, INDEX('Dev Likert Scale Single Score'!$E$2:$E$8, MATCH(INDEX('Admin Single Score'!AI$4:AI$233, MATCH($C10, 'Admin Single Score'!$C$4:$C$233, 0)), 'Dev Likert Scale Single Score'!$D$2:$D$8, 0)), 0)</f>
        <v>#N/A</v>
      </c>
      <c r="AJ10" s="39" t="e">
        <f ca="1">IF($C10&lt;&gt;0, INDEX('Dev Likert Scale Single Score'!$E$2:$E$8, MATCH(INDEX('Admin Single Score'!AJ$4:AJ$233, MATCH($C10, 'Admin Single Score'!$C$4:$C$233, 0)), 'Dev Likert Scale Single Score'!$D$2:$D$8, 0)), 0)</f>
        <v>#N/A</v>
      </c>
      <c r="AK10" s="39" t="e">
        <f ca="1">IF($C10&lt;&gt;0, INDEX('Dev Likert Scale Single Score'!$E$2:$E$8, MATCH(INDEX('Admin Single Score'!AK$4:AK$233, MATCH($C10, 'Admin Single Score'!$C$4:$C$233, 0)), 'Dev Likert Scale Single Score'!$D$2:$D$8, 0)), 0)</f>
        <v>#N/A</v>
      </c>
      <c r="AL10" s="39" t="e">
        <f ca="1">IF($C10&lt;&gt;0, INDEX('Dev Likert Scale Single Score'!$E$2:$E$8, MATCH(INDEX('Admin Single Score'!AL$4:AL$233, MATCH($C10, 'Admin Single Score'!$C$4:$C$233, 0)), 'Dev Likert Scale Single Score'!$D$2:$D$8, 0)), 0)</f>
        <v>#N/A</v>
      </c>
      <c r="AM10" s="39" t="e">
        <f ca="1">IF($C10&lt;&gt;0, INDEX('Dev Likert Scale Single Score'!$E$2:$E$8, MATCH(INDEX('Admin Single Score'!AM$4:AM$233, MATCH($C10, 'Admin Single Score'!$C$4:$C$233, 0)), 'Dev Likert Scale Single Score'!$D$2:$D$8, 0)), 0)</f>
        <v>#N/A</v>
      </c>
      <c r="AN10" s="39" t="e">
        <f ca="1">IF($C10&lt;&gt;0, INDEX('Dev Likert Scale Single Score'!$E$2:$E$8, MATCH(INDEX('Admin Single Score'!AN$4:AN$233, MATCH($C10, 'Admin Single Score'!$C$4:$C$233, 0)), 'Dev Likert Scale Single Score'!$D$2:$D$8, 0)), 0)</f>
        <v>#N/A</v>
      </c>
      <c r="AO10" s="39" t="e">
        <f ca="1">IF($C10&lt;&gt;0, INDEX('Dev Likert Scale Single Score'!$E$2:$E$8, MATCH(INDEX('Admin Single Score'!AO$4:AO$233, MATCH($C10, 'Admin Single Score'!$C$4:$C$233, 0)), 'Dev Likert Scale Single Score'!$D$2:$D$8, 0)), 0)</f>
        <v>#N/A</v>
      </c>
      <c r="AP10" s="39" t="e">
        <f ca="1">IF($C10&lt;&gt;0, INDEX('Dev Likert Scale Single Score'!$E$2:$E$8, MATCH(INDEX('Admin Single Score'!AP$4:AP$233, MATCH($C10, 'Admin Single Score'!$C$4:$C$233, 0)), 'Dev Likert Scale Single Score'!$D$2:$D$8, 0)), 0)</f>
        <v>#N/A</v>
      </c>
      <c r="AQ10" s="39" t="e">
        <f ca="1">IF($C10&lt;&gt;0, INDEX('Dev Likert Scale Single Score'!$E$2:$E$8, MATCH(INDEX('Admin Single Score'!AQ$4:AQ$233, MATCH($C10, 'Admin Single Score'!$C$4:$C$233, 0)), 'Dev Likert Scale Single Score'!$D$2:$D$8, 0)), 0)</f>
        <v>#N/A</v>
      </c>
    </row>
    <row r="11" spans="1:69" ht="46.5" thickTop="1" thickBot="1" x14ac:dyDescent="0.3">
      <c r="A11" s="13" t="str">
        <f>Questionnaire!A10</f>
        <v>Question_9</v>
      </c>
      <c r="B11" s="13" t="str">
        <f>Questionnaire!B10</f>
        <v>To what extent would it be feasible and beneficial (less steaming time) for fishers to change port?</v>
      </c>
      <c r="C11" s="13" t="str">
        <f>Questionnaire!C10</f>
        <v xml:space="preserve">Changing port would not be beneficial since the current port is still closer to valuable fishing grounds. </v>
      </c>
      <c r="D11" s="39">
        <f ca="1">IF($C11&lt;&gt;0, INDEX('Dev Likert Scale Single Score'!$E$2:$E$8, MATCH(INDEX('Admin Single Score'!D$4:D$233, MATCH($C11, 'Admin Single Score'!$C$4:$C$233, 0)), 'Dev Likert Scale Single Score'!$D$2:$D$8, 0)), 0)</f>
        <v>0</v>
      </c>
      <c r="E11" s="39">
        <f ca="1">IF($C11&lt;&gt;0, INDEX('Dev Likert Scale Single Score'!$E$2:$E$8, MATCH(INDEX('Admin Single Score'!E$4:E$233, MATCH($C11, 'Admin Single Score'!$C$4:$C$233, 0)), 'Dev Likert Scale Single Score'!$D$2:$D$8, 0)), 0)</f>
        <v>0</v>
      </c>
      <c r="F11" s="39">
        <f ca="1">IF($C11&lt;&gt;0, INDEX('Dev Likert Scale Single Score'!$E$2:$E$8, MATCH(INDEX('Admin Single Score'!F$4:F$233, MATCH($C11, 'Admin Single Score'!$C$4:$C$233, 0)), 'Dev Likert Scale Single Score'!$D$2:$D$8, 0)), 0)</f>
        <v>0</v>
      </c>
      <c r="G11" s="39">
        <f ca="1">IF($C11&lt;&gt;0, INDEX('Dev Likert Scale Single Score'!$E$2:$E$8, MATCH(INDEX('Admin Single Score'!G$4:G$233, MATCH($C11, 'Admin Single Score'!$C$4:$C$233, 0)), 'Dev Likert Scale Single Score'!$D$2:$D$8, 0)), 0)</f>
        <v>1</v>
      </c>
      <c r="H11" s="39">
        <f ca="1">IF($C11&lt;&gt;0, INDEX('Dev Likert Scale Single Score'!$E$2:$E$8, MATCH(INDEX('Admin Single Score'!H$4:H$233, MATCH($C11, 'Admin Single Score'!$C$4:$C$233, 0)), 'Dev Likert Scale Single Score'!$D$2:$D$8, 0)), 0)</f>
        <v>1</v>
      </c>
      <c r="I11" s="39">
        <f ca="1">IF($C11&lt;&gt;0, INDEX('Dev Likert Scale Single Score'!$E$2:$E$8, MATCH(INDEX('Admin Single Score'!I$4:I$233, MATCH($C11, 'Admin Single Score'!$C$4:$C$233, 0)), 'Dev Likert Scale Single Score'!$D$2:$D$8, 0)), 0)</f>
        <v>0</v>
      </c>
      <c r="J11" s="39">
        <f ca="1">IF($C11&lt;&gt;0, INDEX('Dev Likert Scale Single Score'!$E$2:$E$8, MATCH(INDEX('Admin Single Score'!J$4:J$233, MATCH($C11, 'Admin Single Score'!$C$4:$C$233, 0)), 'Dev Likert Scale Single Score'!$D$2:$D$8, 0)), 0)</f>
        <v>0</v>
      </c>
      <c r="K11" s="39">
        <f ca="1">IF($C11&lt;&gt;0, INDEX('Dev Likert Scale Single Score'!$E$2:$E$8, MATCH(INDEX('Admin Single Score'!K$4:K$233, MATCH($C11, 'Admin Single Score'!$C$4:$C$233, 0)), 'Dev Likert Scale Single Score'!$D$2:$D$8, 0)), 0)</f>
        <v>1</v>
      </c>
      <c r="L11" s="39">
        <f ca="1">IF($C11&lt;&gt;0, INDEX('Dev Likert Scale Single Score'!$E$2:$E$8, MATCH(INDEX('Admin Single Score'!L$4:L$233, MATCH($C11, 'Admin Single Score'!$C$4:$C$233, 0)), 'Dev Likert Scale Single Score'!$D$2:$D$8, 0)), 0)</f>
        <v>1</v>
      </c>
      <c r="M11" s="39">
        <f ca="1">IF($C11&lt;&gt;0, INDEX('Dev Likert Scale Single Score'!$E$2:$E$8, MATCH(INDEX('Admin Single Score'!M$4:M$233, MATCH($C11, 'Admin Single Score'!$C$4:$C$233, 0)), 'Dev Likert Scale Single Score'!$D$2:$D$8, 0)), 0)</f>
        <v>1</v>
      </c>
      <c r="N11" s="39">
        <f ca="1">IF($C11&lt;&gt;0, INDEX('Dev Likert Scale Single Score'!$E$2:$E$8, MATCH(INDEX('Admin Single Score'!N$4:N$233, MATCH($C11, 'Admin Single Score'!$C$4:$C$233, 0)), 'Dev Likert Scale Single Score'!$D$2:$D$8, 0)), 0)</f>
        <v>1</v>
      </c>
      <c r="O11" s="39">
        <f ca="1">IF($C11&lt;&gt;0, INDEX('Dev Likert Scale Single Score'!$E$2:$E$8, MATCH(INDEX('Admin Single Score'!O$4:O$233, MATCH($C11, 'Admin Single Score'!$C$4:$C$233, 0)), 'Dev Likert Scale Single Score'!$D$2:$D$8, 0)), 0)</f>
        <v>0</v>
      </c>
      <c r="P11" s="39">
        <f ca="1">IF($C11&lt;&gt;0, INDEX('Dev Likert Scale Single Score'!$E$2:$E$8, MATCH(INDEX('Admin Single Score'!P$4:P$233, MATCH($C11, 'Admin Single Score'!$C$4:$C$233, 0)), 'Dev Likert Scale Single Score'!$D$2:$D$8, 0)), 0)</f>
        <v>1</v>
      </c>
      <c r="Q11" s="39">
        <f ca="1">IF($C11&lt;&gt;0, INDEX('Dev Likert Scale Single Score'!$E$2:$E$8, MATCH(INDEX('Admin Single Score'!Q$4:Q$233, MATCH($C11, 'Admin Single Score'!$C$4:$C$233, 0)), 'Dev Likert Scale Single Score'!$D$2:$D$8, 0)), 0)</f>
        <v>1</v>
      </c>
      <c r="R11" s="39" t="e">
        <f ca="1">IF($C11&lt;&gt;0, INDEX('Dev Likert Scale Single Score'!$E$2:$E$8, MATCH(INDEX('Admin Single Score'!R$4:R$233, MATCH($C11, 'Admin Single Score'!$C$4:$C$233, 0)), 'Dev Likert Scale Single Score'!$D$2:$D$8, 0)), 0)</f>
        <v>#N/A</v>
      </c>
      <c r="S11" s="39" t="e">
        <f ca="1">IF($C11&lt;&gt;0, INDEX('Dev Likert Scale Single Score'!$E$2:$E$8, MATCH(INDEX('Admin Single Score'!S$4:S$233, MATCH($C11, 'Admin Single Score'!$C$4:$C$233, 0)), 'Dev Likert Scale Single Score'!$D$2:$D$8, 0)), 0)</f>
        <v>#N/A</v>
      </c>
      <c r="T11" s="39" t="e">
        <f ca="1">IF($C11&lt;&gt;0, INDEX('Dev Likert Scale Single Score'!$E$2:$E$8, MATCH(INDEX('Admin Single Score'!T$4:T$233, MATCH($C11, 'Admin Single Score'!$C$4:$C$233, 0)), 'Dev Likert Scale Single Score'!$D$2:$D$8, 0)), 0)</f>
        <v>#N/A</v>
      </c>
      <c r="U11" s="39" t="e">
        <f ca="1">IF($C11&lt;&gt;0, INDEX('Dev Likert Scale Single Score'!$E$2:$E$8, MATCH(INDEX('Admin Single Score'!U$4:U$233, MATCH($C11, 'Admin Single Score'!$C$4:$C$233, 0)), 'Dev Likert Scale Single Score'!$D$2:$D$8, 0)), 0)</f>
        <v>#N/A</v>
      </c>
      <c r="V11" s="39" t="e">
        <f ca="1">IF($C11&lt;&gt;0, INDEX('Dev Likert Scale Single Score'!$E$2:$E$8, MATCH(INDEX('Admin Single Score'!V$4:V$233, MATCH($C11, 'Admin Single Score'!$C$4:$C$233, 0)), 'Dev Likert Scale Single Score'!$D$2:$D$8, 0)), 0)</f>
        <v>#N/A</v>
      </c>
      <c r="W11" s="39" t="e">
        <f ca="1">IF($C11&lt;&gt;0, INDEX('Dev Likert Scale Single Score'!$E$2:$E$8, MATCH(INDEX('Admin Single Score'!W$4:W$233, MATCH($C11, 'Admin Single Score'!$C$4:$C$233, 0)), 'Dev Likert Scale Single Score'!$D$2:$D$8, 0)), 0)</f>
        <v>#N/A</v>
      </c>
      <c r="X11" s="39" t="e">
        <f ca="1">IF($C11&lt;&gt;0, INDEX('Dev Likert Scale Single Score'!$E$2:$E$8, MATCH(INDEX('Admin Single Score'!X$4:X$233, MATCH($C11, 'Admin Single Score'!$C$4:$C$233, 0)), 'Dev Likert Scale Single Score'!$D$2:$D$8, 0)), 0)</f>
        <v>#N/A</v>
      </c>
      <c r="Y11" s="39" t="e">
        <f ca="1">IF($C11&lt;&gt;0, INDEX('Dev Likert Scale Single Score'!$E$2:$E$8, MATCH(INDEX('Admin Single Score'!Y$4:Y$233, MATCH($C11, 'Admin Single Score'!$C$4:$C$233, 0)), 'Dev Likert Scale Single Score'!$D$2:$D$8, 0)), 0)</f>
        <v>#N/A</v>
      </c>
      <c r="Z11" s="39" t="e">
        <f ca="1">IF($C11&lt;&gt;0, INDEX('Dev Likert Scale Single Score'!$E$2:$E$8, MATCH(INDEX('Admin Single Score'!Z$4:Z$233, MATCH($C11, 'Admin Single Score'!$C$4:$C$233, 0)), 'Dev Likert Scale Single Score'!$D$2:$D$8, 0)), 0)</f>
        <v>#N/A</v>
      </c>
      <c r="AA11" s="39" t="e">
        <f ca="1">IF($C11&lt;&gt;0, INDEX('Dev Likert Scale Single Score'!$E$2:$E$8, MATCH(INDEX('Admin Single Score'!AA$4:AA$233, MATCH($C11, 'Admin Single Score'!$C$4:$C$233, 0)), 'Dev Likert Scale Single Score'!$D$2:$D$8, 0)), 0)</f>
        <v>#N/A</v>
      </c>
      <c r="AB11" s="39" t="e">
        <f ca="1">IF($C11&lt;&gt;0, INDEX('Dev Likert Scale Single Score'!$E$2:$E$8, MATCH(INDEX('Admin Single Score'!AB$4:AB$233, MATCH($C11, 'Admin Single Score'!$C$4:$C$233, 0)), 'Dev Likert Scale Single Score'!$D$2:$D$8, 0)), 0)</f>
        <v>#N/A</v>
      </c>
      <c r="AC11" s="39" t="e">
        <f ca="1">IF($C11&lt;&gt;0, INDEX('Dev Likert Scale Single Score'!$E$2:$E$8, MATCH(INDEX('Admin Single Score'!AC$4:AC$233, MATCH($C11, 'Admin Single Score'!$C$4:$C$233, 0)), 'Dev Likert Scale Single Score'!$D$2:$D$8, 0)), 0)</f>
        <v>#N/A</v>
      </c>
      <c r="AD11" s="39" t="e">
        <f ca="1">IF($C11&lt;&gt;0, INDEX('Dev Likert Scale Single Score'!$E$2:$E$8, MATCH(INDEX('Admin Single Score'!AD$4:AD$233, MATCH($C11, 'Admin Single Score'!$C$4:$C$233, 0)), 'Dev Likert Scale Single Score'!$D$2:$D$8, 0)), 0)</f>
        <v>#N/A</v>
      </c>
      <c r="AE11" s="39" t="e">
        <f ca="1">IF($C11&lt;&gt;0, INDEX('Dev Likert Scale Single Score'!$E$2:$E$8, MATCH(INDEX('Admin Single Score'!AE$4:AE$233, MATCH($C11, 'Admin Single Score'!$C$4:$C$233, 0)), 'Dev Likert Scale Single Score'!$D$2:$D$8, 0)), 0)</f>
        <v>#N/A</v>
      </c>
      <c r="AF11" s="39" t="e">
        <f ca="1">IF($C11&lt;&gt;0, INDEX('Dev Likert Scale Single Score'!$E$2:$E$8, MATCH(INDEX('Admin Single Score'!AF$4:AF$233, MATCH($C11, 'Admin Single Score'!$C$4:$C$233, 0)), 'Dev Likert Scale Single Score'!$D$2:$D$8, 0)), 0)</f>
        <v>#N/A</v>
      </c>
      <c r="AG11" s="39" t="e">
        <f ca="1">IF($C11&lt;&gt;0, INDEX('Dev Likert Scale Single Score'!$E$2:$E$8, MATCH(INDEX('Admin Single Score'!AG$4:AG$233, MATCH($C11, 'Admin Single Score'!$C$4:$C$233, 0)), 'Dev Likert Scale Single Score'!$D$2:$D$8, 0)), 0)</f>
        <v>#N/A</v>
      </c>
      <c r="AH11" s="39" t="e">
        <f ca="1">IF($C11&lt;&gt;0, INDEX('Dev Likert Scale Single Score'!$E$2:$E$8, MATCH(INDEX('Admin Single Score'!AH$4:AH$233, MATCH($C11, 'Admin Single Score'!$C$4:$C$233, 0)), 'Dev Likert Scale Single Score'!$D$2:$D$8, 0)), 0)</f>
        <v>#N/A</v>
      </c>
      <c r="AI11" s="39" t="e">
        <f ca="1">IF($C11&lt;&gt;0, INDEX('Dev Likert Scale Single Score'!$E$2:$E$8, MATCH(INDEX('Admin Single Score'!AI$4:AI$233, MATCH($C11, 'Admin Single Score'!$C$4:$C$233, 0)), 'Dev Likert Scale Single Score'!$D$2:$D$8, 0)), 0)</f>
        <v>#N/A</v>
      </c>
      <c r="AJ11" s="39" t="e">
        <f ca="1">IF($C11&lt;&gt;0, INDEX('Dev Likert Scale Single Score'!$E$2:$E$8, MATCH(INDEX('Admin Single Score'!AJ$4:AJ$233, MATCH($C11, 'Admin Single Score'!$C$4:$C$233, 0)), 'Dev Likert Scale Single Score'!$D$2:$D$8, 0)), 0)</f>
        <v>#N/A</v>
      </c>
      <c r="AK11" s="39" t="e">
        <f ca="1">IF($C11&lt;&gt;0, INDEX('Dev Likert Scale Single Score'!$E$2:$E$8, MATCH(INDEX('Admin Single Score'!AK$4:AK$233, MATCH($C11, 'Admin Single Score'!$C$4:$C$233, 0)), 'Dev Likert Scale Single Score'!$D$2:$D$8, 0)), 0)</f>
        <v>#N/A</v>
      </c>
      <c r="AL11" s="39" t="e">
        <f ca="1">IF($C11&lt;&gt;0, INDEX('Dev Likert Scale Single Score'!$E$2:$E$8, MATCH(INDEX('Admin Single Score'!AL$4:AL$233, MATCH($C11, 'Admin Single Score'!$C$4:$C$233, 0)), 'Dev Likert Scale Single Score'!$D$2:$D$8, 0)), 0)</f>
        <v>#N/A</v>
      </c>
      <c r="AM11" s="39" t="e">
        <f ca="1">IF($C11&lt;&gt;0, INDEX('Dev Likert Scale Single Score'!$E$2:$E$8, MATCH(INDEX('Admin Single Score'!AM$4:AM$233, MATCH($C11, 'Admin Single Score'!$C$4:$C$233, 0)), 'Dev Likert Scale Single Score'!$D$2:$D$8, 0)), 0)</f>
        <v>#N/A</v>
      </c>
      <c r="AN11" s="39" t="e">
        <f ca="1">IF($C11&lt;&gt;0, INDEX('Dev Likert Scale Single Score'!$E$2:$E$8, MATCH(INDEX('Admin Single Score'!AN$4:AN$233, MATCH($C11, 'Admin Single Score'!$C$4:$C$233, 0)), 'Dev Likert Scale Single Score'!$D$2:$D$8, 0)), 0)</f>
        <v>#N/A</v>
      </c>
      <c r="AO11" s="39" t="e">
        <f ca="1">IF($C11&lt;&gt;0, INDEX('Dev Likert Scale Single Score'!$E$2:$E$8, MATCH(INDEX('Admin Single Score'!AO$4:AO$233, MATCH($C11, 'Admin Single Score'!$C$4:$C$233, 0)), 'Dev Likert Scale Single Score'!$D$2:$D$8, 0)), 0)</f>
        <v>#N/A</v>
      </c>
      <c r="AP11" s="39" t="e">
        <f ca="1">IF($C11&lt;&gt;0, INDEX('Dev Likert Scale Single Score'!$E$2:$E$8, MATCH(INDEX('Admin Single Score'!AP$4:AP$233, MATCH($C11, 'Admin Single Score'!$C$4:$C$233, 0)), 'Dev Likert Scale Single Score'!$D$2:$D$8, 0)), 0)</f>
        <v>#N/A</v>
      </c>
      <c r="AQ11" s="39" t="e">
        <f ca="1">IF($C11&lt;&gt;0, INDEX('Dev Likert Scale Single Score'!$E$2:$E$8, MATCH(INDEX('Admin Single Score'!AQ$4:AQ$233, MATCH($C11, 'Admin Single Score'!$C$4:$C$233, 0)), 'Dev Likert Scale Single Score'!$D$2:$D$8, 0)), 0)</f>
        <v>#N/A</v>
      </c>
    </row>
    <row r="12" spans="1:69" ht="31.5" thickTop="1" thickBot="1" x14ac:dyDescent="0.3">
      <c r="A12" s="13" t="str">
        <f>Questionnaire!A11</f>
        <v>Question_10</v>
      </c>
      <c r="B12" s="13" t="str">
        <f>Questionnaire!B11</f>
        <v>To what extent does the introduction of the MPA force fishers to make longer trips?</v>
      </c>
      <c r="C12" s="13" t="str">
        <f>Questionnaire!C11</f>
        <v>Most fishers will have to make significantly longer trips to reach valuable fishing grounds.</v>
      </c>
      <c r="D12" s="39">
        <f ca="1">IF($C12&lt;&gt;0, INDEX('Dev Likert Scale Single Score'!$E$2:$E$8, MATCH(INDEX('Admin Single Score'!D$4:D$233, MATCH($C12, 'Admin Single Score'!$C$4:$C$233, 0)), 'Dev Likert Scale Single Score'!$D$2:$D$8, 0)), 0)</f>
        <v>0</v>
      </c>
      <c r="E12" s="39">
        <f ca="1">IF($C12&lt;&gt;0, INDEX('Dev Likert Scale Single Score'!$E$2:$E$8, MATCH(INDEX('Admin Single Score'!E$4:E$233, MATCH($C12, 'Admin Single Score'!$C$4:$C$233, 0)), 'Dev Likert Scale Single Score'!$D$2:$D$8, 0)), 0)</f>
        <v>0</v>
      </c>
      <c r="F12" s="39">
        <f ca="1">IF($C12&lt;&gt;0, INDEX('Dev Likert Scale Single Score'!$E$2:$E$8, MATCH(INDEX('Admin Single Score'!F$4:F$233, MATCH($C12, 'Admin Single Score'!$C$4:$C$233, 0)), 'Dev Likert Scale Single Score'!$D$2:$D$8, 0)), 0)</f>
        <v>0</v>
      </c>
      <c r="G12" s="39">
        <f ca="1">IF($C12&lt;&gt;0, INDEX('Dev Likert Scale Single Score'!$E$2:$E$8, MATCH(INDEX('Admin Single Score'!G$4:G$233, MATCH($C12, 'Admin Single Score'!$C$4:$C$233, 0)), 'Dev Likert Scale Single Score'!$D$2:$D$8, 0)), 0)</f>
        <v>4</v>
      </c>
      <c r="H12" s="39">
        <f ca="1">IF($C12&lt;&gt;0, INDEX('Dev Likert Scale Single Score'!$E$2:$E$8, MATCH(INDEX('Admin Single Score'!H$4:H$233, MATCH($C12, 'Admin Single Score'!$C$4:$C$233, 0)), 'Dev Likert Scale Single Score'!$D$2:$D$8, 0)), 0)</f>
        <v>4</v>
      </c>
      <c r="I12" s="39">
        <f ca="1">IF($C12&lt;&gt;0, INDEX('Dev Likert Scale Single Score'!$E$2:$E$8, MATCH(INDEX('Admin Single Score'!I$4:I$233, MATCH($C12, 'Admin Single Score'!$C$4:$C$233, 0)), 'Dev Likert Scale Single Score'!$D$2:$D$8, 0)), 0)</f>
        <v>0</v>
      </c>
      <c r="J12" s="39">
        <f ca="1">IF($C12&lt;&gt;0, INDEX('Dev Likert Scale Single Score'!$E$2:$E$8, MATCH(INDEX('Admin Single Score'!J$4:J$233, MATCH($C12, 'Admin Single Score'!$C$4:$C$233, 0)), 'Dev Likert Scale Single Score'!$D$2:$D$8, 0)), 0)</f>
        <v>0</v>
      </c>
      <c r="K12" s="39">
        <f ca="1">IF($C12&lt;&gt;0, INDEX('Dev Likert Scale Single Score'!$E$2:$E$8, MATCH(INDEX('Admin Single Score'!K$4:K$233, MATCH($C12, 'Admin Single Score'!$C$4:$C$233, 0)), 'Dev Likert Scale Single Score'!$D$2:$D$8, 0)), 0)</f>
        <v>4</v>
      </c>
      <c r="L12" s="39">
        <f ca="1">IF($C12&lt;&gt;0, INDEX('Dev Likert Scale Single Score'!$E$2:$E$8, MATCH(INDEX('Admin Single Score'!L$4:L$233, MATCH($C12, 'Admin Single Score'!$C$4:$C$233, 0)), 'Dev Likert Scale Single Score'!$D$2:$D$8, 0)), 0)</f>
        <v>4</v>
      </c>
      <c r="M12" s="39">
        <f ca="1">IF($C12&lt;&gt;0, INDEX('Dev Likert Scale Single Score'!$E$2:$E$8, MATCH(INDEX('Admin Single Score'!M$4:M$233, MATCH($C12, 'Admin Single Score'!$C$4:$C$233, 0)), 'Dev Likert Scale Single Score'!$D$2:$D$8, 0)), 0)</f>
        <v>3</v>
      </c>
      <c r="N12" s="39">
        <f ca="1">IF($C12&lt;&gt;0, INDEX('Dev Likert Scale Single Score'!$E$2:$E$8, MATCH(INDEX('Admin Single Score'!N$4:N$233, MATCH($C12, 'Admin Single Score'!$C$4:$C$233, 0)), 'Dev Likert Scale Single Score'!$D$2:$D$8, 0)), 0)</f>
        <v>4</v>
      </c>
      <c r="O12" s="39">
        <f ca="1">IF($C12&lt;&gt;0, INDEX('Dev Likert Scale Single Score'!$E$2:$E$8, MATCH(INDEX('Admin Single Score'!O$4:O$233, MATCH($C12, 'Admin Single Score'!$C$4:$C$233, 0)), 'Dev Likert Scale Single Score'!$D$2:$D$8, 0)), 0)</f>
        <v>0</v>
      </c>
      <c r="P12" s="39">
        <f ca="1">IF($C12&lt;&gt;0, INDEX('Dev Likert Scale Single Score'!$E$2:$E$8, MATCH(INDEX('Admin Single Score'!P$4:P$233, MATCH($C12, 'Admin Single Score'!$C$4:$C$233, 0)), 'Dev Likert Scale Single Score'!$D$2:$D$8, 0)), 0)</f>
        <v>3</v>
      </c>
      <c r="Q12" s="39">
        <f ca="1">IF($C12&lt;&gt;0, INDEX('Dev Likert Scale Single Score'!$E$2:$E$8, MATCH(INDEX('Admin Single Score'!Q$4:Q$233, MATCH($C12, 'Admin Single Score'!$C$4:$C$233, 0)), 'Dev Likert Scale Single Score'!$D$2:$D$8, 0)), 0)</f>
        <v>3</v>
      </c>
      <c r="R12" s="39" t="e">
        <f ca="1">IF($C12&lt;&gt;0, INDEX('Dev Likert Scale Single Score'!$E$2:$E$8, MATCH(INDEX('Admin Single Score'!R$4:R$233, MATCH($C12, 'Admin Single Score'!$C$4:$C$233, 0)), 'Dev Likert Scale Single Score'!$D$2:$D$8, 0)), 0)</f>
        <v>#N/A</v>
      </c>
      <c r="S12" s="39" t="e">
        <f ca="1">IF($C12&lt;&gt;0, INDEX('Dev Likert Scale Single Score'!$E$2:$E$8, MATCH(INDEX('Admin Single Score'!S$4:S$233, MATCH($C12, 'Admin Single Score'!$C$4:$C$233, 0)), 'Dev Likert Scale Single Score'!$D$2:$D$8, 0)), 0)</f>
        <v>#N/A</v>
      </c>
      <c r="T12" s="39" t="e">
        <f ca="1">IF($C12&lt;&gt;0, INDEX('Dev Likert Scale Single Score'!$E$2:$E$8, MATCH(INDEX('Admin Single Score'!T$4:T$233, MATCH($C12, 'Admin Single Score'!$C$4:$C$233, 0)), 'Dev Likert Scale Single Score'!$D$2:$D$8, 0)), 0)</f>
        <v>#N/A</v>
      </c>
      <c r="U12" s="39" t="e">
        <f ca="1">IF($C12&lt;&gt;0, INDEX('Dev Likert Scale Single Score'!$E$2:$E$8, MATCH(INDEX('Admin Single Score'!U$4:U$233, MATCH($C12, 'Admin Single Score'!$C$4:$C$233, 0)), 'Dev Likert Scale Single Score'!$D$2:$D$8, 0)), 0)</f>
        <v>#N/A</v>
      </c>
      <c r="V12" s="39" t="e">
        <f ca="1">IF($C12&lt;&gt;0, INDEX('Dev Likert Scale Single Score'!$E$2:$E$8, MATCH(INDEX('Admin Single Score'!V$4:V$233, MATCH($C12, 'Admin Single Score'!$C$4:$C$233, 0)), 'Dev Likert Scale Single Score'!$D$2:$D$8, 0)), 0)</f>
        <v>#N/A</v>
      </c>
      <c r="W12" s="39" t="e">
        <f ca="1">IF($C12&lt;&gt;0, INDEX('Dev Likert Scale Single Score'!$E$2:$E$8, MATCH(INDEX('Admin Single Score'!W$4:W$233, MATCH($C12, 'Admin Single Score'!$C$4:$C$233, 0)), 'Dev Likert Scale Single Score'!$D$2:$D$8, 0)), 0)</f>
        <v>#N/A</v>
      </c>
      <c r="X12" s="39" t="e">
        <f ca="1">IF($C12&lt;&gt;0, INDEX('Dev Likert Scale Single Score'!$E$2:$E$8, MATCH(INDEX('Admin Single Score'!X$4:X$233, MATCH($C12, 'Admin Single Score'!$C$4:$C$233, 0)), 'Dev Likert Scale Single Score'!$D$2:$D$8, 0)), 0)</f>
        <v>#N/A</v>
      </c>
      <c r="Y12" s="39" t="e">
        <f ca="1">IF($C12&lt;&gt;0, INDEX('Dev Likert Scale Single Score'!$E$2:$E$8, MATCH(INDEX('Admin Single Score'!Y$4:Y$233, MATCH($C12, 'Admin Single Score'!$C$4:$C$233, 0)), 'Dev Likert Scale Single Score'!$D$2:$D$8, 0)), 0)</f>
        <v>#N/A</v>
      </c>
      <c r="Z12" s="39" t="e">
        <f ca="1">IF($C12&lt;&gt;0, INDEX('Dev Likert Scale Single Score'!$E$2:$E$8, MATCH(INDEX('Admin Single Score'!Z$4:Z$233, MATCH($C12, 'Admin Single Score'!$C$4:$C$233, 0)), 'Dev Likert Scale Single Score'!$D$2:$D$8, 0)), 0)</f>
        <v>#N/A</v>
      </c>
      <c r="AA12" s="39" t="e">
        <f ca="1">IF($C12&lt;&gt;0, INDEX('Dev Likert Scale Single Score'!$E$2:$E$8, MATCH(INDEX('Admin Single Score'!AA$4:AA$233, MATCH($C12, 'Admin Single Score'!$C$4:$C$233, 0)), 'Dev Likert Scale Single Score'!$D$2:$D$8, 0)), 0)</f>
        <v>#N/A</v>
      </c>
      <c r="AB12" s="39" t="e">
        <f ca="1">IF($C12&lt;&gt;0, INDEX('Dev Likert Scale Single Score'!$E$2:$E$8, MATCH(INDEX('Admin Single Score'!AB$4:AB$233, MATCH($C12, 'Admin Single Score'!$C$4:$C$233, 0)), 'Dev Likert Scale Single Score'!$D$2:$D$8, 0)), 0)</f>
        <v>#N/A</v>
      </c>
      <c r="AC12" s="39" t="e">
        <f ca="1">IF($C12&lt;&gt;0, INDEX('Dev Likert Scale Single Score'!$E$2:$E$8, MATCH(INDEX('Admin Single Score'!AC$4:AC$233, MATCH($C12, 'Admin Single Score'!$C$4:$C$233, 0)), 'Dev Likert Scale Single Score'!$D$2:$D$8, 0)), 0)</f>
        <v>#N/A</v>
      </c>
      <c r="AD12" s="39" t="e">
        <f ca="1">IF($C12&lt;&gt;0, INDEX('Dev Likert Scale Single Score'!$E$2:$E$8, MATCH(INDEX('Admin Single Score'!AD$4:AD$233, MATCH($C12, 'Admin Single Score'!$C$4:$C$233, 0)), 'Dev Likert Scale Single Score'!$D$2:$D$8, 0)), 0)</f>
        <v>#N/A</v>
      </c>
      <c r="AE12" s="39" t="e">
        <f ca="1">IF($C12&lt;&gt;0, INDEX('Dev Likert Scale Single Score'!$E$2:$E$8, MATCH(INDEX('Admin Single Score'!AE$4:AE$233, MATCH($C12, 'Admin Single Score'!$C$4:$C$233, 0)), 'Dev Likert Scale Single Score'!$D$2:$D$8, 0)), 0)</f>
        <v>#N/A</v>
      </c>
      <c r="AF12" s="39" t="e">
        <f ca="1">IF($C12&lt;&gt;0, INDEX('Dev Likert Scale Single Score'!$E$2:$E$8, MATCH(INDEX('Admin Single Score'!AF$4:AF$233, MATCH($C12, 'Admin Single Score'!$C$4:$C$233, 0)), 'Dev Likert Scale Single Score'!$D$2:$D$8, 0)), 0)</f>
        <v>#N/A</v>
      </c>
      <c r="AG12" s="39" t="e">
        <f ca="1">IF($C12&lt;&gt;0, INDEX('Dev Likert Scale Single Score'!$E$2:$E$8, MATCH(INDEX('Admin Single Score'!AG$4:AG$233, MATCH($C12, 'Admin Single Score'!$C$4:$C$233, 0)), 'Dev Likert Scale Single Score'!$D$2:$D$8, 0)), 0)</f>
        <v>#N/A</v>
      </c>
      <c r="AH12" s="39" t="e">
        <f ca="1">IF($C12&lt;&gt;0, INDEX('Dev Likert Scale Single Score'!$E$2:$E$8, MATCH(INDEX('Admin Single Score'!AH$4:AH$233, MATCH($C12, 'Admin Single Score'!$C$4:$C$233, 0)), 'Dev Likert Scale Single Score'!$D$2:$D$8, 0)), 0)</f>
        <v>#N/A</v>
      </c>
      <c r="AI12" s="39" t="e">
        <f ca="1">IF($C12&lt;&gt;0, INDEX('Dev Likert Scale Single Score'!$E$2:$E$8, MATCH(INDEX('Admin Single Score'!AI$4:AI$233, MATCH($C12, 'Admin Single Score'!$C$4:$C$233, 0)), 'Dev Likert Scale Single Score'!$D$2:$D$8, 0)), 0)</f>
        <v>#N/A</v>
      </c>
      <c r="AJ12" s="39" t="e">
        <f ca="1">IF($C12&lt;&gt;0, INDEX('Dev Likert Scale Single Score'!$E$2:$E$8, MATCH(INDEX('Admin Single Score'!AJ$4:AJ$233, MATCH($C12, 'Admin Single Score'!$C$4:$C$233, 0)), 'Dev Likert Scale Single Score'!$D$2:$D$8, 0)), 0)</f>
        <v>#N/A</v>
      </c>
      <c r="AK12" s="39" t="e">
        <f ca="1">IF($C12&lt;&gt;0, INDEX('Dev Likert Scale Single Score'!$E$2:$E$8, MATCH(INDEX('Admin Single Score'!AK$4:AK$233, MATCH($C12, 'Admin Single Score'!$C$4:$C$233, 0)), 'Dev Likert Scale Single Score'!$D$2:$D$8, 0)), 0)</f>
        <v>#N/A</v>
      </c>
      <c r="AL12" s="39" t="e">
        <f ca="1">IF($C12&lt;&gt;0, INDEX('Dev Likert Scale Single Score'!$E$2:$E$8, MATCH(INDEX('Admin Single Score'!AL$4:AL$233, MATCH($C12, 'Admin Single Score'!$C$4:$C$233, 0)), 'Dev Likert Scale Single Score'!$D$2:$D$8, 0)), 0)</f>
        <v>#N/A</v>
      </c>
      <c r="AM12" s="39" t="e">
        <f ca="1">IF($C12&lt;&gt;0, INDEX('Dev Likert Scale Single Score'!$E$2:$E$8, MATCH(INDEX('Admin Single Score'!AM$4:AM$233, MATCH($C12, 'Admin Single Score'!$C$4:$C$233, 0)), 'Dev Likert Scale Single Score'!$D$2:$D$8, 0)), 0)</f>
        <v>#N/A</v>
      </c>
      <c r="AN12" s="39" t="e">
        <f ca="1">IF($C12&lt;&gt;0, INDEX('Dev Likert Scale Single Score'!$E$2:$E$8, MATCH(INDEX('Admin Single Score'!AN$4:AN$233, MATCH($C12, 'Admin Single Score'!$C$4:$C$233, 0)), 'Dev Likert Scale Single Score'!$D$2:$D$8, 0)), 0)</f>
        <v>#N/A</v>
      </c>
      <c r="AO12" s="39" t="e">
        <f ca="1">IF($C12&lt;&gt;0, INDEX('Dev Likert Scale Single Score'!$E$2:$E$8, MATCH(INDEX('Admin Single Score'!AO$4:AO$233, MATCH($C12, 'Admin Single Score'!$C$4:$C$233, 0)), 'Dev Likert Scale Single Score'!$D$2:$D$8, 0)), 0)</f>
        <v>#N/A</v>
      </c>
      <c r="AP12" s="39" t="e">
        <f ca="1">IF($C12&lt;&gt;0, INDEX('Dev Likert Scale Single Score'!$E$2:$E$8, MATCH(INDEX('Admin Single Score'!AP$4:AP$233, MATCH($C12, 'Admin Single Score'!$C$4:$C$233, 0)), 'Dev Likert Scale Single Score'!$D$2:$D$8, 0)), 0)</f>
        <v>#N/A</v>
      </c>
      <c r="AQ12" s="39" t="e">
        <f ca="1">IF($C12&lt;&gt;0, INDEX('Dev Likert Scale Single Score'!$E$2:$E$8, MATCH(INDEX('Admin Single Score'!AQ$4:AQ$233, MATCH($C12, 'Admin Single Score'!$C$4:$C$233, 0)), 'Dev Likert Scale Single Score'!$D$2:$D$8, 0)), 0)</f>
        <v>#N/A</v>
      </c>
    </row>
    <row r="13" spans="1:69" ht="31.5" thickTop="1" thickBot="1" x14ac:dyDescent="0.3">
      <c r="A13" s="13" t="str">
        <f>Questionnaire!A12</f>
        <v>Question_11</v>
      </c>
      <c r="B13" s="13" t="str">
        <f>Questionnaire!B12</f>
        <v>To what degree do longer trips raise logistical issues for fishermen?</v>
      </c>
      <c r="C13" s="13" t="str">
        <f>Questionnaire!C12</f>
        <v>Despite some changes, fishers will still be able to work in their accustomed working rhythm.</v>
      </c>
      <c r="D13" s="39">
        <f ca="1">IF($C13&lt;&gt;0, INDEX('Dev Likert Scale Single Score'!$E$2:$E$8, MATCH(INDEX('Admin Single Score'!D$4:D$233, MATCH($C13, 'Admin Single Score'!$C$4:$C$233, 0)), 'Dev Likert Scale Single Score'!$D$2:$D$8, 0)), 0)</f>
        <v>0</v>
      </c>
      <c r="E13" s="39">
        <f ca="1">IF($C13&lt;&gt;0, INDEX('Dev Likert Scale Single Score'!$E$2:$E$8, MATCH(INDEX('Admin Single Score'!E$4:E$233, MATCH($C13, 'Admin Single Score'!$C$4:$C$233, 0)), 'Dev Likert Scale Single Score'!$D$2:$D$8, 0)), 0)</f>
        <v>0</v>
      </c>
      <c r="F13" s="39">
        <f ca="1">IF($C13&lt;&gt;0, INDEX('Dev Likert Scale Single Score'!$E$2:$E$8, MATCH(INDEX('Admin Single Score'!F$4:F$233, MATCH($C13, 'Admin Single Score'!$C$4:$C$233, 0)), 'Dev Likert Scale Single Score'!$D$2:$D$8, 0)), 0)</f>
        <v>0</v>
      </c>
      <c r="G13" s="39">
        <f ca="1">IF($C13&lt;&gt;0, INDEX('Dev Likert Scale Single Score'!$E$2:$E$8, MATCH(INDEX('Admin Single Score'!G$4:G$233, MATCH($C13, 'Admin Single Score'!$C$4:$C$233, 0)), 'Dev Likert Scale Single Score'!$D$2:$D$8, 0)), 0)</f>
        <v>0</v>
      </c>
      <c r="H13" s="39">
        <f ca="1">IF($C13&lt;&gt;0, INDEX('Dev Likert Scale Single Score'!$E$2:$E$8, MATCH(INDEX('Admin Single Score'!H$4:H$233, MATCH($C13, 'Admin Single Score'!$C$4:$C$233, 0)), 'Dev Likert Scale Single Score'!$D$2:$D$8, 0)), 0)</f>
        <v>0</v>
      </c>
      <c r="I13" s="39">
        <f ca="1">IF($C13&lt;&gt;0, INDEX('Dev Likert Scale Single Score'!$E$2:$E$8, MATCH(INDEX('Admin Single Score'!I$4:I$233, MATCH($C13, 'Admin Single Score'!$C$4:$C$233, 0)), 'Dev Likert Scale Single Score'!$D$2:$D$8, 0)), 0)</f>
        <v>0</v>
      </c>
      <c r="J13" s="39">
        <f ca="1">IF($C13&lt;&gt;0, INDEX('Dev Likert Scale Single Score'!$E$2:$E$8, MATCH(INDEX('Admin Single Score'!J$4:J$233, MATCH($C13, 'Admin Single Score'!$C$4:$C$233, 0)), 'Dev Likert Scale Single Score'!$D$2:$D$8, 0)), 0)</f>
        <v>0</v>
      </c>
      <c r="K13" s="39">
        <f ca="1">IF($C13&lt;&gt;0, INDEX('Dev Likert Scale Single Score'!$E$2:$E$8, MATCH(INDEX('Admin Single Score'!K$4:K$233, MATCH($C13, 'Admin Single Score'!$C$4:$C$233, 0)), 'Dev Likert Scale Single Score'!$D$2:$D$8, 0)), 0)</f>
        <v>0</v>
      </c>
      <c r="L13" s="39">
        <f ca="1">IF($C13&lt;&gt;0, INDEX('Dev Likert Scale Single Score'!$E$2:$E$8, MATCH(INDEX('Admin Single Score'!L$4:L$233, MATCH($C13, 'Admin Single Score'!$C$4:$C$233, 0)), 'Dev Likert Scale Single Score'!$D$2:$D$8, 0)), 0)</f>
        <v>0</v>
      </c>
      <c r="M13" s="39">
        <f ca="1">IF($C13&lt;&gt;0, INDEX('Dev Likert Scale Single Score'!$E$2:$E$8, MATCH(INDEX('Admin Single Score'!M$4:M$233, MATCH($C13, 'Admin Single Score'!$C$4:$C$233, 0)), 'Dev Likert Scale Single Score'!$D$2:$D$8, 0)), 0)</f>
        <v>1</v>
      </c>
      <c r="N13" s="39">
        <f ca="1">IF($C13&lt;&gt;0, INDEX('Dev Likert Scale Single Score'!$E$2:$E$8, MATCH(INDEX('Admin Single Score'!N$4:N$233, MATCH($C13, 'Admin Single Score'!$C$4:$C$233, 0)), 'Dev Likert Scale Single Score'!$D$2:$D$8, 0)), 0)</f>
        <v>1</v>
      </c>
      <c r="O13" s="39">
        <f ca="1">IF($C13&lt;&gt;0, INDEX('Dev Likert Scale Single Score'!$E$2:$E$8, MATCH(INDEX('Admin Single Score'!O$4:O$233, MATCH($C13, 'Admin Single Score'!$C$4:$C$233, 0)), 'Dev Likert Scale Single Score'!$D$2:$D$8, 0)), 0)</f>
        <v>0</v>
      </c>
      <c r="P13" s="39">
        <f ca="1">IF($C13&lt;&gt;0, INDEX('Dev Likert Scale Single Score'!$E$2:$E$8, MATCH(INDEX('Admin Single Score'!P$4:P$233, MATCH($C13, 'Admin Single Score'!$C$4:$C$233, 0)), 'Dev Likert Scale Single Score'!$D$2:$D$8, 0)), 0)</f>
        <v>2</v>
      </c>
      <c r="Q13" s="39">
        <f ca="1">IF($C13&lt;&gt;0, INDEX('Dev Likert Scale Single Score'!$E$2:$E$8, MATCH(INDEX('Admin Single Score'!Q$4:Q$233, MATCH($C13, 'Admin Single Score'!$C$4:$C$233, 0)), 'Dev Likert Scale Single Score'!$D$2:$D$8, 0)), 0)</f>
        <v>2</v>
      </c>
      <c r="R13" s="39" t="e">
        <f ca="1">IF($C13&lt;&gt;0, INDEX('Dev Likert Scale Single Score'!$E$2:$E$8, MATCH(INDEX('Admin Single Score'!R$4:R$233, MATCH($C13, 'Admin Single Score'!$C$4:$C$233, 0)), 'Dev Likert Scale Single Score'!$D$2:$D$8, 0)), 0)</f>
        <v>#N/A</v>
      </c>
      <c r="S13" s="39" t="e">
        <f ca="1">IF($C13&lt;&gt;0, INDEX('Dev Likert Scale Single Score'!$E$2:$E$8, MATCH(INDEX('Admin Single Score'!S$4:S$233, MATCH($C13, 'Admin Single Score'!$C$4:$C$233, 0)), 'Dev Likert Scale Single Score'!$D$2:$D$8, 0)), 0)</f>
        <v>#N/A</v>
      </c>
      <c r="T13" s="39" t="e">
        <f ca="1">IF($C13&lt;&gt;0, INDEX('Dev Likert Scale Single Score'!$E$2:$E$8, MATCH(INDEX('Admin Single Score'!T$4:T$233, MATCH($C13, 'Admin Single Score'!$C$4:$C$233, 0)), 'Dev Likert Scale Single Score'!$D$2:$D$8, 0)), 0)</f>
        <v>#N/A</v>
      </c>
      <c r="U13" s="39" t="e">
        <f ca="1">IF($C13&lt;&gt;0, INDEX('Dev Likert Scale Single Score'!$E$2:$E$8, MATCH(INDEX('Admin Single Score'!U$4:U$233, MATCH($C13, 'Admin Single Score'!$C$4:$C$233, 0)), 'Dev Likert Scale Single Score'!$D$2:$D$8, 0)), 0)</f>
        <v>#N/A</v>
      </c>
      <c r="V13" s="39" t="e">
        <f ca="1">IF($C13&lt;&gt;0, INDEX('Dev Likert Scale Single Score'!$E$2:$E$8, MATCH(INDEX('Admin Single Score'!V$4:V$233, MATCH($C13, 'Admin Single Score'!$C$4:$C$233, 0)), 'Dev Likert Scale Single Score'!$D$2:$D$8, 0)), 0)</f>
        <v>#N/A</v>
      </c>
      <c r="W13" s="39" t="e">
        <f ca="1">IF($C13&lt;&gt;0, INDEX('Dev Likert Scale Single Score'!$E$2:$E$8, MATCH(INDEX('Admin Single Score'!W$4:W$233, MATCH($C13, 'Admin Single Score'!$C$4:$C$233, 0)), 'Dev Likert Scale Single Score'!$D$2:$D$8, 0)), 0)</f>
        <v>#N/A</v>
      </c>
      <c r="X13" s="39" t="e">
        <f ca="1">IF($C13&lt;&gt;0, INDEX('Dev Likert Scale Single Score'!$E$2:$E$8, MATCH(INDEX('Admin Single Score'!X$4:X$233, MATCH($C13, 'Admin Single Score'!$C$4:$C$233, 0)), 'Dev Likert Scale Single Score'!$D$2:$D$8, 0)), 0)</f>
        <v>#N/A</v>
      </c>
      <c r="Y13" s="39" t="e">
        <f ca="1">IF($C13&lt;&gt;0, INDEX('Dev Likert Scale Single Score'!$E$2:$E$8, MATCH(INDEX('Admin Single Score'!Y$4:Y$233, MATCH($C13, 'Admin Single Score'!$C$4:$C$233, 0)), 'Dev Likert Scale Single Score'!$D$2:$D$8, 0)), 0)</f>
        <v>#N/A</v>
      </c>
      <c r="Z13" s="39" t="e">
        <f ca="1">IF($C13&lt;&gt;0, INDEX('Dev Likert Scale Single Score'!$E$2:$E$8, MATCH(INDEX('Admin Single Score'!Z$4:Z$233, MATCH($C13, 'Admin Single Score'!$C$4:$C$233, 0)), 'Dev Likert Scale Single Score'!$D$2:$D$8, 0)), 0)</f>
        <v>#N/A</v>
      </c>
      <c r="AA13" s="39" t="e">
        <f ca="1">IF($C13&lt;&gt;0, INDEX('Dev Likert Scale Single Score'!$E$2:$E$8, MATCH(INDEX('Admin Single Score'!AA$4:AA$233, MATCH($C13, 'Admin Single Score'!$C$4:$C$233, 0)), 'Dev Likert Scale Single Score'!$D$2:$D$8, 0)), 0)</f>
        <v>#N/A</v>
      </c>
      <c r="AB13" s="39" t="e">
        <f ca="1">IF($C13&lt;&gt;0, INDEX('Dev Likert Scale Single Score'!$E$2:$E$8, MATCH(INDEX('Admin Single Score'!AB$4:AB$233, MATCH($C13, 'Admin Single Score'!$C$4:$C$233, 0)), 'Dev Likert Scale Single Score'!$D$2:$D$8, 0)), 0)</f>
        <v>#N/A</v>
      </c>
      <c r="AC13" s="39" t="e">
        <f ca="1">IF($C13&lt;&gt;0, INDEX('Dev Likert Scale Single Score'!$E$2:$E$8, MATCH(INDEX('Admin Single Score'!AC$4:AC$233, MATCH($C13, 'Admin Single Score'!$C$4:$C$233, 0)), 'Dev Likert Scale Single Score'!$D$2:$D$8, 0)), 0)</f>
        <v>#N/A</v>
      </c>
      <c r="AD13" s="39" t="e">
        <f ca="1">IF($C13&lt;&gt;0, INDEX('Dev Likert Scale Single Score'!$E$2:$E$8, MATCH(INDEX('Admin Single Score'!AD$4:AD$233, MATCH($C13, 'Admin Single Score'!$C$4:$C$233, 0)), 'Dev Likert Scale Single Score'!$D$2:$D$8, 0)), 0)</f>
        <v>#N/A</v>
      </c>
      <c r="AE13" s="39" t="e">
        <f ca="1">IF($C13&lt;&gt;0, INDEX('Dev Likert Scale Single Score'!$E$2:$E$8, MATCH(INDEX('Admin Single Score'!AE$4:AE$233, MATCH($C13, 'Admin Single Score'!$C$4:$C$233, 0)), 'Dev Likert Scale Single Score'!$D$2:$D$8, 0)), 0)</f>
        <v>#N/A</v>
      </c>
      <c r="AF13" s="39" t="e">
        <f ca="1">IF($C13&lt;&gt;0, INDEX('Dev Likert Scale Single Score'!$E$2:$E$8, MATCH(INDEX('Admin Single Score'!AF$4:AF$233, MATCH($C13, 'Admin Single Score'!$C$4:$C$233, 0)), 'Dev Likert Scale Single Score'!$D$2:$D$8, 0)), 0)</f>
        <v>#N/A</v>
      </c>
      <c r="AG13" s="39" t="e">
        <f ca="1">IF($C13&lt;&gt;0, INDEX('Dev Likert Scale Single Score'!$E$2:$E$8, MATCH(INDEX('Admin Single Score'!AG$4:AG$233, MATCH($C13, 'Admin Single Score'!$C$4:$C$233, 0)), 'Dev Likert Scale Single Score'!$D$2:$D$8, 0)), 0)</f>
        <v>#N/A</v>
      </c>
      <c r="AH13" s="39" t="e">
        <f ca="1">IF($C13&lt;&gt;0, INDEX('Dev Likert Scale Single Score'!$E$2:$E$8, MATCH(INDEX('Admin Single Score'!AH$4:AH$233, MATCH($C13, 'Admin Single Score'!$C$4:$C$233, 0)), 'Dev Likert Scale Single Score'!$D$2:$D$8, 0)), 0)</f>
        <v>#N/A</v>
      </c>
      <c r="AI13" s="39" t="e">
        <f ca="1">IF($C13&lt;&gt;0, INDEX('Dev Likert Scale Single Score'!$E$2:$E$8, MATCH(INDEX('Admin Single Score'!AI$4:AI$233, MATCH($C13, 'Admin Single Score'!$C$4:$C$233, 0)), 'Dev Likert Scale Single Score'!$D$2:$D$8, 0)), 0)</f>
        <v>#N/A</v>
      </c>
      <c r="AJ13" s="39" t="e">
        <f ca="1">IF($C13&lt;&gt;0, INDEX('Dev Likert Scale Single Score'!$E$2:$E$8, MATCH(INDEX('Admin Single Score'!AJ$4:AJ$233, MATCH($C13, 'Admin Single Score'!$C$4:$C$233, 0)), 'Dev Likert Scale Single Score'!$D$2:$D$8, 0)), 0)</f>
        <v>#N/A</v>
      </c>
      <c r="AK13" s="39" t="e">
        <f ca="1">IF($C13&lt;&gt;0, INDEX('Dev Likert Scale Single Score'!$E$2:$E$8, MATCH(INDEX('Admin Single Score'!AK$4:AK$233, MATCH($C13, 'Admin Single Score'!$C$4:$C$233, 0)), 'Dev Likert Scale Single Score'!$D$2:$D$8, 0)), 0)</f>
        <v>#N/A</v>
      </c>
      <c r="AL13" s="39" t="e">
        <f ca="1">IF($C13&lt;&gt;0, INDEX('Dev Likert Scale Single Score'!$E$2:$E$8, MATCH(INDEX('Admin Single Score'!AL$4:AL$233, MATCH($C13, 'Admin Single Score'!$C$4:$C$233, 0)), 'Dev Likert Scale Single Score'!$D$2:$D$8, 0)), 0)</f>
        <v>#N/A</v>
      </c>
      <c r="AM13" s="39" t="e">
        <f ca="1">IF($C13&lt;&gt;0, INDEX('Dev Likert Scale Single Score'!$E$2:$E$8, MATCH(INDEX('Admin Single Score'!AM$4:AM$233, MATCH($C13, 'Admin Single Score'!$C$4:$C$233, 0)), 'Dev Likert Scale Single Score'!$D$2:$D$8, 0)), 0)</f>
        <v>#N/A</v>
      </c>
      <c r="AN13" s="39" t="e">
        <f ca="1">IF($C13&lt;&gt;0, INDEX('Dev Likert Scale Single Score'!$E$2:$E$8, MATCH(INDEX('Admin Single Score'!AN$4:AN$233, MATCH($C13, 'Admin Single Score'!$C$4:$C$233, 0)), 'Dev Likert Scale Single Score'!$D$2:$D$8, 0)), 0)</f>
        <v>#N/A</v>
      </c>
      <c r="AO13" s="39" t="e">
        <f ca="1">IF($C13&lt;&gt;0, INDEX('Dev Likert Scale Single Score'!$E$2:$E$8, MATCH(INDEX('Admin Single Score'!AO$4:AO$233, MATCH($C13, 'Admin Single Score'!$C$4:$C$233, 0)), 'Dev Likert Scale Single Score'!$D$2:$D$8, 0)), 0)</f>
        <v>#N/A</v>
      </c>
      <c r="AP13" s="39" t="e">
        <f ca="1">IF($C13&lt;&gt;0, INDEX('Dev Likert Scale Single Score'!$E$2:$E$8, MATCH(INDEX('Admin Single Score'!AP$4:AP$233, MATCH($C13, 'Admin Single Score'!$C$4:$C$233, 0)), 'Dev Likert Scale Single Score'!$D$2:$D$8, 0)), 0)</f>
        <v>#N/A</v>
      </c>
      <c r="AQ13" s="39" t="e">
        <f ca="1">IF($C13&lt;&gt;0, INDEX('Dev Likert Scale Single Score'!$E$2:$E$8, MATCH(INDEX('Admin Single Score'!AQ$4:AQ$233, MATCH($C13, 'Admin Single Score'!$C$4:$C$233, 0)), 'Dev Likert Scale Single Score'!$D$2:$D$8, 0)), 0)</f>
        <v>#N/A</v>
      </c>
    </row>
    <row r="14" spans="1:69" ht="46.5" thickTop="1" thickBot="1" x14ac:dyDescent="0.3">
      <c r="A14" s="13" t="str">
        <f>Questionnaire!A13</f>
        <v>Question_12</v>
      </c>
      <c r="B14" s="13" t="str">
        <f>Questionnaire!B13</f>
        <v xml:space="preserve">To what degree are fishing-free weekends important for the local community? </v>
      </c>
      <c r="C14" s="13" t="str">
        <f>Questionnaire!C13</f>
        <v>This is not a problem in this area because the local community was already accustomed or is willing to fish in a rhythm that includes working on Sundays.</v>
      </c>
      <c r="D14" s="39">
        <f ca="1">IF($C14&lt;&gt;0, INDEX('Dev Likert Scale Single Score'!$E$2:$E$8, MATCH(INDEX('Admin Single Score'!D$4:D$233, MATCH($C14, 'Admin Single Score'!$C$4:$C$233, 0)), 'Dev Likert Scale Single Score'!$D$2:$D$8, 0)), 0)</f>
        <v>0</v>
      </c>
      <c r="E14" s="39">
        <f ca="1">IF($C14&lt;&gt;0, INDEX('Dev Likert Scale Single Score'!$E$2:$E$8, MATCH(INDEX('Admin Single Score'!E$4:E$233, MATCH($C14, 'Admin Single Score'!$C$4:$C$233, 0)), 'Dev Likert Scale Single Score'!$D$2:$D$8, 0)), 0)</f>
        <v>0</v>
      </c>
      <c r="F14" s="39">
        <f ca="1">IF($C14&lt;&gt;0, INDEX('Dev Likert Scale Single Score'!$E$2:$E$8, MATCH(INDEX('Admin Single Score'!F$4:F$233, MATCH($C14, 'Admin Single Score'!$C$4:$C$233, 0)), 'Dev Likert Scale Single Score'!$D$2:$D$8, 0)), 0)</f>
        <v>0</v>
      </c>
      <c r="G14" s="39">
        <f ca="1">IF($C14&lt;&gt;0, INDEX('Dev Likert Scale Single Score'!$E$2:$E$8, MATCH(INDEX('Admin Single Score'!G$4:G$233, MATCH($C14, 'Admin Single Score'!$C$4:$C$233, 0)), 'Dev Likert Scale Single Score'!$D$2:$D$8, 0)), 0)</f>
        <v>0</v>
      </c>
      <c r="H14" s="39">
        <f ca="1">IF($C14&lt;&gt;0, INDEX('Dev Likert Scale Single Score'!$E$2:$E$8, MATCH(INDEX('Admin Single Score'!H$4:H$233, MATCH($C14, 'Admin Single Score'!$C$4:$C$233, 0)), 'Dev Likert Scale Single Score'!$D$2:$D$8, 0)), 0)</f>
        <v>0</v>
      </c>
      <c r="I14" s="39">
        <f ca="1">IF($C14&lt;&gt;0, INDEX('Dev Likert Scale Single Score'!$E$2:$E$8, MATCH(INDEX('Admin Single Score'!I$4:I$233, MATCH($C14, 'Admin Single Score'!$C$4:$C$233, 0)), 'Dev Likert Scale Single Score'!$D$2:$D$8, 0)), 0)</f>
        <v>0</v>
      </c>
      <c r="J14" s="39">
        <f ca="1">IF($C14&lt;&gt;0, INDEX('Dev Likert Scale Single Score'!$E$2:$E$8, MATCH(INDEX('Admin Single Score'!J$4:J$233, MATCH($C14, 'Admin Single Score'!$C$4:$C$233, 0)), 'Dev Likert Scale Single Score'!$D$2:$D$8, 0)), 0)</f>
        <v>0</v>
      </c>
      <c r="K14" s="39">
        <f ca="1">IF($C14&lt;&gt;0, INDEX('Dev Likert Scale Single Score'!$E$2:$E$8, MATCH(INDEX('Admin Single Score'!K$4:K$233, MATCH($C14, 'Admin Single Score'!$C$4:$C$233, 0)), 'Dev Likert Scale Single Score'!$D$2:$D$8, 0)), 0)</f>
        <v>0</v>
      </c>
      <c r="L14" s="39">
        <f ca="1">IF($C14&lt;&gt;0, INDEX('Dev Likert Scale Single Score'!$E$2:$E$8, MATCH(INDEX('Admin Single Score'!L$4:L$233, MATCH($C14, 'Admin Single Score'!$C$4:$C$233, 0)), 'Dev Likert Scale Single Score'!$D$2:$D$8, 0)), 0)</f>
        <v>0</v>
      </c>
      <c r="M14" s="39">
        <f ca="1">IF($C14&lt;&gt;0, INDEX('Dev Likert Scale Single Score'!$E$2:$E$8, MATCH(INDEX('Admin Single Score'!M$4:M$233, MATCH($C14, 'Admin Single Score'!$C$4:$C$233, 0)), 'Dev Likert Scale Single Score'!$D$2:$D$8, 0)), 0)</f>
        <v>1</v>
      </c>
      <c r="N14" s="39">
        <f ca="1">IF($C14&lt;&gt;0, INDEX('Dev Likert Scale Single Score'!$E$2:$E$8, MATCH(INDEX('Admin Single Score'!N$4:N$233, MATCH($C14, 'Admin Single Score'!$C$4:$C$233, 0)), 'Dev Likert Scale Single Score'!$D$2:$D$8, 0)), 0)</f>
        <v>1</v>
      </c>
      <c r="O14" s="39">
        <f ca="1">IF($C14&lt;&gt;0, INDEX('Dev Likert Scale Single Score'!$E$2:$E$8, MATCH(INDEX('Admin Single Score'!O$4:O$233, MATCH($C14, 'Admin Single Score'!$C$4:$C$233, 0)), 'Dev Likert Scale Single Score'!$D$2:$D$8, 0)), 0)</f>
        <v>1</v>
      </c>
      <c r="P14" s="39">
        <f ca="1">IF($C14&lt;&gt;0, INDEX('Dev Likert Scale Single Score'!$E$2:$E$8, MATCH(INDEX('Admin Single Score'!P$4:P$233, MATCH($C14, 'Admin Single Score'!$C$4:$C$233, 0)), 'Dev Likert Scale Single Score'!$D$2:$D$8, 0)), 0)</f>
        <v>0</v>
      </c>
      <c r="Q14" s="39">
        <f ca="1">IF($C14&lt;&gt;0, INDEX('Dev Likert Scale Single Score'!$E$2:$E$8, MATCH(INDEX('Admin Single Score'!Q$4:Q$233, MATCH($C14, 'Admin Single Score'!$C$4:$C$233, 0)), 'Dev Likert Scale Single Score'!$D$2:$D$8, 0)), 0)</f>
        <v>1</v>
      </c>
      <c r="R14" s="39" t="e">
        <f ca="1">IF($C14&lt;&gt;0, INDEX('Dev Likert Scale Single Score'!$E$2:$E$8, MATCH(INDEX('Admin Single Score'!R$4:R$233, MATCH($C14, 'Admin Single Score'!$C$4:$C$233, 0)), 'Dev Likert Scale Single Score'!$D$2:$D$8, 0)), 0)</f>
        <v>#N/A</v>
      </c>
      <c r="S14" s="39" t="e">
        <f ca="1">IF($C14&lt;&gt;0, INDEX('Dev Likert Scale Single Score'!$E$2:$E$8, MATCH(INDEX('Admin Single Score'!S$4:S$233, MATCH($C14, 'Admin Single Score'!$C$4:$C$233, 0)), 'Dev Likert Scale Single Score'!$D$2:$D$8, 0)), 0)</f>
        <v>#N/A</v>
      </c>
      <c r="T14" s="39" t="e">
        <f ca="1">IF($C14&lt;&gt;0, INDEX('Dev Likert Scale Single Score'!$E$2:$E$8, MATCH(INDEX('Admin Single Score'!T$4:T$233, MATCH($C14, 'Admin Single Score'!$C$4:$C$233, 0)), 'Dev Likert Scale Single Score'!$D$2:$D$8, 0)), 0)</f>
        <v>#N/A</v>
      </c>
      <c r="U14" s="39" t="e">
        <f ca="1">IF($C14&lt;&gt;0, INDEX('Dev Likert Scale Single Score'!$E$2:$E$8, MATCH(INDEX('Admin Single Score'!U$4:U$233, MATCH($C14, 'Admin Single Score'!$C$4:$C$233, 0)), 'Dev Likert Scale Single Score'!$D$2:$D$8, 0)), 0)</f>
        <v>#N/A</v>
      </c>
      <c r="V14" s="39" t="e">
        <f ca="1">IF($C14&lt;&gt;0, INDEX('Dev Likert Scale Single Score'!$E$2:$E$8, MATCH(INDEX('Admin Single Score'!V$4:V$233, MATCH($C14, 'Admin Single Score'!$C$4:$C$233, 0)), 'Dev Likert Scale Single Score'!$D$2:$D$8, 0)), 0)</f>
        <v>#N/A</v>
      </c>
      <c r="W14" s="39" t="e">
        <f ca="1">IF($C14&lt;&gt;0, INDEX('Dev Likert Scale Single Score'!$E$2:$E$8, MATCH(INDEX('Admin Single Score'!W$4:W$233, MATCH($C14, 'Admin Single Score'!$C$4:$C$233, 0)), 'Dev Likert Scale Single Score'!$D$2:$D$8, 0)), 0)</f>
        <v>#N/A</v>
      </c>
      <c r="X14" s="39" t="e">
        <f ca="1">IF($C14&lt;&gt;0, INDEX('Dev Likert Scale Single Score'!$E$2:$E$8, MATCH(INDEX('Admin Single Score'!X$4:X$233, MATCH($C14, 'Admin Single Score'!$C$4:$C$233, 0)), 'Dev Likert Scale Single Score'!$D$2:$D$8, 0)), 0)</f>
        <v>#N/A</v>
      </c>
      <c r="Y14" s="39" t="e">
        <f ca="1">IF($C14&lt;&gt;0, INDEX('Dev Likert Scale Single Score'!$E$2:$E$8, MATCH(INDEX('Admin Single Score'!Y$4:Y$233, MATCH($C14, 'Admin Single Score'!$C$4:$C$233, 0)), 'Dev Likert Scale Single Score'!$D$2:$D$8, 0)), 0)</f>
        <v>#N/A</v>
      </c>
      <c r="Z14" s="39" t="e">
        <f ca="1">IF($C14&lt;&gt;0, INDEX('Dev Likert Scale Single Score'!$E$2:$E$8, MATCH(INDEX('Admin Single Score'!Z$4:Z$233, MATCH($C14, 'Admin Single Score'!$C$4:$C$233, 0)), 'Dev Likert Scale Single Score'!$D$2:$D$8, 0)), 0)</f>
        <v>#N/A</v>
      </c>
      <c r="AA14" s="39" t="e">
        <f ca="1">IF($C14&lt;&gt;0, INDEX('Dev Likert Scale Single Score'!$E$2:$E$8, MATCH(INDEX('Admin Single Score'!AA$4:AA$233, MATCH($C14, 'Admin Single Score'!$C$4:$C$233, 0)), 'Dev Likert Scale Single Score'!$D$2:$D$8, 0)), 0)</f>
        <v>#N/A</v>
      </c>
      <c r="AB14" s="39" t="e">
        <f ca="1">IF($C14&lt;&gt;0, INDEX('Dev Likert Scale Single Score'!$E$2:$E$8, MATCH(INDEX('Admin Single Score'!AB$4:AB$233, MATCH($C14, 'Admin Single Score'!$C$4:$C$233, 0)), 'Dev Likert Scale Single Score'!$D$2:$D$8, 0)), 0)</f>
        <v>#N/A</v>
      </c>
      <c r="AC14" s="39" t="e">
        <f ca="1">IF($C14&lt;&gt;0, INDEX('Dev Likert Scale Single Score'!$E$2:$E$8, MATCH(INDEX('Admin Single Score'!AC$4:AC$233, MATCH($C14, 'Admin Single Score'!$C$4:$C$233, 0)), 'Dev Likert Scale Single Score'!$D$2:$D$8, 0)), 0)</f>
        <v>#N/A</v>
      </c>
      <c r="AD14" s="39" t="e">
        <f ca="1">IF($C14&lt;&gt;0, INDEX('Dev Likert Scale Single Score'!$E$2:$E$8, MATCH(INDEX('Admin Single Score'!AD$4:AD$233, MATCH($C14, 'Admin Single Score'!$C$4:$C$233, 0)), 'Dev Likert Scale Single Score'!$D$2:$D$8, 0)), 0)</f>
        <v>#N/A</v>
      </c>
      <c r="AE14" s="39" t="e">
        <f ca="1">IF($C14&lt;&gt;0, INDEX('Dev Likert Scale Single Score'!$E$2:$E$8, MATCH(INDEX('Admin Single Score'!AE$4:AE$233, MATCH($C14, 'Admin Single Score'!$C$4:$C$233, 0)), 'Dev Likert Scale Single Score'!$D$2:$D$8, 0)), 0)</f>
        <v>#N/A</v>
      </c>
      <c r="AF14" s="39" t="e">
        <f ca="1">IF($C14&lt;&gt;0, INDEX('Dev Likert Scale Single Score'!$E$2:$E$8, MATCH(INDEX('Admin Single Score'!AF$4:AF$233, MATCH($C14, 'Admin Single Score'!$C$4:$C$233, 0)), 'Dev Likert Scale Single Score'!$D$2:$D$8, 0)), 0)</f>
        <v>#N/A</v>
      </c>
      <c r="AG14" s="39" t="e">
        <f ca="1">IF($C14&lt;&gt;0, INDEX('Dev Likert Scale Single Score'!$E$2:$E$8, MATCH(INDEX('Admin Single Score'!AG$4:AG$233, MATCH($C14, 'Admin Single Score'!$C$4:$C$233, 0)), 'Dev Likert Scale Single Score'!$D$2:$D$8, 0)), 0)</f>
        <v>#N/A</v>
      </c>
      <c r="AH14" s="39" t="e">
        <f ca="1">IF($C14&lt;&gt;0, INDEX('Dev Likert Scale Single Score'!$E$2:$E$8, MATCH(INDEX('Admin Single Score'!AH$4:AH$233, MATCH($C14, 'Admin Single Score'!$C$4:$C$233, 0)), 'Dev Likert Scale Single Score'!$D$2:$D$8, 0)), 0)</f>
        <v>#N/A</v>
      </c>
      <c r="AI14" s="39" t="e">
        <f ca="1">IF($C14&lt;&gt;0, INDEX('Dev Likert Scale Single Score'!$E$2:$E$8, MATCH(INDEX('Admin Single Score'!AI$4:AI$233, MATCH($C14, 'Admin Single Score'!$C$4:$C$233, 0)), 'Dev Likert Scale Single Score'!$D$2:$D$8, 0)), 0)</f>
        <v>#N/A</v>
      </c>
      <c r="AJ14" s="39" t="e">
        <f ca="1">IF($C14&lt;&gt;0, INDEX('Dev Likert Scale Single Score'!$E$2:$E$8, MATCH(INDEX('Admin Single Score'!AJ$4:AJ$233, MATCH($C14, 'Admin Single Score'!$C$4:$C$233, 0)), 'Dev Likert Scale Single Score'!$D$2:$D$8, 0)), 0)</f>
        <v>#N/A</v>
      </c>
      <c r="AK14" s="39" t="e">
        <f ca="1">IF($C14&lt;&gt;0, INDEX('Dev Likert Scale Single Score'!$E$2:$E$8, MATCH(INDEX('Admin Single Score'!AK$4:AK$233, MATCH($C14, 'Admin Single Score'!$C$4:$C$233, 0)), 'Dev Likert Scale Single Score'!$D$2:$D$8, 0)), 0)</f>
        <v>#N/A</v>
      </c>
      <c r="AL14" s="39" t="e">
        <f ca="1">IF($C14&lt;&gt;0, INDEX('Dev Likert Scale Single Score'!$E$2:$E$8, MATCH(INDEX('Admin Single Score'!AL$4:AL$233, MATCH($C14, 'Admin Single Score'!$C$4:$C$233, 0)), 'Dev Likert Scale Single Score'!$D$2:$D$8, 0)), 0)</f>
        <v>#N/A</v>
      </c>
      <c r="AM14" s="39" t="e">
        <f ca="1">IF($C14&lt;&gt;0, INDEX('Dev Likert Scale Single Score'!$E$2:$E$8, MATCH(INDEX('Admin Single Score'!AM$4:AM$233, MATCH($C14, 'Admin Single Score'!$C$4:$C$233, 0)), 'Dev Likert Scale Single Score'!$D$2:$D$8, 0)), 0)</f>
        <v>#N/A</v>
      </c>
      <c r="AN14" s="39" t="e">
        <f ca="1">IF($C14&lt;&gt;0, INDEX('Dev Likert Scale Single Score'!$E$2:$E$8, MATCH(INDEX('Admin Single Score'!AN$4:AN$233, MATCH($C14, 'Admin Single Score'!$C$4:$C$233, 0)), 'Dev Likert Scale Single Score'!$D$2:$D$8, 0)), 0)</f>
        <v>#N/A</v>
      </c>
      <c r="AO14" s="39" t="e">
        <f ca="1">IF($C14&lt;&gt;0, INDEX('Dev Likert Scale Single Score'!$E$2:$E$8, MATCH(INDEX('Admin Single Score'!AO$4:AO$233, MATCH($C14, 'Admin Single Score'!$C$4:$C$233, 0)), 'Dev Likert Scale Single Score'!$D$2:$D$8, 0)), 0)</f>
        <v>#N/A</v>
      </c>
      <c r="AP14" s="39" t="e">
        <f ca="1">IF($C14&lt;&gt;0, INDEX('Dev Likert Scale Single Score'!$E$2:$E$8, MATCH(INDEX('Admin Single Score'!AP$4:AP$233, MATCH($C14, 'Admin Single Score'!$C$4:$C$233, 0)), 'Dev Likert Scale Single Score'!$D$2:$D$8, 0)), 0)</f>
        <v>#N/A</v>
      </c>
      <c r="AQ14" s="39" t="e">
        <f ca="1">IF($C14&lt;&gt;0, INDEX('Dev Likert Scale Single Score'!$E$2:$E$8, MATCH(INDEX('Admin Single Score'!AQ$4:AQ$233, MATCH($C14, 'Admin Single Score'!$C$4:$C$233, 0)), 'Dev Likert Scale Single Score'!$D$2:$D$8, 0)), 0)</f>
        <v>#N/A</v>
      </c>
    </row>
    <row r="15" spans="1:69" ht="61.5" thickTop="1" thickBot="1" x14ac:dyDescent="0.3">
      <c r="A15" s="13" t="str">
        <f>Questionnaire!A14</f>
        <v>Question_13</v>
      </c>
      <c r="B15" s="13" t="str">
        <f>Questionnaire!B14</f>
        <v xml:space="preserve"> Compared to other areas where the fishers operate (or could operate), how high is the abundance of the target fish species in the MPA?</v>
      </c>
      <c r="C15" s="13" t="str">
        <f>Questionnaire!C14</f>
        <v>The abundance of the target fish species in the MPA is higher compared to other areas where the fishers operate.</v>
      </c>
      <c r="D15" s="39">
        <f ca="1">IF($C15&lt;&gt;0, INDEX('Dev Likert Scale Single Score'!$E$2:$E$8, MATCH(INDEX('Admin Single Score'!D$4:D$233, MATCH($C15, 'Admin Single Score'!$C$4:$C$233, 0)), 'Dev Likert Scale Single Score'!$D$2:$D$8, 0)), 0)</f>
        <v>4</v>
      </c>
      <c r="E15" s="39">
        <f ca="1">IF($C15&lt;&gt;0, INDEX('Dev Likert Scale Single Score'!$E$2:$E$8, MATCH(INDEX('Admin Single Score'!E$4:E$233, MATCH($C15, 'Admin Single Score'!$C$4:$C$233, 0)), 'Dev Likert Scale Single Score'!$D$2:$D$8, 0)), 0)</f>
        <v>3</v>
      </c>
      <c r="F15" s="39">
        <f ca="1">IF($C15&lt;&gt;0, INDEX('Dev Likert Scale Single Score'!$E$2:$E$8, MATCH(INDEX('Admin Single Score'!F$4:F$233, MATCH($C15, 'Admin Single Score'!$C$4:$C$233, 0)), 'Dev Likert Scale Single Score'!$D$2:$D$8, 0)), 0)</f>
        <v>4</v>
      </c>
      <c r="G15" s="39">
        <f ca="1">IF($C15&lt;&gt;0, INDEX('Dev Likert Scale Single Score'!$E$2:$E$8, MATCH(INDEX('Admin Single Score'!G$4:G$233, MATCH($C15, 'Admin Single Score'!$C$4:$C$233, 0)), 'Dev Likert Scale Single Score'!$D$2:$D$8, 0)), 0)</f>
        <v>4</v>
      </c>
      <c r="H15" s="39">
        <f ca="1">IF($C15&lt;&gt;0, INDEX('Dev Likert Scale Single Score'!$E$2:$E$8, MATCH(INDEX('Admin Single Score'!H$4:H$233, MATCH($C15, 'Admin Single Score'!$C$4:$C$233, 0)), 'Dev Likert Scale Single Score'!$D$2:$D$8, 0)), 0)</f>
        <v>4</v>
      </c>
      <c r="I15" s="39">
        <f ca="1">IF($C15&lt;&gt;0, INDEX('Dev Likert Scale Single Score'!$E$2:$E$8, MATCH(INDEX('Admin Single Score'!I$4:I$233, MATCH($C15, 'Admin Single Score'!$C$4:$C$233, 0)), 'Dev Likert Scale Single Score'!$D$2:$D$8, 0)), 0)</f>
        <v>5</v>
      </c>
      <c r="J15" s="39">
        <f ca="1">IF($C15&lt;&gt;0, INDEX('Dev Likert Scale Single Score'!$E$2:$E$8, MATCH(INDEX('Admin Single Score'!J$4:J$233, MATCH($C15, 'Admin Single Score'!$C$4:$C$233, 0)), 'Dev Likert Scale Single Score'!$D$2:$D$8, 0)), 0)</f>
        <v>5</v>
      </c>
      <c r="K15" s="39">
        <f ca="1">IF($C15&lt;&gt;0, INDEX('Dev Likert Scale Single Score'!$E$2:$E$8, MATCH(INDEX('Admin Single Score'!K$4:K$233, MATCH($C15, 'Admin Single Score'!$C$4:$C$233, 0)), 'Dev Likert Scale Single Score'!$D$2:$D$8, 0)), 0)</f>
        <v>4</v>
      </c>
      <c r="L15" s="39">
        <f ca="1">IF($C15&lt;&gt;0, INDEX('Dev Likert Scale Single Score'!$E$2:$E$8, MATCH(INDEX('Admin Single Score'!L$4:L$233, MATCH($C15, 'Admin Single Score'!$C$4:$C$233, 0)), 'Dev Likert Scale Single Score'!$D$2:$D$8, 0)), 0)</f>
        <v>5</v>
      </c>
      <c r="M15" s="39">
        <f ca="1">IF($C15&lt;&gt;0, INDEX('Dev Likert Scale Single Score'!$E$2:$E$8, MATCH(INDEX('Admin Single Score'!M$4:M$233, MATCH($C15, 'Admin Single Score'!$C$4:$C$233, 0)), 'Dev Likert Scale Single Score'!$D$2:$D$8, 0)), 0)</f>
        <v>0</v>
      </c>
      <c r="N15" s="39">
        <f ca="1">IF($C15&lt;&gt;0, INDEX('Dev Likert Scale Single Score'!$E$2:$E$8, MATCH(INDEX('Admin Single Score'!N$4:N$233, MATCH($C15, 'Admin Single Score'!$C$4:$C$233, 0)), 'Dev Likert Scale Single Score'!$D$2:$D$8, 0)), 0)</f>
        <v>3</v>
      </c>
      <c r="O15" s="39">
        <f ca="1">IF($C15&lt;&gt;0, INDEX('Dev Likert Scale Single Score'!$E$2:$E$8, MATCH(INDEX('Admin Single Score'!O$4:O$233, MATCH($C15, 'Admin Single Score'!$C$4:$C$233, 0)), 'Dev Likert Scale Single Score'!$D$2:$D$8, 0)), 0)</f>
        <v>4</v>
      </c>
      <c r="P15" s="39">
        <f ca="1">IF($C15&lt;&gt;0, INDEX('Dev Likert Scale Single Score'!$E$2:$E$8, MATCH(INDEX('Admin Single Score'!P$4:P$233, MATCH($C15, 'Admin Single Score'!$C$4:$C$233, 0)), 'Dev Likert Scale Single Score'!$D$2:$D$8, 0)), 0)</f>
        <v>4</v>
      </c>
      <c r="Q15" s="39">
        <f ca="1">IF($C15&lt;&gt;0, INDEX('Dev Likert Scale Single Score'!$E$2:$E$8, MATCH(INDEX('Admin Single Score'!Q$4:Q$233, MATCH($C15, 'Admin Single Score'!$C$4:$C$233, 0)), 'Dev Likert Scale Single Score'!$D$2:$D$8, 0)), 0)</f>
        <v>0</v>
      </c>
      <c r="R15" s="39" t="e">
        <f ca="1">IF($C15&lt;&gt;0, INDEX('Dev Likert Scale Single Score'!$E$2:$E$8, MATCH(INDEX('Admin Single Score'!R$4:R$233, MATCH($C15, 'Admin Single Score'!$C$4:$C$233, 0)), 'Dev Likert Scale Single Score'!$D$2:$D$8, 0)), 0)</f>
        <v>#N/A</v>
      </c>
      <c r="S15" s="39" t="e">
        <f ca="1">IF($C15&lt;&gt;0, INDEX('Dev Likert Scale Single Score'!$E$2:$E$8, MATCH(INDEX('Admin Single Score'!S$4:S$233, MATCH($C15, 'Admin Single Score'!$C$4:$C$233, 0)), 'Dev Likert Scale Single Score'!$D$2:$D$8, 0)), 0)</f>
        <v>#N/A</v>
      </c>
      <c r="T15" s="39" t="e">
        <f ca="1">IF($C15&lt;&gt;0, INDEX('Dev Likert Scale Single Score'!$E$2:$E$8, MATCH(INDEX('Admin Single Score'!T$4:T$233, MATCH($C15, 'Admin Single Score'!$C$4:$C$233, 0)), 'Dev Likert Scale Single Score'!$D$2:$D$8, 0)), 0)</f>
        <v>#N/A</v>
      </c>
      <c r="U15" s="39" t="e">
        <f ca="1">IF($C15&lt;&gt;0, INDEX('Dev Likert Scale Single Score'!$E$2:$E$8, MATCH(INDEX('Admin Single Score'!U$4:U$233, MATCH($C15, 'Admin Single Score'!$C$4:$C$233, 0)), 'Dev Likert Scale Single Score'!$D$2:$D$8, 0)), 0)</f>
        <v>#N/A</v>
      </c>
      <c r="V15" s="39" t="e">
        <f ca="1">IF($C15&lt;&gt;0, INDEX('Dev Likert Scale Single Score'!$E$2:$E$8, MATCH(INDEX('Admin Single Score'!V$4:V$233, MATCH($C15, 'Admin Single Score'!$C$4:$C$233, 0)), 'Dev Likert Scale Single Score'!$D$2:$D$8, 0)), 0)</f>
        <v>#N/A</v>
      </c>
      <c r="W15" s="39" t="e">
        <f ca="1">IF($C15&lt;&gt;0, INDEX('Dev Likert Scale Single Score'!$E$2:$E$8, MATCH(INDEX('Admin Single Score'!W$4:W$233, MATCH($C15, 'Admin Single Score'!$C$4:$C$233, 0)), 'Dev Likert Scale Single Score'!$D$2:$D$8, 0)), 0)</f>
        <v>#N/A</v>
      </c>
      <c r="X15" s="39" t="e">
        <f ca="1">IF($C15&lt;&gt;0, INDEX('Dev Likert Scale Single Score'!$E$2:$E$8, MATCH(INDEX('Admin Single Score'!X$4:X$233, MATCH($C15, 'Admin Single Score'!$C$4:$C$233, 0)), 'Dev Likert Scale Single Score'!$D$2:$D$8, 0)), 0)</f>
        <v>#N/A</v>
      </c>
      <c r="Y15" s="39" t="e">
        <f ca="1">IF($C15&lt;&gt;0, INDEX('Dev Likert Scale Single Score'!$E$2:$E$8, MATCH(INDEX('Admin Single Score'!Y$4:Y$233, MATCH($C15, 'Admin Single Score'!$C$4:$C$233, 0)), 'Dev Likert Scale Single Score'!$D$2:$D$8, 0)), 0)</f>
        <v>#N/A</v>
      </c>
      <c r="Z15" s="39" t="e">
        <f ca="1">IF($C15&lt;&gt;0, INDEX('Dev Likert Scale Single Score'!$E$2:$E$8, MATCH(INDEX('Admin Single Score'!Z$4:Z$233, MATCH($C15, 'Admin Single Score'!$C$4:$C$233, 0)), 'Dev Likert Scale Single Score'!$D$2:$D$8, 0)), 0)</f>
        <v>#N/A</v>
      </c>
      <c r="AA15" s="39" t="e">
        <f ca="1">IF($C15&lt;&gt;0, INDEX('Dev Likert Scale Single Score'!$E$2:$E$8, MATCH(INDEX('Admin Single Score'!AA$4:AA$233, MATCH($C15, 'Admin Single Score'!$C$4:$C$233, 0)), 'Dev Likert Scale Single Score'!$D$2:$D$8, 0)), 0)</f>
        <v>#N/A</v>
      </c>
      <c r="AB15" s="39" t="e">
        <f ca="1">IF($C15&lt;&gt;0, INDEX('Dev Likert Scale Single Score'!$E$2:$E$8, MATCH(INDEX('Admin Single Score'!AB$4:AB$233, MATCH($C15, 'Admin Single Score'!$C$4:$C$233, 0)), 'Dev Likert Scale Single Score'!$D$2:$D$8, 0)), 0)</f>
        <v>#N/A</v>
      </c>
      <c r="AC15" s="39" t="e">
        <f ca="1">IF($C15&lt;&gt;0, INDEX('Dev Likert Scale Single Score'!$E$2:$E$8, MATCH(INDEX('Admin Single Score'!AC$4:AC$233, MATCH($C15, 'Admin Single Score'!$C$4:$C$233, 0)), 'Dev Likert Scale Single Score'!$D$2:$D$8, 0)), 0)</f>
        <v>#N/A</v>
      </c>
      <c r="AD15" s="39" t="e">
        <f ca="1">IF($C15&lt;&gt;0, INDEX('Dev Likert Scale Single Score'!$E$2:$E$8, MATCH(INDEX('Admin Single Score'!AD$4:AD$233, MATCH($C15, 'Admin Single Score'!$C$4:$C$233, 0)), 'Dev Likert Scale Single Score'!$D$2:$D$8, 0)), 0)</f>
        <v>#N/A</v>
      </c>
      <c r="AE15" s="39" t="e">
        <f ca="1">IF($C15&lt;&gt;0, INDEX('Dev Likert Scale Single Score'!$E$2:$E$8, MATCH(INDEX('Admin Single Score'!AE$4:AE$233, MATCH($C15, 'Admin Single Score'!$C$4:$C$233, 0)), 'Dev Likert Scale Single Score'!$D$2:$D$8, 0)), 0)</f>
        <v>#N/A</v>
      </c>
      <c r="AF15" s="39" t="e">
        <f ca="1">IF($C15&lt;&gt;0, INDEX('Dev Likert Scale Single Score'!$E$2:$E$8, MATCH(INDEX('Admin Single Score'!AF$4:AF$233, MATCH($C15, 'Admin Single Score'!$C$4:$C$233, 0)), 'Dev Likert Scale Single Score'!$D$2:$D$8, 0)), 0)</f>
        <v>#N/A</v>
      </c>
      <c r="AG15" s="39" t="e">
        <f ca="1">IF($C15&lt;&gt;0, INDEX('Dev Likert Scale Single Score'!$E$2:$E$8, MATCH(INDEX('Admin Single Score'!AG$4:AG$233, MATCH($C15, 'Admin Single Score'!$C$4:$C$233, 0)), 'Dev Likert Scale Single Score'!$D$2:$D$8, 0)), 0)</f>
        <v>#N/A</v>
      </c>
      <c r="AH15" s="39" t="e">
        <f ca="1">IF($C15&lt;&gt;0, INDEX('Dev Likert Scale Single Score'!$E$2:$E$8, MATCH(INDEX('Admin Single Score'!AH$4:AH$233, MATCH($C15, 'Admin Single Score'!$C$4:$C$233, 0)), 'Dev Likert Scale Single Score'!$D$2:$D$8, 0)), 0)</f>
        <v>#N/A</v>
      </c>
      <c r="AI15" s="39" t="e">
        <f ca="1">IF($C15&lt;&gt;0, INDEX('Dev Likert Scale Single Score'!$E$2:$E$8, MATCH(INDEX('Admin Single Score'!AI$4:AI$233, MATCH($C15, 'Admin Single Score'!$C$4:$C$233, 0)), 'Dev Likert Scale Single Score'!$D$2:$D$8, 0)), 0)</f>
        <v>#N/A</v>
      </c>
      <c r="AJ15" s="39" t="e">
        <f ca="1">IF($C15&lt;&gt;0, INDEX('Dev Likert Scale Single Score'!$E$2:$E$8, MATCH(INDEX('Admin Single Score'!AJ$4:AJ$233, MATCH($C15, 'Admin Single Score'!$C$4:$C$233, 0)), 'Dev Likert Scale Single Score'!$D$2:$D$8, 0)), 0)</f>
        <v>#N/A</v>
      </c>
      <c r="AK15" s="39" t="e">
        <f ca="1">IF($C15&lt;&gt;0, INDEX('Dev Likert Scale Single Score'!$E$2:$E$8, MATCH(INDEX('Admin Single Score'!AK$4:AK$233, MATCH($C15, 'Admin Single Score'!$C$4:$C$233, 0)), 'Dev Likert Scale Single Score'!$D$2:$D$8, 0)), 0)</f>
        <v>#N/A</v>
      </c>
      <c r="AL15" s="39" t="e">
        <f ca="1">IF($C15&lt;&gt;0, INDEX('Dev Likert Scale Single Score'!$E$2:$E$8, MATCH(INDEX('Admin Single Score'!AL$4:AL$233, MATCH($C15, 'Admin Single Score'!$C$4:$C$233, 0)), 'Dev Likert Scale Single Score'!$D$2:$D$8, 0)), 0)</f>
        <v>#N/A</v>
      </c>
      <c r="AM15" s="39" t="e">
        <f ca="1">IF($C15&lt;&gt;0, INDEX('Dev Likert Scale Single Score'!$E$2:$E$8, MATCH(INDEX('Admin Single Score'!AM$4:AM$233, MATCH($C15, 'Admin Single Score'!$C$4:$C$233, 0)), 'Dev Likert Scale Single Score'!$D$2:$D$8, 0)), 0)</f>
        <v>#N/A</v>
      </c>
      <c r="AN15" s="39" t="e">
        <f ca="1">IF($C15&lt;&gt;0, INDEX('Dev Likert Scale Single Score'!$E$2:$E$8, MATCH(INDEX('Admin Single Score'!AN$4:AN$233, MATCH($C15, 'Admin Single Score'!$C$4:$C$233, 0)), 'Dev Likert Scale Single Score'!$D$2:$D$8, 0)), 0)</f>
        <v>#N/A</v>
      </c>
      <c r="AO15" s="39" t="e">
        <f ca="1">IF($C15&lt;&gt;0, INDEX('Dev Likert Scale Single Score'!$E$2:$E$8, MATCH(INDEX('Admin Single Score'!AO$4:AO$233, MATCH($C15, 'Admin Single Score'!$C$4:$C$233, 0)), 'Dev Likert Scale Single Score'!$D$2:$D$8, 0)), 0)</f>
        <v>#N/A</v>
      </c>
      <c r="AP15" s="39" t="e">
        <f ca="1">IF($C15&lt;&gt;0, INDEX('Dev Likert Scale Single Score'!$E$2:$E$8, MATCH(INDEX('Admin Single Score'!AP$4:AP$233, MATCH($C15, 'Admin Single Score'!$C$4:$C$233, 0)), 'Dev Likert Scale Single Score'!$D$2:$D$8, 0)), 0)</f>
        <v>#N/A</v>
      </c>
      <c r="AQ15" s="39" t="e">
        <f ca="1">IF($C15&lt;&gt;0, INDEX('Dev Likert Scale Single Score'!$E$2:$E$8, MATCH(INDEX('Admin Single Score'!AQ$4:AQ$233, MATCH($C15, 'Admin Single Score'!$C$4:$C$233, 0)), 'Dev Likert Scale Single Score'!$D$2:$D$8, 0)), 0)</f>
        <v>#N/A</v>
      </c>
    </row>
    <row r="16" spans="1:69" ht="46.5" thickTop="1" thickBot="1" x14ac:dyDescent="0.3">
      <c r="A16" s="13" t="str">
        <f>Questionnaire!A15</f>
        <v>Question_14</v>
      </c>
      <c r="B16" s="13" t="str">
        <f>Questionnaire!B15</f>
        <v xml:space="preserve"> If the alternative fishing areas are further away, will that reduce the time fishers have available to fish, on an annual basis?</v>
      </c>
      <c r="C16" s="13" t="str">
        <f>Questionnaire!C15</f>
        <v>Yes, if the new areas are further away, it will reduce the time fishers have available to fish on an annual basis due to increased travel time.</v>
      </c>
      <c r="D16" s="39">
        <f ca="1">IF($C16&lt;&gt;0, INDEX('Dev Likert Scale Single Score'!$E$2:$E$8, MATCH(INDEX('Admin Single Score'!D$4:D$233, MATCH($C16, 'Admin Single Score'!$C$4:$C$233, 0)), 'Dev Likert Scale Single Score'!$D$2:$D$8, 0)), 0)</f>
        <v>0</v>
      </c>
      <c r="E16" s="39">
        <f ca="1">IF($C16&lt;&gt;0, INDEX('Dev Likert Scale Single Score'!$E$2:$E$8, MATCH(INDEX('Admin Single Score'!E$4:E$233, MATCH($C16, 'Admin Single Score'!$C$4:$C$233, 0)), 'Dev Likert Scale Single Score'!$D$2:$D$8, 0)), 0)</f>
        <v>0</v>
      </c>
      <c r="F16" s="39">
        <f ca="1">IF($C16&lt;&gt;0, INDEX('Dev Likert Scale Single Score'!$E$2:$E$8, MATCH(INDEX('Admin Single Score'!F$4:F$233, MATCH($C16, 'Admin Single Score'!$C$4:$C$233, 0)), 'Dev Likert Scale Single Score'!$D$2:$D$8, 0)), 0)</f>
        <v>0</v>
      </c>
      <c r="G16" s="39">
        <f ca="1">IF($C16&lt;&gt;0, INDEX('Dev Likert Scale Single Score'!$E$2:$E$8, MATCH(INDEX('Admin Single Score'!G$4:G$233, MATCH($C16, 'Admin Single Score'!$C$4:$C$233, 0)), 'Dev Likert Scale Single Score'!$D$2:$D$8, 0)), 0)</f>
        <v>0</v>
      </c>
      <c r="H16" s="39">
        <f ca="1">IF($C16&lt;&gt;0, INDEX('Dev Likert Scale Single Score'!$E$2:$E$8, MATCH(INDEX('Admin Single Score'!H$4:H$233, MATCH($C16, 'Admin Single Score'!$C$4:$C$233, 0)), 'Dev Likert Scale Single Score'!$D$2:$D$8, 0)), 0)</f>
        <v>0</v>
      </c>
      <c r="I16" s="39">
        <f ca="1">IF($C16&lt;&gt;0, INDEX('Dev Likert Scale Single Score'!$E$2:$E$8, MATCH(INDEX('Admin Single Score'!I$4:I$233, MATCH($C16, 'Admin Single Score'!$C$4:$C$233, 0)), 'Dev Likert Scale Single Score'!$D$2:$D$8, 0)), 0)</f>
        <v>0</v>
      </c>
      <c r="J16" s="39">
        <f ca="1">IF($C16&lt;&gt;0, INDEX('Dev Likert Scale Single Score'!$E$2:$E$8, MATCH(INDEX('Admin Single Score'!J$4:J$233, MATCH($C16, 'Admin Single Score'!$C$4:$C$233, 0)), 'Dev Likert Scale Single Score'!$D$2:$D$8, 0)), 0)</f>
        <v>0</v>
      </c>
      <c r="K16" s="39">
        <f ca="1">IF($C16&lt;&gt;0, INDEX('Dev Likert Scale Single Score'!$E$2:$E$8, MATCH(INDEX('Admin Single Score'!K$4:K$233, MATCH($C16, 'Admin Single Score'!$C$4:$C$233, 0)), 'Dev Likert Scale Single Score'!$D$2:$D$8, 0)), 0)</f>
        <v>0</v>
      </c>
      <c r="L16" s="39">
        <f ca="1">IF($C16&lt;&gt;0, INDEX('Dev Likert Scale Single Score'!$E$2:$E$8, MATCH(INDEX('Admin Single Score'!L$4:L$233, MATCH($C16, 'Admin Single Score'!$C$4:$C$233, 0)), 'Dev Likert Scale Single Score'!$D$2:$D$8, 0)), 0)</f>
        <v>4</v>
      </c>
      <c r="M16" s="39">
        <f ca="1">IF($C16&lt;&gt;0, INDEX('Dev Likert Scale Single Score'!$E$2:$E$8, MATCH(INDEX('Admin Single Score'!M$4:M$233, MATCH($C16, 'Admin Single Score'!$C$4:$C$233, 0)), 'Dev Likert Scale Single Score'!$D$2:$D$8, 0)), 0)</f>
        <v>3</v>
      </c>
      <c r="N16" s="39">
        <f ca="1">IF($C16&lt;&gt;0, INDEX('Dev Likert Scale Single Score'!$E$2:$E$8, MATCH(INDEX('Admin Single Score'!N$4:N$233, MATCH($C16, 'Admin Single Score'!$C$4:$C$233, 0)), 'Dev Likert Scale Single Score'!$D$2:$D$8, 0)), 0)</f>
        <v>4</v>
      </c>
      <c r="O16" s="39">
        <f ca="1">IF($C16&lt;&gt;0, INDEX('Dev Likert Scale Single Score'!$E$2:$E$8, MATCH(INDEX('Admin Single Score'!O$4:O$233, MATCH($C16, 'Admin Single Score'!$C$4:$C$233, 0)), 'Dev Likert Scale Single Score'!$D$2:$D$8, 0)), 0)</f>
        <v>4</v>
      </c>
      <c r="P16" s="39">
        <f ca="1">IF($C16&lt;&gt;0, INDEX('Dev Likert Scale Single Score'!$E$2:$E$8, MATCH(INDEX('Admin Single Score'!P$4:P$233, MATCH($C16, 'Admin Single Score'!$C$4:$C$233, 0)), 'Dev Likert Scale Single Score'!$D$2:$D$8, 0)), 0)</f>
        <v>4</v>
      </c>
      <c r="Q16" s="39">
        <f ca="1">IF($C16&lt;&gt;0, INDEX('Dev Likert Scale Single Score'!$E$2:$E$8, MATCH(INDEX('Admin Single Score'!Q$4:Q$233, MATCH($C16, 'Admin Single Score'!$C$4:$C$233, 0)), 'Dev Likert Scale Single Score'!$D$2:$D$8, 0)), 0)</f>
        <v>3</v>
      </c>
      <c r="R16" s="39" t="e">
        <f ca="1">IF($C16&lt;&gt;0, INDEX('Dev Likert Scale Single Score'!$E$2:$E$8, MATCH(INDEX('Admin Single Score'!R$4:R$233, MATCH($C16, 'Admin Single Score'!$C$4:$C$233, 0)), 'Dev Likert Scale Single Score'!$D$2:$D$8, 0)), 0)</f>
        <v>#N/A</v>
      </c>
      <c r="S16" s="39" t="e">
        <f ca="1">IF($C16&lt;&gt;0, INDEX('Dev Likert Scale Single Score'!$E$2:$E$8, MATCH(INDEX('Admin Single Score'!S$4:S$233, MATCH($C16, 'Admin Single Score'!$C$4:$C$233, 0)), 'Dev Likert Scale Single Score'!$D$2:$D$8, 0)), 0)</f>
        <v>#N/A</v>
      </c>
      <c r="T16" s="39" t="e">
        <f ca="1">IF($C16&lt;&gt;0, INDEX('Dev Likert Scale Single Score'!$E$2:$E$8, MATCH(INDEX('Admin Single Score'!T$4:T$233, MATCH($C16, 'Admin Single Score'!$C$4:$C$233, 0)), 'Dev Likert Scale Single Score'!$D$2:$D$8, 0)), 0)</f>
        <v>#N/A</v>
      </c>
      <c r="U16" s="39" t="e">
        <f ca="1">IF($C16&lt;&gt;0, INDEX('Dev Likert Scale Single Score'!$E$2:$E$8, MATCH(INDEX('Admin Single Score'!U$4:U$233, MATCH($C16, 'Admin Single Score'!$C$4:$C$233, 0)), 'Dev Likert Scale Single Score'!$D$2:$D$8, 0)), 0)</f>
        <v>#N/A</v>
      </c>
      <c r="V16" s="39" t="e">
        <f ca="1">IF($C16&lt;&gt;0, INDEX('Dev Likert Scale Single Score'!$E$2:$E$8, MATCH(INDEX('Admin Single Score'!V$4:V$233, MATCH($C16, 'Admin Single Score'!$C$4:$C$233, 0)), 'Dev Likert Scale Single Score'!$D$2:$D$8, 0)), 0)</f>
        <v>#N/A</v>
      </c>
      <c r="W16" s="39" t="e">
        <f ca="1">IF($C16&lt;&gt;0, INDEX('Dev Likert Scale Single Score'!$E$2:$E$8, MATCH(INDEX('Admin Single Score'!W$4:W$233, MATCH($C16, 'Admin Single Score'!$C$4:$C$233, 0)), 'Dev Likert Scale Single Score'!$D$2:$D$8, 0)), 0)</f>
        <v>#N/A</v>
      </c>
      <c r="X16" s="39" t="e">
        <f ca="1">IF($C16&lt;&gt;0, INDEX('Dev Likert Scale Single Score'!$E$2:$E$8, MATCH(INDEX('Admin Single Score'!X$4:X$233, MATCH($C16, 'Admin Single Score'!$C$4:$C$233, 0)), 'Dev Likert Scale Single Score'!$D$2:$D$8, 0)), 0)</f>
        <v>#N/A</v>
      </c>
      <c r="Y16" s="39" t="e">
        <f ca="1">IF($C16&lt;&gt;0, INDEX('Dev Likert Scale Single Score'!$E$2:$E$8, MATCH(INDEX('Admin Single Score'!Y$4:Y$233, MATCH($C16, 'Admin Single Score'!$C$4:$C$233, 0)), 'Dev Likert Scale Single Score'!$D$2:$D$8, 0)), 0)</f>
        <v>#N/A</v>
      </c>
      <c r="Z16" s="39" t="e">
        <f ca="1">IF($C16&lt;&gt;0, INDEX('Dev Likert Scale Single Score'!$E$2:$E$8, MATCH(INDEX('Admin Single Score'!Z$4:Z$233, MATCH($C16, 'Admin Single Score'!$C$4:$C$233, 0)), 'Dev Likert Scale Single Score'!$D$2:$D$8, 0)), 0)</f>
        <v>#N/A</v>
      </c>
      <c r="AA16" s="39" t="e">
        <f ca="1">IF($C16&lt;&gt;0, INDEX('Dev Likert Scale Single Score'!$E$2:$E$8, MATCH(INDEX('Admin Single Score'!AA$4:AA$233, MATCH($C16, 'Admin Single Score'!$C$4:$C$233, 0)), 'Dev Likert Scale Single Score'!$D$2:$D$8, 0)), 0)</f>
        <v>#N/A</v>
      </c>
      <c r="AB16" s="39" t="e">
        <f ca="1">IF($C16&lt;&gt;0, INDEX('Dev Likert Scale Single Score'!$E$2:$E$8, MATCH(INDEX('Admin Single Score'!AB$4:AB$233, MATCH($C16, 'Admin Single Score'!$C$4:$C$233, 0)), 'Dev Likert Scale Single Score'!$D$2:$D$8, 0)), 0)</f>
        <v>#N/A</v>
      </c>
      <c r="AC16" s="39" t="e">
        <f ca="1">IF($C16&lt;&gt;0, INDEX('Dev Likert Scale Single Score'!$E$2:$E$8, MATCH(INDEX('Admin Single Score'!AC$4:AC$233, MATCH($C16, 'Admin Single Score'!$C$4:$C$233, 0)), 'Dev Likert Scale Single Score'!$D$2:$D$8, 0)), 0)</f>
        <v>#N/A</v>
      </c>
      <c r="AD16" s="39" t="e">
        <f ca="1">IF($C16&lt;&gt;0, INDEX('Dev Likert Scale Single Score'!$E$2:$E$8, MATCH(INDEX('Admin Single Score'!AD$4:AD$233, MATCH($C16, 'Admin Single Score'!$C$4:$C$233, 0)), 'Dev Likert Scale Single Score'!$D$2:$D$8, 0)), 0)</f>
        <v>#N/A</v>
      </c>
      <c r="AE16" s="39" t="e">
        <f ca="1">IF($C16&lt;&gt;0, INDEX('Dev Likert Scale Single Score'!$E$2:$E$8, MATCH(INDEX('Admin Single Score'!AE$4:AE$233, MATCH($C16, 'Admin Single Score'!$C$4:$C$233, 0)), 'Dev Likert Scale Single Score'!$D$2:$D$8, 0)), 0)</f>
        <v>#N/A</v>
      </c>
      <c r="AF16" s="39" t="e">
        <f ca="1">IF($C16&lt;&gt;0, INDEX('Dev Likert Scale Single Score'!$E$2:$E$8, MATCH(INDEX('Admin Single Score'!AF$4:AF$233, MATCH($C16, 'Admin Single Score'!$C$4:$C$233, 0)), 'Dev Likert Scale Single Score'!$D$2:$D$8, 0)), 0)</f>
        <v>#N/A</v>
      </c>
      <c r="AG16" s="39" t="e">
        <f ca="1">IF($C16&lt;&gt;0, INDEX('Dev Likert Scale Single Score'!$E$2:$E$8, MATCH(INDEX('Admin Single Score'!AG$4:AG$233, MATCH($C16, 'Admin Single Score'!$C$4:$C$233, 0)), 'Dev Likert Scale Single Score'!$D$2:$D$8, 0)), 0)</f>
        <v>#N/A</v>
      </c>
      <c r="AH16" s="39" t="e">
        <f ca="1">IF($C16&lt;&gt;0, INDEX('Dev Likert Scale Single Score'!$E$2:$E$8, MATCH(INDEX('Admin Single Score'!AH$4:AH$233, MATCH($C16, 'Admin Single Score'!$C$4:$C$233, 0)), 'Dev Likert Scale Single Score'!$D$2:$D$8, 0)), 0)</f>
        <v>#N/A</v>
      </c>
      <c r="AI16" s="39" t="e">
        <f ca="1">IF($C16&lt;&gt;0, INDEX('Dev Likert Scale Single Score'!$E$2:$E$8, MATCH(INDEX('Admin Single Score'!AI$4:AI$233, MATCH($C16, 'Admin Single Score'!$C$4:$C$233, 0)), 'Dev Likert Scale Single Score'!$D$2:$D$8, 0)), 0)</f>
        <v>#N/A</v>
      </c>
      <c r="AJ16" s="39" t="e">
        <f ca="1">IF($C16&lt;&gt;0, INDEX('Dev Likert Scale Single Score'!$E$2:$E$8, MATCH(INDEX('Admin Single Score'!AJ$4:AJ$233, MATCH($C16, 'Admin Single Score'!$C$4:$C$233, 0)), 'Dev Likert Scale Single Score'!$D$2:$D$8, 0)), 0)</f>
        <v>#N/A</v>
      </c>
      <c r="AK16" s="39" t="e">
        <f ca="1">IF($C16&lt;&gt;0, INDEX('Dev Likert Scale Single Score'!$E$2:$E$8, MATCH(INDEX('Admin Single Score'!AK$4:AK$233, MATCH($C16, 'Admin Single Score'!$C$4:$C$233, 0)), 'Dev Likert Scale Single Score'!$D$2:$D$8, 0)), 0)</f>
        <v>#N/A</v>
      </c>
      <c r="AL16" s="39" t="e">
        <f ca="1">IF($C16&lt;&gt;0, INDEX('Dev Likert Scale Single Score'!$E$2:$E$8, MATCH(INDEX('Admin Single Score'!AL$4:AL$233, MATCH($C16, 'Admin Single Score'!$C$4:$C$233, 0)), 'Dev Likert Scale Single Score'!$D$2:$D$8, 0)), 0)</f>
        <v>#N/A</v>
      </c>
      <c r="AM16" s="39" t="e">
        <f ca="1">IF($C16&lt;&gt;0, INDEX('Dev Likert Scale Single Score'!$E$2:$E$8, MATCH(INDEX('Admin Single Score'!AM$4:AM$233, MATCH($C16, 'Admin Single Score'!$C$4:$C$233, 0)), 'Dev Likert Scale Single Score'!$D$2:$D$8, 0)), 0)</f>
        <v>#N/A</v>
      </c>
      <c r="AN16" s="39" t="e">
        <f ca="1">IF($C16&lt;&gt;0, INDEX('Dev Likert Scale Single Score'!$E$2:$E$8, MATCH(INDEX('Admin Single Score'!AN$4:AN$233, MATCH($C16, 'Admin Single Score'!$C$4:$C$233, 0)), 'Dev Likert Scale Single Score'!$D$2:$D$8, 0)), 0)</f>
        <v>#N/A</v>
      </c>
      <c r="AO16" s="39" t="e">
        <f ca="1">IF($C16&lt;&gt;0, INDEX('Dev Likert Scale Single Score'!$E$2:$E$8, MATCH(INDEX('Admin Single Score'!AO$4:AO$233, MATCH($C16, 'Admin Single Score'!$C$4:$C$233, 0)), 'Dev Likert Scale Single Score'!$D$2:$D$8, 0)), 0)</f>
        <v>#N/A</v>
      </c>
      <c r="AP16" s="39" t="e">
        <f ca="1">IF($C16&lt;&gt;0, INDEX('Dev Likert Scale Single Score'!$E$2:$E$8, MATCH(INDEX('Admin Single Score'!AP$4:AP$233, MATCH($C16, 'Admin Single Score'!$C$4:$C$233, 0)), 'Dev Likert Scale Single Score'!$D$2:$D$8, 0)), 0)</f>
        <v>#N/A</v>
      </c>
      <c r="AQ16" s="39" t="e">
        <f ca="1">IF($C16&lt;&gt;0, INDEX('Dev Likert Scale Single Score'!$E$2:$E$8, MATCH(INDEX('Admin Single Score'!AQ$4:AQ$233, MATCH($C16, 'Admin Single Score'!$C$4:$C$233, 0)), 'Dev Likert Scale Single Score'!$D$2:$D$8, 0)), 0)</f>
        <v>#N/A</v>
      </c>
    </row>
    <row r="17" spans="1:43" ht="46.5" thickTop="1" thickBot="1" x14ac:dyDescent="0.3">
      <c r="A17" s="13" t="str">
        <f>Questionnaire!A16</f>
        <v>Question_15</v>
      </c>
      <c r="B17" s="13" t="str">
        <f>Questionnaire!B16</f>
        <v>Compared to other areas where the fishers operate (or could operate), what is the catchability for the target species in the MPA?</v>
      </c>
      <c r="C17" s="13" t="str">
        <f>Questionnaire!C16</f>
        <v>This is unknown and/or uncertain (Q15).</v>
      </c>
      <c r="D17" s="39" t="str">
        <f ca="1">IF($C17&lt;&gt;0, INDEX('Dev Likert Scale Single Score'!$E$2:$E$8, MATCH(INDEX('Admin Single Score'!D$4:D$233, MATCH($C17, 'Admin Single Score'!$C$4:$C$233, 0)), 'Dev Likert Scale Single Score'!$D$2:$D$8, 0)), 0)</f>
        <v>u</v>
      </c>
      <c r="E17" s="39" t="str">
        <f ca="1">IF($C17&lt;&gt;0, INDEX('Dev Likert Scale Single Score'!$E$2:$E$8, MATCH(INDEX('Admin Single Score'!E$4:E$233, MATCH($C17, 'Admin Single Score'!$C$4:$C$233, 0)), 'Dev Likert Scale Single Score'!$D$2:$D$8, 0)), 0)</f>
        <v>u</v>
      </c>
      <c r="F17" s="39" t="str">
        <f ca="1">IF($C17&lt;&gt;0, INDEX('Dev Likert Scale Single Score'!$E$2:$E$8, MATCH(INDEX('Admin Single Score'!F$4:F$233, MATCH($C17, 'Admin Single Score'!$C$4:$C$233, 0)), 'Dev Likert Scale Single Score'!$D$2:$D$8, 0)), 0)</f>
        <v>u</v>
      </c>
      <c r="G17" s="39" t="str">
        <f ca="1">IF($C17&lt;&gt;0, INDEX('Dev Likert Scale Single Score'!$E$2:$E$8, MATCH(INDEX('Admin Single Score'!G$4:G$233, MATCH($C17, 'Admin Single Score'!$C$4:$C$233, 0)), 'Dev Likert Scale Single Score'!$D$2:$D$8, 0)), 0)</f>
        <v>u</v>
      </c>
      <c r="H17" s="39" t="str">
        <f ca="1">IF($C17&lt;&gt;0, INDEX('Dev Likert Scale Single Score'!$E$2:$E$8, MATCH(INDEX('Admin Single Score'!H$4:H$233, MATCH($C17, 'Admin Single Score'!$C$4:$C$233, 0)), 'Dev Likert Scale Single Score'!$D$2:$D$8, 0)), 0)</f>
        <v>u</v>
      </c>
      <c r="I17" s="39" t="str">
        <f ca="1">IF($C17&lt;&gt;0, INDEX('Dev Likert Scale Single Score'!$E$2:$E$8, MATCH(INDEX('Admin Single Score'!I$4:I$233, MATCH($C17, 'Admin Single Score'!$C$4:$C$233, 0)), 'Dev Likert Scale Single Score'!$D$2:$D$8, 0)), 0)</f>
        <v>u</v>
      </c>
      <c r="J17" s="39" t="str">
        <f ca="1">IF($C17&lt;&gt;0, INDEX('Dev Likert Scale Single Score'!$E$2:$E$8, MATCH(INDEX('Admin Single Score'!J$4:J$233, MATCH($C17, 'Admin Single Score'!$C$4:$C$233, 0)), 'Dev Likert Scale Single Score'!$D$2:$D$8, 0)), 0)</f>
        <v>u</v>
      </c>
      <c r="K17" s="39" t="str">
        <f ca="1">IF($C17&lt;&gt;0, INDEX('Dev Likert Scale Single Score'!$E$2:$E$8, MATCH(INDEX('Admin Single Score'!K$4:K$233, MATCH($C17, 'Admin Single Score'!$C$4:$C$233, 0)), 'Dev Likert Scale Single Score'!$D$2:$D$8, 0)), 0)</f>
        <v>u</v>
      </c>
      <c r="L17" s="39" t="str">
        <f ca="1">IF($C17&lt;&gt;0, INDEX('Dev Likert Scale Single Score'!$E$2:$E$8, MATCH(INDEX('Admin Single Score'!L$4:L$233, MATCH($C17, 'Admin Single Score'!$C$4:$C$233, 0)), 'Dev Likert Scale Single Score'!$D$2:$D$8, 0)), 0)</f>
        <v>u</v>
      </c>
      <c r="M17" s="39">
        <f ca="1">IF($C17&lt;&gt;0, INDEX('Dev Likert Scale Single Score'!$E$2:$E$8, MATCH(INDEX('Admin Single Score'!M$4:M$233, MATCH($C17, 'Admin Single Score'!$C$4:$C$233, 0)), 'Dev Likert Scale Single Score'!$D$2:$D$8, 0)), 0)</f>
        <v>0</v>
      </c>
      <c r="N17" s="39" t="str">
        <f ca="1">IF($C17&lt;&gt;0, INDEX('Dev Likert Scale Single Score'!$E$2:$E$8, MATCH(INDEX('Admin Single Score'!N$4:N$233, MATCH($C17, 'Admin Single Score'!$C$4:$C$233, 0)), 'Dev Likert Scale Single Score'!$D$2:$D$8, 0)), 0)</f>
        <v>u</v>
      </c>
      <c r="O17" s="39" t="str">
        <f ca="1">IF($C17&lt;&gt;0, INDEX('Dev Likert Scale Single Score'!$E$2:$E$8, MATCH(INDEX('Admin Single Score'!O$4:O$233, MATCH($C17, 'Admin Single Score'!$C$4:$C$233, 0)), 'Dev Likert Scale Single Score'!$D$2:$D$8, 0)), 0)</f>
        <v>u</v>
      </c>
      <c r="P17" s="39" t="str">
        <f ca="1">IF($C17&lt;&gt;0, INDEX('Dev Likert Scale Single Score'!$E$2:$E$8, MATCH(INDEX('Admin Single Score'!P$4:P$233, MATCH($C17, 'Admin Single Score'!$C$4:$C$233, 0)), 'Dev Likert Scale Single Score'!$D$2:$D$8, 0)), 0)</f>
        <v>u</v>
      </c>
      <c r="Q17" s="39">
        <f ca="1">IF($C17&lt;&gt;0, INDEX('Dev Likert Scale Single Score'!$E$2:$E$8, MATCH(INDEX('Admin Single Score'!Q$4:Q$233, MATCH($C17, 'Admin Single Score'!$C$4:$C$233, 0)), 'Dev Likert Scale Single Score'!$D$2:$D$8, 0)), 0)</f>
        <v>0</v>
      </c>
      <c r="R17" s="39" t="e">
        <f ca="1">IF($C17&lt;&gt;0, INDEX('Dev Likert Scale Single Score'!$E$2:$E$8, MATCH(INDEX('Admin Single Score'!R$4:R$233, MATCH($C17, 'Admin Single Score'!$C$4:$C$233, 0)), 'Dev Likert Scale Single Score'!$D$2:$D$8, 0)), 0)</f>
        <v>#N/A</v>
      </c>
      <c r="S17" s="39" t="e">
        <f ca="1">IF($C17&lt;&gt;0, INDEX('Dev Likert Scale Single Score'!$E$2:$E$8, MATCH(INDEX('Admin Single Score'!S$4:S$233, MATCH($C17, 'Admin Single Score'!$C$4:$C$233, 0)), 'Dev Likert Scale Single Score'!$D$2:$D$8, 0)), 0)</f>
        <v>#N/A</v>
      </c>
      <c r="T17" s="39" t="e">
        <f ca="1">IF($C17&lt;&gt;0, INDEX('Dev Likert Scale Single Score'!$E$2:$E$8, MATCH(INDEX('Admin Single Score'!T$4:T$233, MATCH($C17, 'Admin Single Score'!$C$4:$C$233, 0)), 'Dev Likert Scale Single Score'!$D$2:$D$8, 0)), 0)</f>
        <v>#N/A</v>
      </c>
      <c r="U17" s="39" t="e">
        <f ca="1">IF($C17&lt;&gt;0, INDEX('Dev Likert Scale Single Score'!$E$2:$E$8, MATCH(INDEX('Admin Single Score'!U$4:U$233, MATCH($C17, 'Admin Single Score'!$C$4:$C$233, 0)), 'Dev Likert Scale Single Score'!$D$2:$D$8, 0)), 0)</f>
        <v>#N/A</v>
      </c>
      <c r="V17" s="39" t="e">
        <f ca="1">IF($C17&lt;&gt;0, INDEX('Dev Likert Scale Single Score'!$E$2:$E$8, MATCH(INDEX('Admin Single Score'!V$4:V$233, MATCH($C17, 'Admin Single Score'!$C$4:$C$233, 0)), 'Dev Likert Scale Single Score'!$D$2:$D$8, 0)), 0)</f>
        <v>#N/A</v>
      </c>
      <c r="W17" s="39" t="e">
        <f ca="1">IF($C17&lt;&gt;0, INDEX('Dev Likert Scale Single Score'!$E$2:$E$8, MATCH(INDEX('Admin Single Score'!W$4:W$233, MATCH($C17, 'Admin Single Score'!$C$4:$C$233, 0)), 'Dev Likert Scale Single Score'!$D$2:$D$8, 0)), 0)</f>
        <v>#N/A</v>
      </c>
      <c r="X17" s="39" t="e">
        <f ca="1">IF($C17&lt;&gt;0, INDEX('Dev Likert Scale Single Score'!$E$2:$E$8, MATCH(INDEX('Admin Single Score'!X$4:X$233, MATCH($C17, 'Admin Single Score'!$C$4:$C$233, 0)), 'Dev Likert Scale Single Score'!$D$2:$D$8, 0)), 0)</f>
        <v>#N/A</v>
      </c>
      <c r="Y17" s="39" t="e">
        <f ca="1">IF($C17&lt;&gt;0, INDEX('Dev Likert Scale Single Score'!$E$2:$E$8, MATCH(INDEX('Admin Single Score'!Y$4:Y$233, MATCH($C17, 'Admin Single Score'!$C$4:$C$233, 0)), 'Dev Likert Scale Single Score'!$D$2:$D$8, 0)), 0)</f>
        <v>#N/A</v>
      </c>
      <c r="Z17" s="39" t="e">
        <f ca="1">IF($C17&lt;&gt;0, INDEX('Dev Likert Scale Single Score'!$E$2:$E$8, MATCH(INDEX('Admin Single Score'!Z$4:Z$233, MATCH($C17, 'Admin Single Score'!$C$4:$C$233, 0)), 'Dev Likert Scale Single Score'!$D$2:$D$8, 0)), 0)</f>
        <v>#N/A</v>
      </c>
      <c r="AA17" s="39" t="e">
        <f ca="1">IF($C17&lt;&gt;0, INDEX('Dev Likert Scale Single Score'!$E$2:$E$8, MATCH(INDEX('Admin Single Score'!AA$4:AA$233, MATCH($C17, 'Admin Single Score'!$C$4:$C$233, 0)), 'Dev Likert Scale Single Score'!$D$2:$D$8, 0)), 0)</f>
        <v>#N/A</v>
      </c>
      <c r="AB17" s="39" t="e">
        <f ca="1">IF($C17&lt;&gt;0, INDEX('Dev Likert Scale Single Score'!$E$2:$E$8, MATCH(INDEX('Admin Single Score'!AB$4:AB$233, MATCH($C17, 'Admin Single Score'!$C$4:$C$233, 0)), 'Dev Likert Scale Single Score'!$D$2:$D$8, 0)), 0)</f>
        <v>#N/A</v>
      </c>
      <c r="AC17" s="39" t="e">
        <f ca="1">IF($C17&lt;&gt;0, INDEX('Dev Likert Scale Single Score'!$E$2:$E$8, MATCH(INDEX('Admin Single Score'!AC$4:AC$233, MATCH($C17, 'Admin Single Score'!$C$4:$C$233, 0)), 'Dev Likert Scale Single Score'!$D$2:$D$8, 0)), 0)</f>
        <v>#N/A</v>
      </c>
      <c r="AD17" s="39" t="e">
        <f ca="1">IF($C17&lt;&gt;0, INDEX('Dev Likert Scale Single Score'!$E$2:$E$8, MATCH(INDEX('Admin Single Score'!AD$4:AD$233, MATCH($C17, 'Admin Single Score'!$C$4:$C$233, 0)), 'Dev Likert Scale Single Score'!$D$2:$D$8, 0)), 0)</f>
        <v>#N/A</v>
      </c>
      <c r="AE17" s="39" t="e">
        <f ca="1">IF($C17&lt;&gt;0, INDEX('Dev Likert Scale Single Score'!$E$2:$E$8, MATCH(INDEX('Admin Single Score'!AE$4:AE$233, MATCH($C17, 'Admin Single Score'!$C$4:$C$233, 0)), 'Dev Likert Scale Single Score'!$D$2:$D$8, 0)), 0)</f>
        <v>#N/A</v>
      </c>
      <c r="AF17" s="39" t="e">
        <f ca="1">IF($C17&lt;&gt;0, INDEX('Dev Likert Scale Single Score'!$E$2:$E$8, MATCH(INDEX('Admin Single Score'!AF$4:AF$233, MATCH($C17, 'Admin Single Score'!$C$4:$C$233, 0)), 'Dev Likert Scale Single Score'!$D$2:$D$8, 0)), 0)</f>
        <v>#N/A</v>
      </c>
      <c r="AG17" s="39" t="e">
        <f ca="1">IF($C17&lt;&gt;0, INDEX('Dev Likert Scale Single Score'!$E$2:$E$8, MATCH(INDEX('Admin Single Score'!AG$4:AG$233, MATCH($C17, 'Admin Single Score'!$C$4:$C$233, 0)), 'Dev Likert Scale Single Score'!$D$2:$D$8, 0)), 0)</f>
        <v>#N/A</v>
      </c>
      <c r="AH17" s="39" t="e">
        <f ca="1">IF($C17&lt;&gt;0, INDEX('Dev Likert Scale Single Score'!$E$2:$E$8, MATCH(INDEX('Admin Single Score'!AH$4:AH$233, MATCH($C17, 'Admin Single Score'!$C$4:$C$233, 0)), 'Dev Likert Scale Single Score'!$D$2:$D$8, 0)), 0)</f>
        <v>#N/A</v>
      </c>
      <c r="AI17" s="39" t="e">
        <f ca="1">IF($C17&lt;&gt;0, INDEX('Dev Likert Scale Single Score'!$E$2:$E$8, MATCH(INDEX('Admin Single Score'!AI$4:AI$233, MATCH($C17, 'Admin Single Score'!$C$4:$C$233, 0)), 'Dev Likert Scale Single Score'!$D$2:$D$8, 0)), 0)</f>
        <v>#N/A</v>
      </c>
      <c r="AJ17" s="39" t="e">
        <f ca="1">IF($C17&lt;&gt;0, INDEX('Dev Likert Scale Single Score'!$E$2:$E$8, MATCH(INDEX('Admin Single Score'!AJ$4:AJ$233, MATCH($C17, 'Admin Single Score'!$C$4:$C$233, 0)), 'Dev Likert Scale Single Score'!$D$2:$D$8, 0)), 0)</f>
        <v>#N/A</v>
      </c>
      <c r="AK17" s="39" t="e">
        <f ca="1">IF($C17&lt;&gt;0, INDEX('Dev Likert Scale Single Score'!$E$2:$E$8, MATCH(INDEX('Admin Single Score'!AK$4:AK$233, MATCH($C17, 'Admin Single Score'!$C$4:$C$233, 0)), 'Dev Likert Scale Single Score'!$D$2:$D$8, 0)), 0)</f>
        <v>#N/A</v>
      </c>
      <c r="AL17" s="39" t="e">
        <f ca="1">IF($C17&lt;&gt;0, INDEX('Dev Likert Scale Single Score'!$E$2:$E$8, MATCH(INDEX('Admin Single Score'!AL$4:AL$233, MATCH($C17, 'Admin Single Score'!$C$4:$C$233, 0)), 'Dev Likert Scale Single Score'!$D$2:$D$8, 0)), 0)</f>
        <v>#N/A</v>
      </c>
      <c r="AM17" s="39" t="e">
        <f ca="1">IF($C17&lt;&gt;0, INDEX('Dev Likert Scale Single Score'!$E$2:$E$8, MATCH(INDEX('Admin Single Score'!AM$4:AM$233, MATCH($C17, 'Admin Single Score'!$C$4:$C$233, 0)), 'Dev Likert Scale Single Score'!$D$2:$D$8, 0)), 0)</f>
        <v>#N/A</v>
      </c>
      <c r="AN17" s="39" t="e">
        <f ca="1">IF($C17&lt;&gt;0, INDEX('Dev Likert Scale Single Score'!$E$2:$E$8, MATCH(INDEX('Admin Single Score'!AN$4:AN$233, MATCH($C17, 'Admin Single Score'!$C$4:$C$233, 0)), 'Dev Likert Scale Single Score'!$D$2:$D$8, 0)), 0)</f>
        <v>#N/A</v>
      </c>
      <c r="AO17" s="39" t="e">
        <f ca="1">IF($C17&lt;&gt;0, INDEX('Dev Likert Scale Single Score'!$E$2:$E$8, MATCH(INDEX('Admin Single Score'!AO$4:AO$233, MATCH($C17, 'Admin Single Score'!$C$4:$C$233, 0)), 'Dev Likert Scale Single Score'!$D$2:$D$8, 0)), 0)</f>
        <v>#N/A</v>
      </c>
      <c r="AP17" s="39" t="e">
        <f ca="1">IF($C17&lt;&gt;0, INDEX('Dev Likert Scale Single Score'!$E$2:$E$8, MATCH(INDEX('Admin Single Score'!AP$4:AP$233, MATCH($C17, 'Admin Single Score'!$C$4:$C$233, 0)), 'Dev Likert Scale Single Score'!$D$2:$D$8, 0)), 0)</f>
        <v>#N/A</v>
      </c>
      <c r="AQ17" s="39" t="e">
        <f ca="1">IF($C17&lt;&gt;0, INDEX('Dev Likert Scale Single Score'!$E$2:$E$8, MATCH(INDEX('Admin Single Score'!AQ$4:AQ$233, MATCH($C17, 'Admin Single Score'!$C$4:$C$233, 0)), 'Dev Likert Scale Single Score'!$D$2:$D$8, 0)), 0)</f>
        <v>#N/A</v>
      </c>
    </row>
    <row r="18" spans="1:43" ht="50.45" customHeight="1" thickTop="1" thickBot="1" x14ac:dyDescent="0.3">
      <c r="A18" s="13" t="str">
        <f>Questionnaire!A17</f>
        <v>Question_16</v>
      </c>
      <c r="B18" s="13" t="str">
        <f>Questionnaire!B17</f>
        <v>To what extent are there fishers that are highly specialized on certain target species who will have to increase their effort in searching productive new grounds? </v>
      </c>
      <c r="C18" s="13" t="str">
        <f>Questionnaire!C17</f>
        <v>Very much so. There are fishers who are highly specialized in certain target species and will have to significantly increase their effort in searching for productive new grounds or invest in new gear.</v>
      </c>
      <c r="D18" s="39">
        <f ca="1">IF($C18&lt;&gt;0, INDEX('Dev Likert Scale Single Score'!$E$2:$E$8, MATCH(INDEX('Admin Single Score'!D$4:D$233, MATCH($C18, 'Admin Single Score'!$C$4:$C$233, 0)), 'Dev Likert Scale Single Score'!$D$2:$D$8, 0)), 0)</f>
        <v>3</v>
      </c>
      <c r="E18" s="39">
        <f ca="1">IF($C18&lt;&gt;0, INDEX('Dev Likert Scale Single Score'!$E$2:$E$8, MATCH(INDEX('Admin Single Score'!E$4:E$233, MATCH($C18, 'Admin Single Score'!$C$4:$C$233, 0)), 'Dev Likert Scale Single Score'!$D$2:$D$8, 0)), 0)</f>
        <v>3</v>
      </c>
      <c r="F18" s="39">
        <f ca="1">IF($C18&lt;&gt;0, INDEX('Dev Likert Scale Single Score'!$E$2:$E$8, MATCH(INDEX('Admin Single Score'!F$4:F$233, MATCH($C18, 'Admin Single Score'!$C$4:$C$233, 0)), 'Dev Likert Scale Single Score'!$D$2:$D$8, 0)), 0)</f>
        <v>3</v>
      </c>
      <c r="G18" s="39">
        <f ca="1">IF($C18&lt;&gt;0, INDEX('Dev Likert Scale Single Score'!$E$2:$E$8, MATCH(INDEX('Admin Single Score'!G$4:G$233, MATCH($C18, 'Admin Single Score'!$C$4:$C$233, 0)), 'Dev Likert Scale Single Score'!$D$2:$D$8, 0)), 0)</f>
        <v>3</v>
      </c>
      <c r="H18" s="39">
        <f ca="1">IF($C18&lt;&gt;0, INDEX('Dev Likert Scale Single Score'!$E$2:$E$8, MATCH(INDEX('Admin Single Score'!H$4:H$233, MATCH($C18, 'Admin Single Score'!$C$4:$C$233, 0)), 'Dev Likert Scale Single Score'!$D$2:$D$8, 0)), 0)</f>
        <v>3</v>
      </c>
      <c r="I18" s="39">
        <f ca="1">IF($C18&lt;&gt;0, INDEX('Dev Likert Scale Single Score'!$E$2:$E$8, MATCH(INDEX('Admin Single Score'!I$4:I$233, MATCH($C18, 'Admin Single Score'!$C$4:$C$233, 0)), 'Dev Likert Scale Single Score'!$D$2:$D$8, 0)), 0)</f>
        <v>4</v>
      </c>
      <c r="J18" s="39">
        <f ca="1">IF($C18&lt;&gt;0, INDEX('Dev Likert Scale Single Score'!$E$2:$E$8, MATCH(INDEX('Admin Single Score'!J$4:J$233, MATCH($C18, 'Admin Single Score'!$C$4:$C$233, 0)), 'Dev Likert Scale Single Score'!$D$2:$D$8, 0)), 0)</f>
        <v>4</v>
      </c>
      <c r="K18" s="39">
        <f ca="1">IF($C18&lt;&gt;0, INDEX('Dev Likert Scale Single Score'!$E$2:$E$8, MATCH(INDEX('Admin Single Score'!K$4:K$233, MATCH($C18, 'Admin Single Score'!$C$4:$C$233, 0)), 'Dev Likert Scale Single Score'!$D$2:$D$8, 0)), 0)</f>
        <v>5</v>
      </c>
      <c r="L18" s="39">
        <f ca="1">IF($C18&lt;&gt;0, INDEX('Dev Likert Scale Single Score'!$E$2:$E$8, MATCH(INDEX('Admin Single Score'!L$4:L$233, MATCH($C18, 'Admin Single Score'!$C$4:$C$233, 0)), 'Dev Likert Scale Single Score'!$D$2:$D$8, 0)), 0)</f>
        <v>5</v>
      </c>
      <c r="M18" s="39">
        <f ca="1">IF($C18&lt;&gt;0, INDEX('Dev Likert Scale Single Score'!$E$2:$E$8, MATCH(INDEX('Admin Single Score'!M$4:M$233, MATCH($C18, 'Admin Single Score'!$C$4:$C$233, 0)), 'Dev Likert Scale Single Score'!$D$2:$D$8, 0)), 0)</f>
        <v>3</v>
      </c>
      <c r="N18" s="39">
        <f ca="1">IF($C18&lt;&gt;0, INDEX('Dev Likert Scale Single Score'!$E$2:$E$8, MATCH(INDEX('Admin Single Score'!N$4:N$233, MATCH($C18, 'Admin Single Score'!$C$4:$C$233, 0)), 'Dev Likert Scale Single Score'!$D$2:$D$8, 0)), 0)</f>
        <v>4</v>
      </c>
      <c r="O18" s="39">
        <f ca="1">IF($C18&lt;&gt;0, INDEX('Dev Likert Scale Single Score'!$E$2:$E$8, MATCH(INDEX('Admin Single Score'!O$4:O$233, MATCH($C18, 'Admin Single Score'!$C$4:$C$233, 0)), 'Dev Likert Scale Single Score'!$D$2:$D$8, 0)), 0)</f>
        <v>3</v>
      </c>
      <c r="P18" s="39">
        <f ca="1">IF($C18&lt;&gt;0, INDEX('Dev Likert Scale Single Score'!$E$2:$E$8, MATCH(INDEX('Admin Single Score'!P$4:P$233, MATCH($C18, 'Admin Single Score'!$C$4:$C$233, 0)), 'Dev Likert Scale Single Score'!$D$2:$D$8, 0)), 0)</f>
        <v>5</v>
      </c>
      <c r="Q18" s="39">
        <f ca="1">IF($C18&lt;&gt;0, INDEX('Dev Likert Scale Single Score'!$E$2:$E$8, MATCH(INDEX('Admin Single Score'!Q$4:Q$233, MATCH($C18, 'Admin Single Score'!$C$4:$C$233, 0)), 'Dev Likert Scale Single Score'!$D$2:$D$8, 0)), 0)</f>
        <v>0</v>
      </c>
      <c r="R18" s="39" t="e">
        <f ca="1">IF($C18&lt;&gt;0, INDEX('Dev Likert Scale Single Score'!$E$2:$E$8, MATCH(INDEX('Admin Single Score'!R$4:R$233, MATCH($C18, 'Admin Single Score'!$C$4:$C$233, 0)), 'Dev Likert Scale Single Score'!$D$2:$D$8, 0)), 0)</f>
        <v>#N/A</v>
      </c>
      <c r="S18" s="39" t="e">
        <f ca="1">IF($C18&lt;&gt;0, INDEX('Dev Likert Scale Single Score'!$E$2:$E$8, MATCH(INDEX('Admin Single Score'!S$4:S$233, MATCH($C18, 'Admin Single Score'!$C$4:$C$233, 0)), 'Dev Likert Scale Single Score'!$D$2:$D$8, 0)), 0)</f>
        <v>#N/A</v>
      </c>
      <c r="T18" s="39" t="e">
        <f ca="1">IF($C18&lt;&gt;0, INDEX('Dev Likert Scale Single Score'!$E$2:$E$8, MATCH(INDEX('Admin Single Score'!T$4:T$233, MATCH($C18, 'Admin Single Score'!$C$4:$C$233, 0)), 'Dev Likert Scale Single Score'!$D$2:$D$8, 0)), 0)</f>
        <v>#N/A</v>
      </c>
      <c r="U18" s="39" t="e">
        <f ca="1">IF($C18&lt;&gt;0, INDEX('Dev Likert Scale Single Score'!$E$2:$E$8, MATCH(INDEX('Admin Single Score'!U$4:U$233, MATCH($C18, 'Admin Single Score'!$C$4:$C$233, 0)), 'Dev Likert Scale Single Score'!$D$2:$D$8, 0)), 0)</f>
        <v>#N/A</v>
      </c>
      <c r="V18" s="39" t="e">
        <f ca="1">IF($C18&lt;&gt;0, INDEX('Dev Likert Scale Single Score'!$E$2:$E$8, MATCH(INDEX('Admin Single Score'!V$4:V$233, MATCH($C18, 'Admin Single Score'!$C$4:$C$233, 0)), 'Dev Likert Scale Single Score'!$D$2:$D$8, 0)), 0)</f>
        <v>#N/A</v>
      </c>
      <c r="W18" s="39" t="e">
        <f ca="1">IF($C18&lt;&gt;0, INDEX('Dev Likert Scale Single Score'!$E$2:$E$8, MATCH(INDEX('Admin Single Score'!W$4:W$233, MATCH($C18, 'Admin Single Score'!$C$4:$C$233, 0)), 'Dev Likert Scale Single Score'!$D$2:$D$8, 0)), 0)</f>
        <v>#N/A</v>
      </c>
      <c r="X18" s="39" t="e">
        <f ca="1">IF($C18&lt;&gt;0, INDEX('Dev Likert Scale Single Score'!$E$2:$E$8, MATCH(INDEX('Admin Single Score'!X$4:X$233, MATCH($C18, 'Admin Single Score'!$C$4:$C$233, 0)), 'Dev Likert Scale Single Score'!$D$2:$D$8, 0)), 0)</f>
        <v>#N/A</v>
      </c>
      <c r="Y18" s="39" t="e">
        <f ca="1">IF($C18&lt;&gt;0, INDEX('Dev Likert Scale Single Score'!$E$2:$E$8, MATCH(INDEX('Admin Single Score'!Y$4:Y$233, MATCH($C18, 'Admin Single Score'!$C$4:$C$233, 0)), 'Dev Likert Scale Single Score'!$D$2:$D$8, 0)), 0)</f>
        <v>#N/A</v>
      </c>
      <c r="Z18" s="39" t="e">
        <f ca="1">IF($C18&lt;&gt;0, INDEX('Dev Likert Scale Single Score'!$E$2:$E$8, MATCH(INDEX('Admin Single Score'!Z$4:Z$233, MATCH($C18, 'Admin Single Score'!$C$4:$C$233, 0)), 'Dev Likert Scale Single Score'!$D$2:$D$8, 0)), 0)</f>
        <v>#N/A</v>
      </c>
      <c r="AA18" s="39" t="e">
        <f ca="1">IF($C18&lt;&gt;0, INDEX('Dev Likert Scale Single Score'!$E$2:$E$8, MATCH(INDEX('Admin Single Score'!AA$4:AA$233, MATCH($C18, 'Admin Single Score'!$C$4:$C$233, 0)), 'Dev Likert Scale Single Score'!$D$2:$D$8, 0)), 0)</f>
        <v>#N/A</v>
      </c>
      <c r="AB18" s="39" t="e">
        <f ca="1">IF($C18&lt;&gt;0, INDEX('Dev Likert Scale Single Score'!$E$2:$E$8, MATCH(INDEX('Admin Single Score'!AB$4:AB$233, MATCH($C18, 'Admin Single Score'!$C$4:$C$233, 0)), 'Dev Likert Scale Single Score'!$D$2:$D$8, 0)), 0)</f>
        <v>#N/A</v>
      </c>
      <c r="AC18" s="39" t="e">
        <f ca="1">IF($C18&lt;&gt;0, INDEX('Dev Likert Scale Single Score'!$E$2:$E$8, MATCH(INDEX('Admin Single Score'!AC$4:AC$233, MATCH($C18, 'Admin Single Score'!$C$4:$C$233, 0)), 'Dev Likert Scale Single Score'!$D$2:$D$8, 0)), 0)</f>
        <v>#N/A</v>
      </c>
      <c r="AD18" s="39" t="e">
        <f ca="1">IF($C18&lt;&gt;0, INDEX('Dev Likert Scale Single Score'!$E$2:$E$8, MATCH(INDEX('Admin Single Score'!AD$4:AD$233, MATCH($C18, 'Admin Single Score'!$C$4:$C$233, 0)), 'Dev Likert Scale Single Score'!$D$2:$D$8, 0)), 0)</f>
        <v>#N/A</v>
      </c>
      <c r="AE18" s="39" t="e">
        <f ca="1">IF($C18&lt;&gt;0, INDEX('Dev Likert Scale Single Score'!$E$2:$E$8, MATCH(INDEX('Admin Single Score'!AE$4:AE$233, MATCH($C18, 'Admin Single Score'!$C$4:$C$233, 0)), 'Dev Likert Scale Single Score'!$D$2:$D$8, 0)), 0)</f>
        <v>#N/A</v>
      </c>
      <c r="AF18" s="39" t="e">
        <f ca="1">IF($C18&lt;&gt;0, INDEX('Dev Likert Scale Single Score'!$E$2:$E$8, MATCH(INDEX('Admin Single Score'!AF$4:AF$233, MATCH($C18, 'Admin Single Score'!$C$4:$C$233, 0)), 'Dev Likert Scale Single Score'!$D$2:$D$8, 0)), 0)</f>
        <v>#N/A</v>
      </c>
      <c r="AG18" s="39" t="e">
        <f ca="1">IF($C18&lt;&gt;0, INDEX('Dev Likert Scale Single Score'!$E$2:$E$8, MATCH(INDEX('Admin Single Score'!AG$4:AG$233, MATCH($C18, 'Admin Single Score'!$C$4:$C$233, 0)), 'Dev Likert Scale Single Score'!$D$2:$D$8, 0)), 0)</f>
        <v>#N/A</v>
      </c>
      <c r="AH18" s="39" t="e">
        <f ca="1">IF($C18&lt;&gt;0, INDEX('Dev Likert Scale Single Score'!$E$2:$E$8, MATCH(INDEX('Admin Single Score'!AH$4:AH$233, MATCH($C18, 'Admin Single Score'!$C$4:$C$233, 0)), 'Dev Likert Scale Single Score'!$D$2:$D$8, 0)), 0)</f>
        <v>#N/A</v>
      </c>
      <c r="AI18" s="39" t="e">
        <f ca="1">IF($C18&lt;&gt;0, INDEX('Dev Likert Scale Single Score'!$E$2:$E$8, MATCH(INDEX('Admin Single Score'!AI$4:AI$233, MATCH($C18, 'Admin Single Score'!$C$4:$C$233, 0)), 'Dev Likert Scale Single Score'!$D$2:$D$8, 0)), 0)</f>
        <v>#N/A</v>
      </c>
      <c r="AJ18" s="39" t="e">
        <f ca="1">IF($C18&lt;&gt;0, INDEX('Dev Likert Scale Single Score'!$E$2:$E$8, MATCH(INDEX('Admin Single Score'!AJ$4:AJ$233, MATCH($C18, 'Admin Single Score'!$C$4:$C$233, 0)), 'Dev Likert Scale Single Score'!$D$2:$D$8, 0)), 0)</f>
        <v>#N/A</v>
      </c>
      <c r="AK18" s="39" t="e">
        <f ca="1">IF($C18&lt;&gt;0, INDEX('Dev Likert Scale Single Score'!$E$2:$E$8, MATCH(INDEX('Admin Single Score'!AK$4:AK$233, MATCH($C18, 'Admin Single Score'!$C$4:$C$233, 0)), 'Dev Likert Scale Single Score'!$D$2:$D$8, 0)), 0)</f>
        <v>#N/A</v>
      </c>
      <c r="AL18" s="39" t="e">
        <f ca="1">IF($C18&lt;&gt;0, INDEX('Dev Likert Scale Single Score'!$E$2:$E$8, MATCH(INDEX('Admin Single Score'!AL$4:AL$233, MATCH($C18, 'Admin Single Score'!$C$4:$C$233, 0)), 'Dev Likert Scale Single Score'!$D$2:$D$8, 0)), 0)</f>
        <v>#N/A</v>
      </c>
      <c r="AM18" s="39" t="e">
        <f ca="1">IF($C18&lt;&gt;0, INDEX('Dev Likert Scale Single Score'!$E$2:$E$8, MATCH(INDEX('Admin Single Score'!AM$4:AM$233, MATCH($C18, 'Admin Single Score'!$C$4:$C$233, 0)), 'Dev Likert Scale Single Score'!$D$2:$D$8, 0)), 0)</f>
        <v>#N/A</v>
      </c>
      <c r="AN18" s="39" t="e">
        <f ca="1">IF($C18&lt;&gt;0, INDEX('Dev Likert Scale Single Score'!$E$2:$E$8, MATCH(INDEX('Admin Single Score'!AN$4:AN$233, MATCH($C18, 'Admin Single Score'!$C$4:$C$233, 0)), 'Dev Likert Scale Single Score'!$D$2:$D$8, 0)), 0)</f>
        <v>#N/A</v>
      </c>
      <c r="AO18" s="39" t="e">
        <f ca="1">IF($C18&lt;&gt;0, INDEX('Dev Likert Scale Single Score'!$E$2:$E$8, MATCH(INDEX('Admin Single Score'!AO$4:AO$233, MATCH($C18, 'Admin Single Score'!$C$4:$C$233, 0)), 'Dev Likert Scale Single Score'!$D$2:$D$8, 0)), 0)</f>
        <v>#N/A</v>
      </c>
      <c r="AP18" s="39" t="e">
        <f ca="1">IF($C18&lt;&gt;0, INDEX('Dev Likert Scale Single Score'!$E$2:$E$8, MATCH(INDEX('Admin Single Score'!AP$4:AP$233, MATCH($C18, 'Admin Single Score'!$C$4:$C$233, 0)), 'Dev Likert Scale Single Score'!$D$2:$D$8, 0)), 0)</f>
        <v>#N/A</v>
      </c>
      <c r="AQ18" s="39" t="e">
        <f ca="1">IF($C18&lt;&gt;0, INDEX('Dev Likert Scale Single Score'!$E$2:$E$8, MATCH(INDEX('Admin Single Score'!AQ$4:AQ$233, MATCH($C18, 'Admin Single Score'!$C$4:$C$233, 0)), 'Dev Likert Scale Single Score'!$D$2:$D$8, 0)), 0)</f>
        <v>#N/A</v>
      </c>
    </row>
    <row r="19" spans="1:43" ht="76.5" thickTop="1" thickBot="1" x14ac:dyDescent="0.3">
      <c r="A19" s="13" t="str">
        <f>Questionnaire!A18</f>
        <v>Question_17</v>
      </c>
      <c r="B19" s="13" t="str">
        <f>Questionnaire!B18</f>
        <v xml:space="preserve">Compared to the other areas where the fishers operate (or could operate), how is the abundance of vulnerable and/or protected species and/or habitats which are sensitive to the fishing activity, inside the MPA? </v>
      </c>
      <c r="C19" s="13" t="str">
        <f>Questionnaire!C18</f>
        <v>Similar to other areas where the fishers operate.</v>
      </c>
      <c r="D19" s="39">
        <f ca="1">IF($C19&lt;&gt;0, INDEX('Dev Likert Scale Single Score'!$E$2:$E$8, MATCH(INDEX('Admin Single Score'!D$4:D$233, MATCH($C19, 'Admin Single Score'!$C$4:$C$233, 0)), 'Dev Likert Scale Single Score'!$D$2:$D$8, 0)), 0)</f>
        <v>2</v>
      </c>
      <c r="E19" s="39">
        <f ca="1">IF($C19&lt;&gt;0, INDEX('Dev Likert Scale Single Score'!$E$2:$E$8, MATCH(INDEX('Admin Single Score'!E$4:E$233, MATCH($C19, 'Admin Single Score'!$C$4:$C$233, 0)), 'Dev Likert Scale Single Score'!$D$2:$D$8, 0)), 0)</f>
        <v>2</v>
      </c>
      <c r="F19" s="39">
        <f ca="1">IF($C19&lt;&gt;0, INDEX('Dev Likert Scale Single Score'!$E$2:$E$8, MATCH(INDEX('Admin Single Score'!F$4:F$233, MATCH($C19, 'Admin Single Score'!$C$4:$C$233, 0)), 'Dev Likert Scale Single Score'!$D$2:$D$8, 0)), 0)</f>
        <v>2</v>
      </c>
      <c r="G19" s="39">
        <f ca="1">IF($C19&lt;&gt;0, INDEX('Dev Likert Scale Single Score'!$E$2:$E$8, MATCH(INDEX('Admin Single Score'!G$4:G$233, MATCH($C19, 'Admin Single Score'!$C$4:$C$233, 0)), 'Dev Likert Scale Single Score'!$D$2:$D$8, 0)), 0)</f>
        <v>0</v>
      </c>
      <c r="H19" s="39">
        <f ca="1">IF($C19&lt;&gt;0, INDEX('Dev Likert Scale Single Score'!$E$2:$E$8, MATCH(INDEX('Admin Single Score'!H$4:H$233, MATCH($C19, 'Admin Single Score'!$C$4:$C$233, 0)), 'Dev Likert Scale Single Score'!$D$2:$D$8, 0)), 0)</f>
        <v>0</v>
      </c>
      <c r="I19" s="39">
        <f ca="1">IF($C19&lt;&gt;0, INDEX('Dev Likert Scale Single Score'!$E$2:$E$8, MATCH(INDEX('Admin Single Score'!I$4:I$233, MATCH($C19, 'Admin Single Score'!$C$4:$C$233, 0)), 'Dev Likert Scale Single Score'!$D$2:$D$8, 0)), 0)</f>
        <v>0</v>
      </c>
      <c r="J19" s="39">
        <f ca="1">IF($C19&lt;&gt;0, INDEX('Dev Likert Scale Single Score'!$E$2:$E$8, MATCH(INDEX('Admin Single Score'!J$4:J$233, MATCH($C19, 'Admin Single Score'!$C$4:$C$233, 0)), 'Dev Likert Scale Single Score'!$D$2:$D$8, 0)), 0)</f>
        <v>0</v>
      </c>
      <c r="K19" s="39">
        <f ca="1">IF($C19&lt;&gt;0, INDEX('Dev Likert Scale Single Score'!$E$2:$E$8, MATCH(INDEX('Admin Single Score'!K$4:K$233, MATCH($C19, 'Admin Single Score'!$C$4:$C$233, 0)), 'Dev Likert Scale Single Score'!$D$2:$D$8, 0)), 0)</f>
        <v>0</v>
      </c>
      <c r="L19" s="39">
        <f ca="1">IF($C19&lt;&gt;0, INDEX('Dev Likert Scale Single Score'!$E$2:$E$8, MATCH(INDEX('Admin Single Score'!L$4:L$233, MATCH($C19, 'Admin Single Score'!$C$4:$C$233, 0)), 'Dev Likert Scale Single Score'!$D$2:$D$8, 0)), 0)</f>
        <v>0</v>
      </c>
      <c r="M19" s="39">
        <f ca="1">IF($C19&lt;&gt;0, INDEX('Dev Likert Scale Single Score'!$E$2:$E$8, MATCH(INDEX('Admin Single Score'!M$4:M$233, MATCH($C19, 'Admin Single Score'!$C$4:$C$233, 0)), 'Dev Likert Scale Single Score'!$D$2:$D$8, 0)), 0)</f>
        <v>0</v>
      </c>
      <c r="N19" s="39">
        <f ca="1">IF($C19&lt;&gt;0, INDEX('Dev Likert Scale Single Score'!$E$2:$E$8, MATCH(INDEX('Admin Single Score'!N$4:N$233, MATCH($C19, 'Admin Single Score'!$C$4:$C$233, 0)), 'Dev Likert Scale Single Score'!$D$2:$D$8, 0)), 0)</f>
        <v>0</v>
      </c>
      <c r="O19" s="39">
        <f ca="1">IF($C19&lt;&gt;0, INDEX('Dev Likert Scale Single Score'!$E$2:$E$8, MATCH(INDEX('Admin Single Score'!O$4:O$233, MATCH($C19, 'Admin Single Score'!$C$4:$C$233, 0)), 'Dev Likert Scale Single Score'!$D$2:$D$8, 0)), 0)</f>
        <v>0</v>
      </c>
      <c r="P19" s="39">
        <f ca="1">IF($C19&lt;&gt;0, INDEX('Dev Likert Scale Single Score'!$E$2:$E$8, MATCH(INDEX('Admin Single Score'!P$4:P$233, MATCH($C19, 'Admin Single Score'!$C$4:$C$233, 0)), 'Dev Likert Scale Single Score'!$D$2:$D$8, 0)), 0)</f>
        <v>0</v>
      </c>
      <c r="Q19" s="39">
        <f ca="1">IF($C19&lt;&gt;0, INDEX('Dev Likert Scale Single Score'!$E$2:$E$8, MATCH(INDEX('Admin Single Score'!Q$4:Q$233, MATCH($C19, 'Admin Single Score'!$C$4:$C$233, 0)), 'Dev Likert Scale Single Score'!$D$2:$D$8, 0)), 0)</f>
        <v>0</v>
      </c>
      <c r="R19" s="39" t="e">
        <f ca="1">IF($C19&lt;&gt;0, INDEX('Dev Likert Scale Single Score'!$E$2:$E$8, MATCH(INDEX('Admin Single Score'!R$4:R$233, MATCH($C19, 'Admin Single Score'!$C$4:$C$233, 0)), 'Dev Likert Scale Single Score'!$D$2:$D$8, 0)), 0)</f>
        <v>#N/A</v>
      </c>
      <c r="S19" s="39" t="e">
        <f ca="1">IF($C19&lt;&gt;0, INDEX('Dev Likert Scale Single Score'!$E$2:$E$8, MATCH(INDEX('Admin Single Score'!S$4:S$233, MATCH($C19, 'Admin Single Score'!$C$4:$C$233, 0)), 'Dev Likert Scale Single Score'!$D$2:$D$8, 0)), 0)</f>
        <v>#N/A</v>
      </c>
      <c r="T19" s="39" t="e">
        <f ca="1">IF($C19&lt;&gt;0, INDEX('Dev Likert Scale Single Score'!$E$2:$E$8, MATCH(INDEX('Admin Single Score'!T$4:T$233, MATCH($C19, 'Admin Single Score'!$C$4:$C$233, 0)), 'Dev Likert Scale Single Score'!$D$2:$D$8, 0)), 0)</f>
        <v>#N/A</v>
      </c>
      <c r="U19" s="39" t="e">
        <f ca="1">IF($C19&lt;&gt;0, INDEX('Dev Likert Scale Single Score'!$E$2:$E$8, MATCH(INDEX('Admin Single Score'!U$4:U$233, MATCH($C19, 'Admin Single Score'!$C$4:$C$233, 0)), 'Dev Likert Scale Single Score'!$D$2:$D$8, 0)), 0)</f>
        <v>#N/A</v>
      </c>
      <c r="V19" s="39" t="e">
        <f ca="1">IF($C19&lt;&gt;0, INDEX('Dev Likert Scale Single Score'!$E$2:$E$8, MATCH(INDEX('Admin Single Score'!V$4:V$233, MATCH($C19, 'Admin Single Score'!$C$4:$C$233, 0)), 'Dev Likert Scale Single Score'!$D$2:$D$8, 0)), 0)</f>
        <v>#N/A</v>
      </c>
      <c r="W19" s="39" t="e">
        <f ca="1">IF($C19&lt;&gt;0, INDEX('Dev Likert Scale Single Score'!$E$2:$E$8, MATCH(INDEX('Admin Single Score'!W$4:W$233, MATCH($C19, 'Admin Single Score'!$C$4:$C$233, 0)), 'Dev Likert Scale Single Score'!$D$2:$D$8, 0)), 0)</f>
        <v>#N/A</v>
      </c>
      <c r="X19" s="39" t="e">
        <f ca="1">IF($C19&lt;&gt;0, INDEX('Dev Likert Scale Single Score'!$E$2:$E$8, MATCH(INDEX('Admin Single Score'!X$4:X$233, MATCH($C19, 'Admin Single Score'!$C$4:$C$233, 0)), 'Dev Likert Scale Single Score'!$D$2:$D$8, 0)), 0)</f>
        <v>#N/A</v>
      </c>
      <c r="Y19" s="39" t="e">
        <f ca="1">IF($C19&lt;&gt;0, INDEX('Dev Likert Scale Single Score'!$E$2:$E$8, MATCH(INDEX('Admin Single Score'!Y$4:Y$233, MATCH($C19, 'Admin Single Score'!$C$4:$C$233, 0)), 'Dev Likert Scale Single Score'!$D$2:$D$8, 0)), 0)</f>
        <v>#N/A</v>
      </c>
      <c r="Z19" s="39" t="e">
        <f ca="1">IF($C19&lt;&gt;0, INDEX('Dev Likert Scale Single Score'!$E$2:$E$8, MATCH(INDEX('Admin Single Score'!Z$4:Z$233, MATCH($C19, 'Admin Single Score'!$C$4:$C$233, 0)), 'Dev Likert Scale Single Score'!$D$2:$D$8, 0)), 0)</f>
        <v>#N/A</v>
      </c>
      <c r="AA19" s="39" t="e">
        <f ca="1">IF($C19&lt;&gt;0, INDEX('Dev Likert Scale Single Score'!$E$2:$E$8, MATCH(INDEX('Admin Single Score'!AA$4:AA$233, MATCH($C19, 'Admin Single Score'!$C$4:$C$233, 0)), 'Dev Likert Scale Single Score'!$D$2:$D$8, 0)), 0)</f>
        <v>#N/A</v>
      </c>
      <c r="AB19" s="39" t="e">
        <f ca="1">IF($C19&lt;&gt;0, INDEX('Dev Likert Scale Single Score'!$E$2:$E$8, MATCH(INDEX('Admin Single Score'!AB$4:AB$233, MATCH($C19, 'Admin Single Score'!$C$4:$C$233, 0)), 'Dev Likert Scale Single Score'!$D$2:$D$8, 0)), 0)</f>
        <v>#N/A</v>
      </c>
      <c r="AC19" s="39" t="e">
        <f ca="1">IF($C19&lt;&gt;0, INDEX('Dev Likert Scale Single Score'!$E$2:$E$8, MATCH(INDEX('Admin Single Score'!AC$4:AC$233, MATCH($C19, 'Admin Single Score'!$C$4:$C$233, 0)), 'Dev Likert Scale Single Score'!$D$2:$D$8, 0)), 0)</f>
        <v>#N/A</v>
      </c>
      <c r="AD19" s="39" t="e">
        <f ca="1">IF($C19&lt;&gt;0, INDEX('Dev Likert Scale Single Score'!$E$2:$E$8, MATCH(INDEX('Admin Single Score'!AD$4:AD$233, MATCH($C19, 'Admin Single Score'!$C$4:$C$233, 0)), 'Dev Likert Scale Single Score'!$D$2:$D$8, 0)), 0)</f>
        <v>#N/A</v>
      </c>
      <c r="AE19" s="39" t="e">
        <f ca="1">IF($C19&lt;&gt;0, INDEX('Dev Likert Scale Single Score'!$E$2:$E$8, MATCH(INDEX('Admin Single Score'!AE$4:AE$233, MATCH($C19, 'Admin Single Score'!$C$4:$C$233, 0)), 'Dev Likert Scale Single Score'!$D$2:$D$8, 0)), 0)</f>
        <v>#N/A</v>
      </c>
      <c r="AF19" s="39" t="e">
        <f ca="1">IF($C19&lt;&gt;0, INDEX('Dev Likert Scale Single Score'!$E$2:$E$8, MATCH(INDEX('Admin Single Score'!AF$4:AF$233, MATCH($C19, 'Admin Single Score'!$C$4:$C$233, 0)), 'Dev Likert Scale Single Score'!$D$2:$D$8, 0)), 0)</f>
        <v>#N/A</v>
      </c>
      <c r="AG19" s="39" t="e">
        <f ca="1">IF($C19&lt;&gt;0, INDEX('Dev Likert Scale Single Score'!$E$2:$E$8, MATCH(INDEX('Admin Single Score'!AG$4:AG$233, MATCH($C19, 'Admin Single Score'!$C$4:$C$233, 0)), 'Dev Likert Scale Single Score'!$D$2:$D$8, 0)), 0)</f>
        <v>#N/A</v>
      </c>
      <c r="AH19" s="39" t="e">
        <f ca="1">IF($C19&lt;&gt;0, INDEX('Dev Likert Scale Single Score'!$E$2:$E$8, MATCH(INDEX('Admin Single Score'!AH$4:AH$233, MATCH($C19, 'Admin Single Score'!$C$4:$C$233, 0)), 'Dev Likert Scale Single Score'!$D$2:$D$8, 0)), 0)</f>
        <v>#N/A</v>
      </c>
      <c r="AI19" s="39" t="e">
        <f ca="1">IF($C19&lt;&gt;0, INDEX('Dev Likert Scale Single Score'!$E$2:$E$8, MATCH(INDEX('Admin Single Score'!AI$4:AI$233, MATCH($C19, 'Admin Single Score'!$C$4:$C$233, 0)), 'Dev Likert Scale Single Score'!$D$2:$D$8, 0)), 0)</f>
        <v>#N/A</v>
      </c>
      <c r="AJ19" s="39" t="e">
        <f ca="1">IF($C19&lt;&gt;0, INDEX('Dev Likert Scale Single Score'!$E$2:$E$8, MATCH(INDEX('Admin Single Score'!AJ$4:AJ$233, MATCH($C19, 'Admin Single Score'!$C$4:$C$233, 0)), 'Dev Likert Scale Single Score'!$D$2:$D$8, 0)), 0)</f>
        <v>#N/A</v>
      </c>
      <c r="AK19" s="39" t="e">
        <f ca="1">IF($C19&lt;&gt;0, INDEX('Dev Likert Scale Single Score'!$E$2:$E$8, MATCH(INDEX('Admin Single Score'!AK$4:AK$233, MATCH($C19, 'Admin Single Score'!$C$4:$C$233, 0)), 'Dev Likert Scale Single Score'!$D$2:$D$8, 0)), 0)</f>
        <v>#N/A</v>
      </c>
      <c r="AL19" s="39" t="e">
        <f ca="1">IF($C19&lt;&gt;0, INDEX('Dev Likert Scale Single Score'!$E$2:$E$8, MATCH(INDEX('Admin Single Score'!AL$4:AL$233, MATCH($C19, 'Admin Single Score'!$C$4:$C$233, 0)), 'Dev Likert Scale Single Score'!$D$2:$D$8, 0)), 0)</f>
        <v>#N/A</v>
      </c>
      <c r="AM19" s="39" t="e">
        <f ca="1">IF($C19&lt;&gt;0, INDEX('Dev Likert Scale Single Score'!$E$2:$E$8, MATCH(INDEX('Admin Single Score'!AM$4:AM$233, MATCH($C19, 'Admin Single Score'!$C$4:$C$233, 0)), 'Dev Likert Scale Single Score'!$D$2:$D$8, 0)), 0)</f>
        <v>#N/A</v>
      </c>
      <c r="AN19" s="39" t="e">
        <f ca="1">IF($C19&lt;&gt;0, INDEX('Dev Likert Scale Single Score'!$E$2:$E$8, MATCH(INDEX('Admin Single Score'!AN$4:AN$233, MATCH($C19, 'Admin Single Score'!$C$4:$C$233, 0)), 'Dev Likert Scale Single Score'!$D$2:$D$8, 0)), 0)</f>
        <v>#N/A</v>
      </c>
      <c r="AO19" s="39" t="e">
        <f ca="1">IF($C19&lt;&gt;0, INDEX('Dev Likert Scale Single Score'!$E$2:$E$8, MATCH(INDEX('Admin Single Score'!AO$4:AO$233, MATCH($C19, 'Admin Single Score'!$C$4:$C$233, 0)), 'Dev Likert Scale Single Score'!$D$2:$D$8, 0)), 0)</f>
        <v>#N/A</v>
      </c>
      <c r="AP19" s="39" t="e">
        <f ca="1">IF($C19&lt;&gt;0, INDEX('Dev Likert Scale Single Score'!$E$2:$E$8, MATCH(INDEX('Admin Single Score'!AP$4:AP$233, MATCH($C19, 'Admin Single Score'!$C$4:$C$233, 0)), 'Dev Likert Scale Single Score'!$D$2:$D$8, 0)), 0)</f>
        <v>#N/A</v>
      </c>
      <c r="AQ19" s="39" t="e">
        <f ca="1">IF($C19&lt;&gt;0, INDEX('Dev Likert Scale Single Score'!$E$2:$E$8, MATCH(INDEX('Admin Single Score'!AQ$4:AQ$233, MATCH($C19, 'Admin Single Score'!$C$4:$C$233, 0)), 'Dev Likert Scale Single Score'!$D$2:$D$8, 0)), 0)</f>
        <v>#N/A</v>
      </c>
    </row>
    <row r="20" spans="1:43" ht="46.5" thickTop="1" thickBot="1" x14ac:dyDescent="0.3">
      <c r="A20" s="13" t="str">
        <f>Questionnaire!A19</f>
        <v>Question_18</v>
      </c>
      <c r="B20" s="13" t="str">
        <f>Questionnaire!B19</f>
        <v xml:space="preserve">Compared to other areas where the fishers operate, how large is the biodiversity in the MPA? </v>
      </c>
      <c r="C20" s="13" t="str">
        <f>Questionnaire!C19</f>
        <v>The biodiversity in the MPA is high compared to other areas where the fishers operate.</v>
      </c>
      <c r="D20" s="39">
        <f ca="1">IF($C20&lt;&gt;0, INDEX('Dev Likert Scale Single Score'!$E$2:$E$8, MATCH(INDEX('Admin Single Score'!D$4:D$233, MATCH($C20, 'Admin Single Score'!$C$4:$C$233, 0)), 'Dev Likert Scale Single Score'!$D$2:$D$8, 0)), 0)</f>
        <v>2</v>
      </c>
      <c r="E20" s="39">
        <f ca="1">IF($C20&lt;&gt;0, INDEX('Dev Likert Scale Single Score'!$E$2:$E$8, MATCH(INDEX('Admin Single Score'!E$4:E$233, MATCH($C20, 'Admin Single Score'!$C$4:$C$233, 0)), 'Dev Likert Scale Single Score'!$D$2:$D$8, 0)), 0)</f>
        <v>2</v>
      </c>
      <c r="F20" s="39">
        <f ca="1">IF($C20&lt;&gt;0, INDEX('Dev Likert Scale Single Score'!$E$2:$E$8, MATCH(INDEX('Admin Single Score'!F$4:F$233, MATCH($C20, 'Admin Single Score'!$C$4:$C$233, 0)), 'Dev Likert Scale Single Score'!$D$2:$D$8, 0)), 0)</f>
        <v>3</v>
      </c>
      <c r="G20" s="39">
        <f ca="1">IF($C20&lt;&gt;0, INDEX('Dev Likert Scale Single Score'!$E$2:$E$8, MATCH(INDEX('Admin Single Score'!G$4:G$233, MATCH($C20, 'Admin Single Score'!$C$4:$C$233, 0)), 'Dev Likert Scale Single Score'!$D$2:$D$8, 0)), 0)</f>
        <v>0</v>
      </c>
      <c r="H20" s="39">
        <f ca="1">IF($C20&lt;&gt;0, INDEX('Dev Likert Scale Single Score'!$E$2:$E$8, MATCH(INDEX('Admin Single Score'!H$4:H$233, MATCH($C20, 'Admin Single Score'!$C$4:$C$233, 0)), 'Dev Likert Scale Single Score'!$D$2:$D$8, 0)), 0)</f>
        <v>0</v>
      </c>
      <c r="I20" s="39">
        <f ca="1">IF($C20&lt;&gt;0, INDEX('Dev Likert Scale Single Score'!$E$2:$E$8, MATCH(INDEX('Admin Single Score'!I$4:I$233, MATCH($C20, 'Admin Single Score'!$C$4:$C$233, 0)), 'Dev Likert Scale Single Score'!$D$2:$D$8, 0)), 0)</f>
        <v>0</v>
      </c>
      <c r="J20" s="39">
        <f ca="1">IF($C20&lt;&gt;0, INDEX('Dev Likert Scale Single Score'!$E$2:$E$8, MATCH(INDEX('Admin Single Score'!J$4:J$233, MATCH($C20, 'Admin Single Score'!$C$4:$C$233, 0)), 'Dev Likert Scale Single Score'!$D$2:$D$8, 0)), 0)</f>
        <v>0</v>
      </c>
      <c r="K20" s="39">
        <f ca="1">IF($C20&lt;&gt;0, INDEX('Dev Likert Scale Single Score'!$E$2:$E$8, MATCH(INDEX('Admin Single Score'!K$4:K$233, MATCH($C20, 'Admin Single Score'!$C$4:$C$233, 0)), 'Dev Likert Scale Single Score'!$D$2:$D$8, 0)), 0)</f>
        <v>0</v>
      </c>
      <c r="L20" s="39">
        <f ca="1">IF($C20&lt;&gt;0, INDEX('Dev Likert Scale Single Score'!$E$2:$E$8, MATCH(INDEX('Admin Single Score'!L$4:L$233, MATCH($C20, 'Admin Single Score'!$C$4:$C$233, 0)), 'Dev Likert Scale Single Score'!$D$2:$D$8, 0)), 0)</f>
        <v>0</v>
      </c>
      <c r="M20" s="39">
        <f ca="1">IF($C20&lt;&gt;0, INDEX('Dev Likert Scale Single Score'!$E$2:$E$8, MATCH(INDEX('Admin Single Score'!M$4:M$233, MATCH($C20, 'Admin Single Score'!$C$4:$C$233, 0)), 'Dev Likert Scale Single Score'!$D$2:$D$8, 0)), 0)</f>
        <v>0</v>
      </c>
      <c r="N20" s="39">
        <f ca="1">IF($C20&lt;&gt;0, INDEX('Dev Likert Scale Single Score'!$E$2:$E$8, MATCH(INDEX('Admin Single Score'!N$4:N$233, MATCH($C20, 'Admin Single Score'!$C$4:$C$233, 0)), 'Dev Likert Scale Single Score'!$D$2:$D$8, 0)), 0)</f>
        <v>0</v>
      </c>
      <c r="O20" s="39">
        <f ca="1">IF($C20&lt;&gt;0, INDEX('Dev Likert Scale Single Score'!$E$2:$E$8, MATCH(INDEX('Admin Single Score'!O$4:O$233, MATCH($C20, 'Admin Single Score'!$C$4:$C$233, 0)), 'Dev Likert Scale Single Score'!$D$2:$D$8, 0)), 0)</f>
        <v>0</v>
      </c>
      <c r="P20" s="39">
        <f ca="1">IF($C20&lt;&gt;0, INDEX('Dev Likert Scale Single Score'!$E$2:$E$8, MATCH(INDEX('Admin Single Score'!P$4:P$233, MATCH($C20, 'Admin Single Score'!$C$4:$C$233, 0)), 'Dev Likert Scale Single Score'!$D$2:$D$8, 0)), 0)</f>
        <v>0</v>
      </c>
      <c r="Q20" s="39">
        <f ca="1">IF($C20&lt;&gt;0, INDEX('Dev Likert Scale Single Score'!$E$2:$E$8, MATCH(INDEX('Admin Single Score'!Q$4:Q$233, MATCH($C20, 'Admin Single Score'!$C$4:$C$233, 0)), 'Dev Likert Scale Single Score'!$D$2:$D$8, 0)), 0)</f>
        <v>0</v>
      </c>
      <c r="R20" s="39" t="e">
        <f ca="1">IF($C20&lt;&gt;0, INDEX('Dev Likert Scale Single Score'!$E$2:$E$8, MATCH(INDEX('Admin Single Score'!R$4:R$233, MATCH($C20, 'Admin Single Score'!$C$4:$C$233, 0)), 'Dev Likert Scale Single Score'!$D$2:$D$8, 0)), 0)</f>
        <v>#N/A</v>
      </c>
      <c r="S20" s="39" t="e">
        <f ca="1">IF($C20&lt;&gt;0, INDEX('Dev Likert Scale Single Score'!$E$2:$E$8, MATCH(INDEX('Admin Single Score'!S$4:S$233, MATCH($C20, 'Admin Single Score'!$C$4:$C$233, 0)), 'Dev Likert Scale Single Score'!$D$2:$D$8, 0)), 0)</f>
        <v>#N/A</v>
      </c>
      <c r="T20" s="39" t="e">
        <f ca="1">IF($C20&lt;&gt;0, INDEX('Dev Likert Scale Single Score'!$E$2:$E$8, MATCH(INDEX('Admin Single Score'!T$4:T$233, MATCH($C20, 'Admin Single Score'!$C$4:$C$233, 0)), 'Dev Likert Scale Single Score'!$D$2:$D$8, 0)), 0)</f>
        <v>#N/A</v>
      </c>
      <c r="U20" s="39" t="e">
        <f ca="1">IF($C20&lt;&gt;0, INDEX('Dev Likert Scale Single Score'!$E$2:$E$8, MATCH(INDEX('Admin Single Score'!U$4:U$233, MATCH($C20, 'Admin Single Score'!$C$4:$C$233, 0)), 'Dev Likert Scale Single Score'!$D$2:$D$8, 0)), 0)</f>
        <v>#N/A</v>
      </c>
      <c r="V20" s="39" t="e">
        <f ca="1">IF($C20&lt;&gt;0, INDEX('Dev Likert Scale Single Score'!$E$2:$E$8, MATCH(INDEX('Admin Single Score'!V$4:V$233, MATCH($C20, 'Admin Single Score'!$C$4:$C$233, 0)), 'Dev Likert Scale Single Score'!$D$2:$D$8, 0)), 0)</f>
        <v>#N/A</v>
      </c>
      <c r="W20" s="39" t="e">
        <f ca="1">IF($C20&lt;&gt;0, INDEX('Dev Likert Scale Single Score'!$E$2:$E$8, MATCH(INDEX('Admin Single Score'!W$4:W$233, MATCH($C20, 'Admin Single Score'!$C$4:$C$233, 0)), 'Dev Likert Scale Single Score'!$D$2:$D$8, 0)), 0)</f>
        <v>#N/A</v>
      </c>
      <c r="X20" s="39" t="e">
        <f ca="1">IF($C20&lt;&gt;0, INDEX('Dev Likert Scale Single Score'!$E$2:$E$8, MATCH(INDEX('Admin Single Score'!X$4:X$233, MATCH($C20, 'Admin Single Score'!$C$4:$C$233, 0)), 'Dev Likert Scale Single Score'!$D$2:$D$8, 0)), 0)</f>
        <v>#N/A</v>
      </c>
      <c r="Y20" s="39" t="e">
        <f ca="1">IF($C20&lt;&gt;0, INDEX('Dev Likert Scale Single Score'!$E$2:$E$8, MATCH(INDEX('Admin Single Score'!Y$4:Y$233, MATCH($C20, 'Admin Single Score'!$C$4:$C$233, 0)), 'Dev Likert Scale Single Score'!$D$2:$D$8, 0)), 0)</f>
        <v>#N/A</v>
      </c>
      <c r="Z20" s="39" t="e">
        <f ca="1">IF($C20&lt;&gt;0, INDEX('Dev Likert Scale Single Score'!$E$2:$E$8, MATCH(INDEX('Admin Single Score'!Z$4:Z$233, MATCH($C20, 'Admin Single Score'!$C$4:$C$233, 0)), 'Dev Likert Scale Single Score'!$D$2:$D$8, 0)), 0)</f>
        <v>#N/A</v>
      </c>
      <c r="AA20" s="39" t="e">
        <f ca="1">IF($C20&lt;&gt;0, INDEX('Dev Likert Scale Single Score'!$E$2:$E$8, MATCH(INDEX('Admin Single Score'!AA$4:AA$233, MATCH($C20, 'Admin Single Score'!$C$4:$C$233, 0)), 'Dev Likert Scale Single Score'!$D$2:$D$8, 0)), 0)</f>
        <v>#N/A</v>
      </c>
      <c r="AB20" s="39" t="e">
        <f ca="1">IF($C20&lt;&gt;0, INDEX('Dev Likert Scale Single Score'!$E$2:$E$8, MATCH(INDEX('Admin Single Score'!AB$4:AB$233, MATCH($C20, 'Admin Single Score'!$C$4:$C$233, 0)), 'Dev Likert Scale Single Score'!$D$2:$D$8, 0)), 0)</f>
        <v>#N/A</v>
      </c>
      <c r="AC20" s="39" t="e">
        <f ca="1">IF($C20&lt;&gt;0, INDEX('Dev Likert Scale Single Score'!$E$2:$E$8, MATCH(INDEX('Admin Single Score'!AC$4:AC$233, MATCH($C20, 'Admin Single Score'!$C$4:$C$233, 0)), 'Dev Likert Scale Single Score'!$D$2:$D$8, 0)), 0)</f>
        <v>#N/A</v>
      </c>
      <c r="AD20" s="39" t="e">
        <f ca="1">IF($C20&lt;&gt;0, INDEX('Dev Likert Scale Single Score'!$E$2:$E$8, MATCH(INDEX('Admin Single Score'!AD$4:AD$233, MATCH($C20, 'Admin Single Score'!$C$4:$C$233, 0)), 'Dev Likert Scale Single Score'!$D$2:$D$8, 0)), 0)</f>
        <v>#N/A</v>
      </c>
      <c r="AE20" s="39" t="e">
        <f ca="1">IF($C20&lt;&gt;0, INDEX('Dev Likert Scale Single Score'!$E$2:$E$8, MATCH(INDEX('Admin Single Score'!AE$4:AE$233, MATCH($C20, 'Admin Single Score'!$C$4:$C$233, 0)), 'Dev Likert Scale Single Score'!$D$2:$D$8, 0)), 0)</f>
        <v>#N/A</v>
      </c>
      <c r="AF20" s="39" t="e">
        <f ca="1">IF($C20&lt;&gt;0, INDEX('Dev Likert Scale Single Score'!$E$2:$E$8, MATCH(INDEX('Admin Single Score'!AF$4:AF$233, MATCH($C20, 'Admin Single Score'!$C$4:$C$233, 0)), 'Dev Likert Scale Single Score'!$D$2:$D$8, 0)), 0)</f>
        <v>#N/A</v>
      </c>
      <c r="AG20" s="39" t="e">
        <f ca="1">IF($C20&lt;&gt;0, INDEX('Dev Likert Scale Single Score'!$E$2:$E$8, MATCH(INDEX('Admin Single Score'!AG$4:AG$233, MATCH($C20, 'Admin Single Score'!$C$4:$C$233, 0)), 'Dev Likert Scale Single Score'!$D$2:$D$8, 0)), 0)</f>
        <v>#N/A</v>
      </c>
      <c r="AH20" s="39" t="e">
        <f ca="1">IF($C20&lt;&gt;0, INDEX('Dev Likert Scale Single Score'!$E$2:$E$8, MATCH(INDEX('Admin Single Score'!AH$4:AH$233, MATCH($C20, 'Admin Single Score'!$C$4:$C$233, 0)), 'Dev Likert Scale Single Score'!$D$2:$D$8, 0)), 0)</f>
        <v>#N/A</v>
      </c>
      <c r="AI20" s="39" t="e">
        <f ca="1">IF($C20&lt;&gt;0, INDEX('Dev Likert Scale Single Score'!$E$2:$E$8, MATCH(INDEX('Admin Single Score'!AI$4:AI$233, MATCH($C20, 'Admin Single Score'!$C$4:$C$233, 0)), 'Dev Likert Scale Single Score'!$D$2:$D$8, 0)), 0)</f>
        <v>#N/A</v>
      </c>
      <c r="AJ20" s="39" t="e">
        <f ca="1">IF($C20&lt;&gt;0, INDEX('Dev Likert Scale Single Score'!$E$2:$E$8, MATCH(INDEX('Admin Single Score'!AJ$4:AJ$233, MATCH($C20, 'Admin Single Score'!$C$4:$C$233, 0)), 'Dev Likert Scale Single Score'!$D$2:$D$8, 0)), 0)</f>
        <v>#N/A</v>
      </c>
      <c r="AK20" s="39" t="e">
        <f ca="1">IF($C20&lt;&gt;0, INDEX('Dev Likert Scale Single Score'!$E$2:$E$8, MATCH(INDEX('Admin Single Score'!AK$4:AK$233, MATCH($C20, 'Admin Single Score'!$C$4:$C$233, 0)), 'Dev Likert Scale Single Score'!$D$2:$D$8, 0)), 0)</f>
        <v>#N/A</v>
      </c>
      <c r="AL20" s="39" t="e">
        <f ca="1">IF($C20&lt;&gt;0, INDEX('Dev Likert Scale Single Score'!$E$2:$E$8, MATCH(INDEX('Admin Single Score'!AL$4:AL$233, MATCH($C20, 'Admin Single Score'!$C$4:$C$233, 0)), 'Dev Likert Scale Single Score'!$D$2:$D$8, 0)), 0)</f>
        <v>#N/A</v>
      </c>
      <c r="AM20" s="39" t="e">
        <f ca="1">IF($C20&lt;&gt;0, INDEX('Dev Likert Scale Single Score'!$E$2:$E$8, MATCH(INDEX('Admin Single Score'!AM$4:AM$233, MATCH($C20, 'Admin Single Score'!$C$4:$C$233, 0)), 'Dev Likert Scale Single Score'!$D$2:$D$8, 0)), 0)</f>
        <v>#N/A</v>
      </c>
      <c r="AN20" s="39" t="e">
        <f ca="1">IF($C20&lt;&gt;0, INDEX('Dev Likert Scale Single Score'!$E$2:$E$8, MATCH(INDEX('Admin Single Score'!AN$4:AN$233, MATCH($C20, 'Admin Single Score'!$C$4:$C$233, 0)), 'Dev Likert Scale Single Score'!$D$2:$D$8, 0)), 0)</f>
        <v>#N/A</v>
      </c>
      <c r="AO20" s="39" t="e">
        <f ca="1">IF($C20&lt;&gt;0, INDEX('Dev Likert Scale Single Score'!$E$2:$E$8, MATCH(INDEX('Admin Single Score'!AO$4:AO$233, MATCH($C20, 'Admin Single Score'!$C$4:$C$233, 0)), 'Dev Likert Scale Single Score'!$D$2:$D$8, 0)), 0)</f>
        <v>#N/A</v>
      </c>
      <c r="AP20" s="39" t="e">
        <f ca="1">IF($C20&lt;&gt;0, INDEX('Dev Likert Scale Single Score'!$E$2:$E$8, MATCH(INDEX('Admin Single Score'!AP$4:AP$233, MATCH($C20, 'Admin Single Score'!$C$4:$C$233, 0)), 'Dev Likert Scale Single Score'!$D$2:$D$8, 0)), 0)</f>
        <v>#N/A</v>
      </c>
      <c r="AQ20" s="39" t="e">
        <f ca="1">IF($C20&lt;&gt;0, INDEX('Dev Likert Scale Single Score'!$E$2:$E$8, MATCH(INDEX('Admin Single Score'!AQ$4:AQ$233, MATCH($C20, 'Admin Single Score'!$C$4:$C$233, 0)), 'Dev Likert Scale Single Score'!$D$2:$D$8, 0)), 0)</f>
        <v>#N/A</v>
      </c>
    </row>
    <row r="21" spans="1:43" ht="46.5" thickTop="1" thickBot="1" x14ac:dyDescent="0.3">
      <c r="A21" s="13" t="str">
        <f>Questionnaire!A20</f>
        <v>Question_19</v>
      </c>
      <c r="B21" s="13" t="str">
        <f>Questionnaire!B20</f>
        <v>How does the bycatch rate (bycatch biomass per unit of effort) within the MPA compare to alternative areas?</v>
      </c>
      <c r="C21" s="13" t="str">
        <f>Questionnaire!C20</f>
        <v>This is unknown and/or uncertain (Q19).</v>
      </c>
      <c r="D21" s="39" t="str">
        <f ca="1">IF($C21&lt;&gt;0, INDEX('Dev Likert Scale Single Score'!$E$2:$E$8, MATCH(INDEX('Admin Single Score'!D$4:D$233, MATCH($C21, 'Admin Single Score'!$C$4:$C$233, 0)), 'Dev Likert Scale Single Score'!$D$2:$D$8, 0)), 0)</f>
        <v>u</v>
      </c>
      <c r="E21" s="39" t="str">
        <f ca="1">IF($C21&lt;&gt;0, INDEX('Dev Likert Scale Single Score'!$E$2:$E$8, MATCH(INDEX('Admin Single Score'!E$4:E$233, MATCH($C21, 'Admin Single Score'!$C$4:$C$233, 0)), 'Dev Likert Scale Single Score'!$D$2:$D$8, 0)), 0)</f>
        <v>u</v>
      </c>
      <c r="F21" s="39" t="str">
        <f ca="1">IF($C21&lt;&gt;0, INDEX('Dev Likert Scale Single Score'!$E$2:$E$8, MATCH(INDEX('Admin Single Score'!F$4:F$233, MATCH($C21, 'Admin Single Score'!$C$4:$C$233, 0)), 'Dev Likert Scale Single Score'!$D$2:$D$8, 0)), 0)</f>
        <v>u</v>
      </c>
      <c r="G21" s="39">
        <f ca="1">IF($C21&lt;&gt;0, INDEX('Dev Likert Scale Single Score'!$E$2:$E$8, MATCH(INDEX('Admin Single Score'!G$4:G$233, MATCH($C21, 'Admin Single Score'!$C$4:$C$233, 0)), 'Dev Likert Scale Single Score'!$D$2:$D$8, 0)), 0)</f>
        <v>0</v>
      </c>
      <c r="H21" s="39">
        <f ca="1">IF($C21&lt;&gt;0, INDEX('Dev Likert Scale Single Score'!$E$2:$E$8, MATCH(INDEX('Admin Single Score'!H$4:H$233, MATCH($C21, 'Admin Single Score'!$C$4:$C$233, 0)), 'Dev Likert Scale Single Score'!$D$2:$D$8, 0)), 0)</f>
        <v>0</v>
      </c>
      <c r="I21" s="39" t="str">
        <f ca="1">IF($C21&lt;&gt;0, INDEX('Dev Likert Scale Single Score'!$E$2:$E$8, MATCH(INDEX('Admin Single Score'!I$4:I$233, MATCH($C21, 'Admin Single Score'!$C$4:$C$233, 0)), 'Dev Likert Scale Single Score'!$D$2:$D$8, 0)), 0)</f>
        <v>u</v>
      </c>
      <c r="J21" s="39" t="str">
        <f ca="1">IF($C21&lt;&gt;0, INDEX('Dev Likert Scale Single Score'!$E$2:$E$8, MATCH(INDEX('Admin Single Score'!J$4:J$233, MATCH($C21, 'Admin Single Score'!$C$4:$C$233, 0)), 'Dev Likert Scale Single Score'!$D$2:$D$8, 0)), 0)</f>
        <v>u</v>
      </c>
      <c r="K21" s="39" t="str">
        <f ca="1">IF($C21&lt;&gt;0, INDEX('Dev Likert Scale Single Score'!$E$2:$E$8, MATCH(INDEX('Admin Single Score'!K$4:K$233, MATCH($C21, 'Admin Single Score'!$C$4:$C$233, 0)), 'Dev Likert Scale Single Score'!$D$2:$D$8, 0)), 0)</f>
        <v>u</v>
      </c>
      <c r="L21" s="39" t="str">
        <f ca="1">IF($C21&lt;&gt;0, INDEX('Dev Likert Scale Single Score'!$E$2:$E$8, MATCH(INDEX('Admin Single Score'!L$4:L$233, MATCH($C21, 'Admin Single Score'!$C$4:$C$233, 0)), 'Dev Likert Scale Single Score'!$D$2:$D$8, 0)), 0)</f>
        <v>u</v>
      </c>
      <c r="M21" s="39" t="str">
        <f ca="1">IF($C21&lt;&gt;0, INDEX('Dev Likert Scale Single Score'!$E$2:$E$8, MATCH(INDEX('Admin Single Score'!M$4:M$233, MATCH($C21, 'Admin Single Score'!$C$4:$C$233, 0)), 'Dev Likert Scale Single Score'!$D$2:$D$8, 0)), 0)</f>
        <v>u</v>
      </c>
      <c r="N21" s="39" t="str">
        <f ca="1">IF($C21&lt;&gt;0, INDEX('Dev Likert Scale Single Score'!$E$2:$E$8, MATCH(INDEX('Admin Single Score'!N$4:N$233, MATCH($C21, 'Admin Single Score'!$C$4:$C$233, 0)), 'Dev Likert Scale Single Score'!$D$2:$D$8, 0)), 0)</f>
        <v>u</v>
      </c>
      <c r="O21" s="39" t="str">
        <f ca="1">IF($C21&lt;&gt;0, INDEX('Dev Likert Scale Single Score'!$E$2:$E$8, MATCH(INDEX('Admin Single Score'!O$4:O$233, MATCH($C21, 'Admin Single Score'!$C$4:$C$233, 0)), 'Dev Likert Scale Single Score'!$D$2:$D$8, 0)), 0)</f>
        <v>u</v>
      </c>
      <c r="P21" s="39" t="str">
        <f ca="1">IF($C21&lt;&gt;0, INDEX('Dev Likert Scale Single Score'!$E$2:$E$8, MATCH(INDEX('Admin Single Score'!P$4:P$233, MATCH($C21, 'Admin Single Score'!$C$4:$C$233, 0)), 'Dev Likert Scale Single Score'!$D$2:$D$8, 0)), 0)</f>
        <v>u</v>
      </c>
      <c r="Q21" s="39">
        <f ca="1">IF($C21&lt;&gt;0, INDEX('Dev Likert Scale Single Score'!$E$2:$E$8, MATCH(INDEX('Admin Single Score'!Q$4:Q$233, MATCH($C21, 'Admin Single Score'!$C$4:$C$233, 0)), 'Dev Likert Scale Single Score'!$D$2:$D$8, 0)), 0)</f>
        <v>0</v>
      </c>
      <c r="R21" s="39" t="e">
        <f ca="1">IF($C21&lt;&gt;0, INDEX('Dev Likert Scale Single Score'!$E$2:$E$8, MATCH(INDEX('Admin Single Score'!R$4:R$233, MATCH($C21, 'Admin Single Score'!$C$4:$C$233, 0)), 'Dev Likert Scale Single Score'!$D$2:$D$8, 0)), 0)</f>
        <v>#N/A</v>
      </c>
      <c r="S21" s="39" t="e">
        <f ca="1">IF($C21&lt;&gt;0, INDEX('Dev Likert Scale Single Score'!$E$2:$E$8, MATCH(INDEX('Admin Single Score'!S$4:S$233, MATCH($C21, 'Admin Single Score'!$C$4:$C$233, 0)), 'Dev Likert Scale Single Score'!$D$2:$D$8, 0)), 0)</f>
        <v>#N/A</v>
      </c>
      <c r="T21" s="39" t="e">
        <f ca="1">IF($C21&lt;&gt;0, INDEX('Dev Likert Scale Single Score'!$E$2:$E$8, MATCH(INDEX('Admin Single Score'!T$4:T$233, MATCH($C21, 'Admin Single Score'!$C$4:$C$233, 0)), 'Dev Likert Scale Single Score'!$D$2:$D$8, 0)), 0)</f>
        <v>#N/A</v>
      </c>
      <c r="U21" s="39" t="e">
        <f ca="1">IF($C21&lt;&gt;0, INDEX('Dev Likert Scale Single Score'!$E$2:$E$8, MATCH(INDEX('Admin Single Score'!U$4:U$233, MATCH($C21, 'Admin Single Score'!$C$4:$C$233, 0)), 'Dev Likert Scale Single Score'!$D$2:$D$8, 0)), 0)</f>
        <v>#N/A</v>
      </c>
      <c r="V21" s="39" t="e">
        <f ca="1">IF($C21&lt;&gt;0, INDEX('Dev Likert Scale Single Score'!$E$2:$E$8, MATCH(INDEX('Admin Single Score'!V$4:V$233, MATCH($C21, 'Admin Single Score'!$C$4:$C$233, 0)), 'Dev Likert Scale Single Score'!$D$2:$D$8, 0)), 0)</f>
        <v>#N/A</v>
      </c>
      <c r="W21" s="39" t="e">
        <f ca="1">IF($C21&lt;&gt;0, INDEX('Dev Likert Scale Single Score'!$E$2:$E$8, MATCH(INDEX('Admin Single Score'!W$4:W$233, MATCH($C21, 'Admin Single Score'!$C$4:$C$233, 0)), 'Dev Likert Scale Single Score'!$D$2:$D$8, 0)), 0)</f>
        <v>#N/A</v>
      </c>
      <c r="X21" s="39" t="e">
        <f ca="1">IF($C21&lt;&gt;0, INDEX('Dev Likert Scale Single Score'!$E$2:$E$8, MATCH(INDEX('Admin Single Score'!X$4:X$233, MATCH($C21, 'Admin Single Score'!$C$4:$C$233, 0)), 'Dev Likert Scale Single Score'!$D$2:$D$8, 0)), 0)</f>
        <v>#N/A</v>
      </c>
      <c r="Y21" s="39" t="e">
        <f ca="1">IF($C21&lt;&gt;0, INDEX('Dev Likert Scale Single Score'!$E$2:$E$8, MATCH(INDEX('Admin Single Score'!Y$4:Y$233, MATCH($C21, 'Admin Single Score'!$C$4:$C$233, 0)), 'Dev Likert Scale Single Score'!$D$2:$D$8, 0)), 0)</f>
        <v>#N/A</v>
      </c>
      <c r="Z21" s="39" t="e">
        <f ca="1">IF($C21&lt;&gt;0, INDEX('Dev Likert Scale Single Score'!$E$2:$E$8, MATCH(INDEX('Admin Single Score'!Z$4:Z$233, MATCH($C21, 'Admin Single Score'!$C$4:$C$233, 0)), 'Dev Likert Scale Single Score'!$D$2:$D$8, 0)), 0)</f>
        <v>#N/A</v>
      </c>
      <c r="AA21" s="39" t="e">
        <f ca="1">IF($C21&lt;&gt;0, INDEX('Dev Likert Scale Single Score'!$E$2:$E$8, MATCH(INDEX('Admin Single Score'!AA$4:AA$233, MATCH($C21, 'Admin Single Score'!$C$4:$C$233, 0)), 'Dev Likert Scale Single Score'!$D$2:$D$8, 0)), 0)</f>
        <v>#N/A</v>
      </c>
      <c r="AB21" s="39" t="e">
        <f ca="1">IF($C21&lt;&gt;0, INDEX('Dev Likert Scale Single Score'!$E$2:$E$8, MATCH(INDEX('Admin Single Score'!AB$4:AB$233, MATCH($C21, 'Admin Single Score'!$C$4:$C$233, 0)), 'Dev Likert Scale Single Score'!$D$2:$D$8, 0)), 0)</f>
        <v>#N/A</v>
      </c>
      <c r="AC21" s="39" t="e">
        <f ca="1">IF($C21&lt;&gt;0, INDEX('Dev Likert Scale Single Score'!$E$2:$E$8, MATCH(INDEX('Admin Single Score'!AC$4:AC$233, MATCH($C21, 'Admin Single Score'!$C$4:$C$233, 0)), 'Dev Likert Scale Single Score'!$D$2:$D$8, 0)), 0)</f>
        <v>#N/A</v>
      </c>
      <c r="AD21" s="39" t="e">
        <f ca="1">IF($C21&lt;&gt;0, INDEX('Dev Likert Scale Single Score'!$E$2:$E$8, MATCH(INDEX('Admin Single Score'!AD$4:AD$233, MATCH($C21, 'Admin Single Score'!$C$4:$C$233, 0)), 'Dev Likert Scale Single Score'!$D$2:$D$8, 0)), 0)</f>
        <v>#N/A</v>
      </c>
      <c r="AE21" s="39" t="e">
        <f ca="1">IF($C21&lt;&gt;0, INDEX('Dev Likert Scale Single Score'!$E$2:$E$8, MATCH(INDEX('Admin Single Score'!AE$4:AE$233, MATCH($C21, 'Admin Single Score'!$C$4:$C$233, 0)), 'Dev Likert Scale Single Score'!$D$2:$D$8, 0)), 0)</f>
        <v>#N/A</v>
      </c>
      <c r="AF21" s="39" t="e">
        <f ca="1">IF($C21&lt;&gt;0, INDEX('Dev Likert Scale Single Score'!$E$2:$E$8, MATCH(INDEX('Admin Single Score'!AF$4:AF$233, MATCH($C21, 'Admin Single Score'!$C$4:$C$233, 0)), 'Dev Likert Scale Single Score'!$D$2:$D$8, 0)), 0)</f>
        <v>#N/A</v>
      </c>
      <c r="AG21" s="39" t="e">
        <f ca="1">IF($C21&lt;&gt;0, INDEX('Dev Likert Scale Single Score'!$E$2:$E$8, MATCH(INDEX('Admin Single Score'!AG$4:AG$233, MATCH($C21, 'Admin Single Score'!$C$4:$C$233, 0)), 'Dev Likert Scale Single Score'!$D$2:$D$8, 0)), 0)</f>
        <v>#N/A</v>
      </c>
      <c r="AH21" s="39" t="e">
        <f ca="1">IF($C21&lt;&gt;0, INDEX('Dev Likert Scale Single Score'!$E$2:$E$8, MATCH(INDEX('Admin Single Score'!AH$4:AH$233, MATCH($C21, 'Admin Single Score'!$C$4:$C$233, 0)), 'Dev Likert Scale Single Score'!$D$2:$D$8, 0)), 0)</f>
        <v>#N/A</v>
      </c>
      <c r="AI21" s="39" t="e">
        <f ca="1">IF($C21&lt;&gt;0, INDEX('Dev Likert Scale Single Score'!$E$2:$E$8, MATCH(INDEX('Admin Single Score'!AI$4:AI$233, MATCH($C21, 'Admin Single Score'!$C$4:$C$233, 0)), 'Dev Likert Scale Single Score'!$D$2:$D$8, 0)), 0)</f>
        <v>#N/A</v>
      </c>
      <c r="AJ21" s="39" t="e">
        <f ca="1">IF($C21&lt;&gt;0, INDEX('Dev Likert Scale Single Score'!$E$2:$E$8, MATCH(INDEX('Admin Single Score'!AJ$4:AJ$233, MATCH($C21, 'Admin Single Score'!$C$4:$C$233, 0)), 'Dev Likert Scale Single Score'!$D$2:$D$8, 0)), 0)</f>
        <v>#N/A</v>
      </c>
      <c r="AK21" s="39" t="e">
        <f ca="1">IF($C21&lt;&gt;0, INDEX('Dev Likert Scale Single Score'!$E$2:$E$8, MATCH(INDEX('Admin Single Score'!AK$4:AK$233, MATCH($C21, 'Admin Single Score'!$C$4:$C$233, 0)), 'Dev Likert Scale Single Score'!$D$2:$D$8, 0)), 0)</f>
        <v>#N/A</v>
      </c>
      <c r="AL21" s="39" t="e">
        <f ca="1">IF($C21&lt;&gt;0, INDEX('Dev Likert Scale Single Score'!$E$2:$E$8, MATCH(INDEX('Admin Single Score'!AL$4:AL$233, MATCH($C21, 'Admin Single Score'!$C$4:$C$233, 0)), 'Dev Likert Scale Single Score'!$D$2:$D$8, 0)), 0)</f>
        <v>#N/A</v>
      </c>
      <c r="AM21" s="39" t="e">
        <f ca="1">IF($C21&lt;&gt;0, INDEX('Dev Likert Scale Single Score'!$E$2:$E$8, MATCH(INDEX('Admin Single Score'!AM$4:AM$233, MATCH($C21, 'Admin Single Score'!$C$4:$C$233, 0)), 'Dev Likert Scale Single Score'!$D$2:$D$8, 0)), 0)</f>
        <v>#N/A</v>
      </c>
      <c r="AN21" s="39" t="e">
        <f ca="1">IF($C21&lt;&gt;0, INDEX('Dev Likert Scale Single Score'!$E$2:$E$8, MATCH(INDEX('Admin Single Score'!AN$4:AN$233, MATCH($C21, 'Admin Single Score'!$C$4:$C$233, 0)), 'Dev Likert Scale Single Score'!$D$2:$D$8, 0)), 0)</f>
        <v>#N/A</v>
      </c>
      <c r="AO21" s="39" t="e">
        <f ca="1">IF($C21&lt;&gt;0, INDEX('Dev Likert Scale Single Score'!$E$2:$E$8, MATCH(INDEX('Admin Single Score'!AO$4:AO$233, MATCH($C21, 'Admin Single Score'!$C$4:$C$233, 0)), 'Dev Likert Scale Single Score'!$D$2:$D$8, 0)), 0)</f>
        <v>#N/A</v>
      </c>
      <c r="AP21" s="39" t="e">
        <f ca="1">IF($C21&lt;&gt;0, INDEX('Dev Likert Scale Single Score'!$E$2:$E$8, MATCH(INDEX('Admin Single Score'!AP$4:AP$233, MATCH($C21, 'Admin Single Score'!$C$4:$C$233, 0)), 'Dev Likert Scale Single Score'!$D$2:$D$8, 0)), 0)</f>
        <v>#N/A</v>
      </c>
      <c r="AQ21" s="39" t="e">
        <f ca="1">IF($C21&lt;&gt;0, INDEX('Dev Likert Scale Single Score'!$E$2:$E$8, MATCH(INDEX('Admin Single Score'!AQ$4:AQ$233, MATCH($C21, 'Admin Single Score'!$C$4:$C$233, 0)), 'Dev Likert Scale Single Score'!$D$2:$D$8, 0)), 0)</f>
        <v>#N/A</v>
      </c>
    </row>
    <row r="22" spans="1:43" ht="76.5" thickTop="1" thickBot="1" x14ac:dyDescent="0.3">
      <c r="A22" s="13" t="str">
        <f>Questionnaire!A21</f>
        <v>Question_20</v>
      </c>
      <c r="B22" s="13" t="str">
        <f>Questionnaire!B21</f>
        <v>Compared to other areas where the fishers operate, what is the frequency of occurrence of spawning aggregations of species that are caught in or disturbed by the fishing gears used in the MPA?</v>
      </c>
      <c r="C22" s="13" t="str">
        <f>Questionnaire!C21</f>
        <v>This is unknown and/or uncertain (Q20).</v>
      </c>
      <c r="D22" s="39" t="str">
        <f ca="1">IF($C22&lt;&gt;0, INDEX('Dev Likert Scale Single Score'!$E$2:$E$8, MATCH(INDEX('Admin Single Score'!D$4:D$233, MATCH($C22, 'Admin Single Score'!$C$4:$C$233, 0)), 'Dev Likert Scale Single Score'!$D$2:$D$8, 0)), 0)</f>
        <v>u</v>
      </c>
      <c r="E22" s="39" t="str">
        <f ca="1">IF($C22&lt;&gt;0, INDEX('Dev Likert Scale Single Score'!$E$2:$E$8, MATCH(INDEX('Admin Single Score'!E$4:E$233, MATCH($C22, 'Admin Single Score'!$C$4:$C$233, 0)), 'Dev Likert Scale Single Score'!$D$2:$D$8, 0)), 0)</f>
        <v>u</v>
      </c>
      <c r="F22" s="39">
        <f ca="1">IF($C22&lt;&gt;0, INDEX('Dev Likert Scale Single Score'!$E$2:$E$8, MATCH(INDEX('Admin Single Score'!F$4:F$233, MATCH($C22, 'Admin Single Score'!$C$4:$C$233, 0)), 'Dev Likert Scale Single Score'!$D$2:$D$8, 0)), 0)</f>
        <v>0</v>
      </c>
      <c r="G22" s="39">
        <f ca="1">IF($C22&lt;&gt;0, INDEX('Dev Likert Scale Single Score'!$E$2:$E$8, MATCH(INDEX('Admin Single Score'!G$4:G$233, MATCH($C22, 'Admin Single Score'!$C$4:$C$233, 0)), 'Dev Likert Scale Single Score'!$D$2:$D$8, 0)), 0)</f>
        <v>0</v>
      </c>
      <c r="H22" s="39">
        <f ca="1">IF($C22&lt;&gt;0, INDEX('Dev Likert Scale Single Score'!$E$2:$E$8, MATCH(INDEX('Admin Single Score'!H$4:H$233, MATCH($C22, 'Admin Single Score'!$C$4:$C$233, 0)), 'Dev Likert Scale Single Score'!$D$2:$D$8, 0)), 0)</f>
        <v>0</v>
      </c>
      <c r="I22" s="39">
        <f ca="1">IF($C22&lt;&gt;0, INDEX('Dev Likert Scale Single Score'!$E$2:$E$8, MATCH(INDEX('Admin Single Score'!I$4:I$233, MATCH($C22, 'Admin Single Score'!$C$4:$C$233, 0)), 'Dev Likert Scale Single Score'!$D$2:$D$8, 0)), 0)</f>
        <v>0</v>
      </c>
      <c r="J22" s="39">
        <f ca="1">IF($C22&lt;&gt;0, INDEX('Dev Likert Scale Single Score'!$E$2:$E$8, MATCH(INDEX('Admin Single Score'!J$4:J$233, MATCH($C22, 'Admin Single Score'!$C$4:$C$233, 0)), 'Dev Likert Scale Single Score'!$D$2:$D$8, 0)), 0)</f>
        <v>0</v>
      </c>
      <c r="K22" s="39">
        <f ca="1">IF($C22&lt;&gt;0, INDEX('Dev Likert Scale Single Score'!$E$2:$E$8, MATCH(INDEX('Admin Single Score'!K$4:K$233, MATCH($C22, 'Admin Single Score'!$C$4:$C$233, 0)), 'Dev Likert Scale Single Score'!$D$2:$D$8, 0)), 0)</f>
        <v>0</v>
      </c>
      <c r="L22" s="39">
        <f ca="1">IF($C22&lt;&gt;0, INDEX('Dev Likert Scale Single Score'!$E$2:$E$8, MATCH(INDEX('Admin Single Score'!L$4:L$233, MATCH($C22, 'Admin Single Score'!$C$4:$C$233, 0)), 'Dev Likert Scale Single Score'!$D$2:$D$8, 0)), 0)</f>
        <v>0</v>
      </c>
      <c r="M22" s="39">
        <f ca="1">IF($C22&lt;&gt;0, INDEX('Dev Likert Scale Single Score'!$E$2:$E$8, MATCH(INDEX('Admin Single Score'!M$4:M$233, MATCH($C22, 'Admin Single Score'!$C$4:$C$233, 0)), 'Dev Likert Scale Single Score'!$D$2:$D$8, 0)), 0)</f>
        <v>0</v>
      </c>
      <c r="N22" s="39">
        <f ca="1">IF($C22&lt;&gt;0, INDEX('Dev Likert Scale Single Score'!$E$2:$E$8, MATCH(INDEX('Admin Single Score'!N$4:N$233, MATCH($C22, 'Admin Single Score'!$C$4:$C$233, 0)), 'Dev Likert Scale Single Score'!$D$2:$D$8, 0)), 0)</f>
        <v>0</v>
      </c>
      <c r="O22" s="39">
        <f ca="1">IF($C22&lt;&gt;0, INDEX('Dev Likert Scale Single Score'!$E$2:$E$8, MATCH(INDEX('Admin Single Score'!O$4:O$233, MATCH($C22, 'Admin Single Score'!$C$4:$C$233, 0)), 'Dev Likert Scale Single Score'!$D$2:$D$8, 0)), 0)</f>
        <v>0</v>
      </c>
      <c r="P22" s="39">
        <f ca="1">IF($C22&lt;&gt;0, INDEX('Dev Likert Scale Single Score'!$E$2:$E$8, MATCH(INDEX('Admin Single Score'!P$4:P$233, MATCH($C22, 'Admin Single Score'!$C$4:$C$233, 0)), 'Dev Likert Scale Single Score'!$D$2:$D$8, 0)), 0)</f>
        <v>0</v>
      </c>
      <c r="Q22" s="39">
        <f ca="1">IF($C22&lt;&gt;0, INDEX('Dev Likert Scale Single Score'!$E$2:$E$8, MATCH(INDEX('Admin Single Score'!Q$4:Q$233, MATCH($C22, 'Admin Single Score'!$C$4:$C$233, 0)), 'Dev Likert Scale Single Score'!$D$2:$D$8, 0)), 0)</f>
        <v>0</v>
      </c>
      <c r="R22" s="39" t="e">
        <f ca="1">IF($C22&lt;&gt;0, INDEX('Dev Likert Scale Single Score'!$E$2:$E$8, MATCH(INDEX('Admin Single Score'!R$4:R$233, MATCH($C22, 'Admin Single Score'!$C$4:$C$233, 0)), 'Dev Likert Scale Single Score'!$D$2:$D$8, 0)), 0)</f>
        <v>#N/A</v>
      </c>
      <c r="S22" s="39" t="e">
        <f ca="1">IF($C22&lt;&gt;0, INDEX('Dev Likert Scale Single Score'!$E$2:$E$8, MATCH(INDEX('Admin Single Score'!S$4:S$233, MATCH($C22, 'Admin Single Score'!$C$4:$C$233, 0)), 'Dev Likert Scale Single Score'!$D$2:$D$8, 0)), 0)</f>
        <v>#N/A</v>
      </c>
      <c r="T22" s="39" t="e">
        <f ca="1">IF($C22&lt;&gt;0, INDEX('Dev Likert Scale Single Score'!$E$2:$E$8, MATCH(INDEX('Admin Single Score'!T$4:T$233, MATCH($C22, 'Admin Single Score'!$C$4:$C$233, 0)), 'Dev Likert Scale Single Score'!$D$2:$D$8, 0)), 0)</f>
        <v>#N/A</v>
      </c>
      <c r="U22" s="39" t="e">
        <f ca="1">IF($C22&lt;&gt;0, INDEX('Dev Likert Scale Single Score'!$E$2:$E$8, MATCH(INDEX('Admin Single Score'!U$4:U$233, MATCH($C22, 'Admin Single Score'!$C$4:$C$233, 0)), 'Dev Likert Scale Single Score'!$D$2:$D$8, 0)), 0)</f>
        <v>#N/A</v>
      </c>
      <c r="V22" s="39" t="e">
        <f ca="1">IF($C22&lt;&gt;0, INDEX('Dev Likert Scale Single Score'!$E$2:$E$8, MATCH(INDEX('Admin Single Score'!V$4:V$233, MATCH($C22, 'Admin Single Score'!$C$4:$C$233, 0)), 'Dev Likert Scale Single Score'!$D$2:$D$8, 0)), 0)</f>
        <v>#N/A</v>
      </c>
      <c r="W22" s="39" t="e">
        <f ca="1">IF($C22&lt;&gt;0, INDEX('Dev Likert Scale Single Score'!$E$2:$E$8, MATCH(INDEX('Admin Single Score'!W$4:W$233, MATCH($C22, 'Admin Single Score'!$C$4:$C$233, 0)), 'Dev Likert Scale Single Score'!$D$2:$D$8, 0)), 0)</f>
        <v>#N/A</v>
      </c>
      <c r="X22" s="39" t="e">
        <f ca="1">IF($C22&lt;&gt;0, INDEX('Dev Likert Scale Single Score'!$E$2:$E$8, MATCH(INDEX('Admin Single Score'!X$4:X$233, MATCH($C22, 'Admin Single Score'!$C$4:$C$233, 0)), 'Dev Likert Scale Single Score'!$D$2:$D$8, 0)), 0)</f>
        <v>#N/A</v>
      </c>
      <c r="Y22" s="39" t="e">
        <f ca="1">IF($C22&lt;&gt;0, INDEX('Dev Likert Scale Single Score'!$E$2:$E$8, MATCH(INDEX('Admin Single Score'!Y$4:Y$233, MATCH($C22, 'Admin Single Score'!$C$4:$C$233, 0)), 'Dev Likert Scale Single Score'!$D$2:$D$8, 0)), 0)</f>
        <v>#N/A</v>
      </c>
      <c r="Z22" s="39" t="e">
        <f ca="1">IF($C22&lt;&gt;0, INDEX('Dev Likert Scale Single Score'!$E$2:$E$8, MATCH(INDEX('Admin Single Score'!Z$4:Z$233, MATCH($C22, 'Admin Single Score'!$C$4:$C$233, 0)), 'Dev Likert Scale Single Score'!$D$2:$D$8, 0)), 0)</f>
        <v>#N/A</v>
      </c>
      <c r="AA22" s="39" t="e">
        <f ca="1">IF($C22&lt;&gt;0, INDEX('Dev Likert Scale Single Score'!$E$2:$E$8, MATCH(INDEX('Admin Single Score'!AA$4:AA$233, MATCH($C22, 'Admin Single Score'!$C$4:$C$233, 0)), 'Dev Likert Scale Single Score'!$D$2:$D$8, 0)), 0)</f>
        <v>#N/A</v>
      </c>
      <c r="AB22" s="39" t="e">
        <f ca="1">IF($C22&lt;&gt;0, INDEX('Dev Likert Scale Single Score'!$E$2:$E$8, MATCH(INDEX('Admin Single Score'!AB$4:AB$233, MATCH($C22, 'Admin Single Score'!$C$4:$C$233, 0)), 'Dev Likert Scale Single Score'!$D$2:$D$8, 0)), 0)</f>
        <v>#N/A</v>
      </c>
      <c r="AC22" s="39" t="e">
        <f ca="1">IF($C22&lt;&gt;0, INDEX('Dev Likert Scale Single Score'!$E$2:$E$8, MATCH(INDEX('Admin Single Score'!AC$4:AC$233, MATCH($C22, 'Admin Single Score'!$C$4:$C$233, 0)), 'Dev Likert Scale Single Score'!$D$2:$D$8, 0)), 0)</f>
        <v>#N/A</v>
      </c>
      <c r="AD22" s="39" t="e">
        <f ca="1">IF($C22&lt;&gt;0, INDEX('Dev Likert Scale Single Score'!$E$2:$E$8, MATCH(INDEX('Admin Single Score'!AD$4:AD$233, MATCH($C22, 'Admin Single Score'!$C$4:$C$233, 0)), 'Dev Likert Scale Single Score'!$D$2:$D$8, 0)), 0)</f>
        <v>#N/A</v>
      </c>
      <c r="AE22" s="39" t="e">
        <f ca="1">IF($C22&lt;&gt;0, INDEX('Dev Likert Scale Single Score'!$E$2:$E$8, MATCH(INDEX('Admin Single Score'!AE$4:AE$233, MATCH($C22, 'Admin Single Score'!$C$4:$C$233, 0)), 'Dev Likert Scale Single Score'!$D$2:$D$8, 0)), 0)</f>
        <v>#N/A</v>
      </c>
      <c r="AF22" s="39" t="e">
        <f ca="1">IF($C22&lt;&gt;0, INDEX('Dev Likert Scale Single Score'!$E$2:$E$8, MATCH(INDEX('Admin Single Score'!AF$4:AF$233, MATCH($C22, 'Admin Single Score'!$C$4:$C$233, 0)), 'Dev Likert Scale Single Score'!$D$2:$D$8, 0)), 0)</f>
        <v>#N/A</v>
      </c>
      <c r="AG22" s="39" t="e">
        <f ca="1">IF($C22&lt;&gt;0, INDEX('Dev Likert Scale Single Score'!$E$2:$E$8, MATCH(INDEX('Admin Single Score'!AG$4:AG$233, MATCH($C22, 'Admin Single Score'!$C$4:$C$233, 0)), 'Dev Likert Scale Single Score'!$D$2:$D$8, 0)), 0)</f>
        <v>#N/A</v>
      </c>
      <c r="AH22" s="39" t="e">
        <f ca="1">IF($C22&lt;&gt;0, INDEX('Dev Likert Scale Single Score'!$E$2:$E$8, MATCH(INDEX('Admin Single Score'!AH$4:AH$233, MATCH($C22, 'Admin Single Score'!$C$4:$C$233, 0)), 'Dev Likert Scale Single Score'!$D$2:$D$8, 0)), 0)</f>
        <v>#N/A</v>
      </c>
      <c r="AI22" s="39" t="e">
        <f ca="1">IF($C22&lt;&gt;0, INDEX('Dev Likert Scale Single Score'!$E$2:$E$8, MATCH(INDEX('Admin Single Score'!AI$4:AI$233, MATCH($C22, 'Admin Single Score'!$C$4:$C$233, 0)), 'Dev Likert Scale Single Score'!$D$2:$D$8, 0)), 0)</f>
        <v>#N/A</v>
      </c>
      <c r="AJ22" s="39" t="e">
        <f ca="1">IF($C22&lt;&gt;0, INDEX('Dev Likert Scale Single Score'!$E$2:$E$8, MATCH(INDEX('Admin Single Score'!AJ$4:AJ$233, MATCH($C22, 'Admin Single Score'!$C$4:$C$233, 0)), 'Dev Likert Scale Single Score'!$D$2:$D$8, 0)), 0)</f>
        <v>#N/A</v>
      </c>
      <c r="AK22" s="39" t="e">
        <f ca="1">IF($C22&lt;&gt;0, INDEX('Dev Likert Scale Single Score'!$E$2:$E$8, MATCH(INDEX('Admin Single Score'!AK$4:AK$233, MATCH($C22, 'Admin Single Score'!$C$4:$C$233, 0)), 'Dev Likert Scale Single Score'!$D$2:$D$8, 0)), 0)</f>
        <v>#N/A</v>
      </c>
      <c r="AL22" s="39" t="e">
        <f ca="1">IF($C22&lt;&gt;0, INDEX('Dev Likert Scale Single Score'!$E$2:$E$8, MATCH(INDEX('Admin Single Score'!AL$4:AL$233, MATCH($C22, 'Admin Single Score'!$C$4:$C$233, 0)), 'Dev Likert Scale Single Score'!$D$2:$D$8, 0)), 0)</f>
        <v>#N/A</v>
      </c>
      <c r="AM22" s="39" t="e">
        <f ca="1">IF($C22&lt;&gt;0, INDEX('Dev Likert Scale Single Score'!$E$2:$E$8, MATCH(INDEX('Admin Single Score'!AM$4:AM$233, MATCH($C22, 'Admin Single Score'!$C$4:$C$233, 0)), 'Dev Likert Scale Single Score'!$D$2:$D$8, 0)), 0)</f>
        <v>#N/A</v>
      </c>
      <c r="AN22" s="39" t="e">
        <f ca="1">IF($C22&lt;&gt;0, INDEX('Dev Likert Scale Single Score'!$E$2:$E$8, MATCH(INDEX('Admin Single Score'!AN$4:AN$233, MATCH($C22, 'Admin Single Score'!$C$4:$C$233, 0)), 'Dev Likert Scale Single Score'!$D$2:$D$8, 0)), 0)</f>
        <v>#N/A</v>
      </c>
      <c r="AO22" s="39" t="e">
        <f ca="1">IF($C22&lt;&gt;0, INDEX('Dev Likert Scale Single Score'!$E$2:$E$8, MATCH(INDEX('Admin Single Score'!AO$4:AO$233, MATCH($C22, 'Admin Single Score'!$C$4:$C$233, 0)), 'Dev Likert Scale Single Score'!$D$2:$D$8, 0)), 0)</f>
        <v>#N/A</v>
      </c>
      <c r="AP22" s="39" t="e">
        <f ca="1">IF($C22&lt;&gt;0, INDEX('Dev Likert Scale Single Score'!$E$2:$E$8, MATCH(INDEX('Admin Single Score'!AP$4:AP$233, MATCH($C22, 'Admin Single Score'!$C$4:$C$233, 0)), 'Dev Likert Scale Single Score'!$D$2:$D$8, 0)), 0)</f>
        <v>#N/A</v>
      </c>
      <c r="AQ22" s="39" t="e">
        <f ca="1">IF($C22&lt;&gt;0, INDEX('Dev Likert Scale Single Score'!$E$2:$E$8, MATCH(INDEX('Admin Single Score'!AQ$4:AQ$233, MATCH($C22, 'Admin Single Score'!$C$4:$C$233, 0)), 'Dev Likert Scale Single Score'!$D$2:$D$8, 0)), 0)</f>
        <v>#N/A</v>
      </c>
    </row>
    <row r="23" spans="1:43" ht="46.5" thickTop="1" thickBot="1" x14ac:dyDescent="0.3">
      <c r="A23" s="13" t="str">
        <f>Questionnaire!A22</f>
        <v>Question_21</v>
      </c>
      <c r="B23" s="13" t="str">
        <f>Questionnaire!B22</f>
        <v>Compared to other areas where the fishers operate, what is the historic fishing intensity in the MPA?</v>
      </c>
      <c r="C23" s="13" t="str">
        <f>Questionnaire!C22</f>
        <v>Fishing intensity in the MPA is relatively high compared to other fishing areas.</v>
      </c>
      <c r="D23" s="39">
        <f ca="1">IF($C23&lt;&gt;0, INDEX('Dev Likert Scale Single Score'!$E$2:$E$8, MATCH(INDEX('Admin Single Score'!D$4:D$233, MATCH($C23, 'Admin Single Score'!$C$4:$C$233, 0)), 'Dev Likert Scale Single Score'!$D$2:$D$8, 0)), 0)</f>
        <v>4</v>
      </c>
      <c r="E23" s="39">
        <f ca="1">IF($C23&lt;&gt;0, INDEX('Dev Likert Scale Single Score'!$E$2:$E$8, MATCH(INDEX('Admin Single Score'!E$4:E$233, MATCH($C23, 'Admin Single Score'!$C$4:$C$233, 0)), 'Dev Likert Scale Single Score'!$D$2:$D$8, 0)), 0)</f>
        <v>4</v>
      </c>
      <c r="F23" s="39">
        <f ca="1">IF($C23&lt;&gt;0, INDEX('Dev Likert Scale Single Score'!$E$2:$E$8, MATCH(INDEX('Admin Single Score'!F$4:F$233, MATCH($C23, 'Admin Single Score'!$C$4:$C$233, 0)), 'Dev Likert Scale Single Score'!$D$2:$D$8, 0)), 0)</f>
        <v>3</v>
      </c>
      <c r="G23" s="39">
        <f ca="1">IF($C23&lt;&gt;0, INDEX('Dev Likert Scale Single Score'!$E$2:$E$8, MATCH(INDEX('Admin Single Score'!G$4:G$233, MATCH($C23, 'Admin Single Score'!$C$4:$C$233, 0)), 'Dev Likert Scale Single Score'!$D$2:$D$8, 0)), 0)</f>
        <v>3</v>
      </c>
      <c r="H23" s="39">
        <f ca="1">IF($C23&lt;&gt;0, INDEX('Dev Likert Scale Single Score'!$E$2:$E$8, MATCH(INDEX('Admin Single Score'!H$4:H$233, MATCH($C23, 'Admin Single Score'!$C$4:$C$233, 0)), 'Dev Likert Scale Single Score'!$D$2:$D$8, 0)), 0)</f>
        <v>0</v>
      </c>
      <c r="I23" s="39">
        <f ca="1">IF($C23&lt;&gt;0, INDEX('Dev Likert Scale Single Score'!$E$2:$E$8, MATCH(INDEX('Admin Single Score'!I$4:I$233, MATCH($C23, 'Admin Single Score'!$C$4:$C$233, 0)), 'Dev Likert Scale Single Score'!$D$2:$D$8, 0)), 0)</f>
        <v>4</v>
      </c>
      <c r="J23" s="39">
        <f ca="1">IF($C23&lt;&gt;0, INDEX('Dev Likert Scale Single Score'!$E$2:$E$8, MATCH(INDEX('Admin Single Score'!J$4:J$233, MATCH($C23, 'Admin Single Score'!$C$4:$C$233, 0)), 'Dev Likert Scale Single Score'!$D$2:$D$8, 0)), 0)</f>
        <v>0</v>
      </c>
      <c r="K23" s="39">
        <f ca="1">IF($C23&lt;&gt;0, INDEX('Dev Likert Scale Single Score'!$E$2:$E$8, MATCH(INDEX('Admin Single Score'!K$4:K$233, MATCH($C23, 'Admin Single Score'!$C$4:$C$233, 0)), 'Dev Likert Scale Single Score'!$D$2:$D$8, 0)), 0)</f>
        <v>0</v>
      </c>
      <c r="L23" s="39">
        <f ca="1">IF($C23&lt;&gt;0, INDEX('Dev Likert Scale Single Score'!$E$2:$E$8, MATCH(INDEX('Admin Single Score'!L$4:L$233, MATCH($C23, 'Admin Single Score'!$C$4:$C$233, 0)), 'Dev Likert Scale Single Score'!$D$2:$D$8, 0)), 0)</f>
        <v>0</v>
      </c>
      <c r="M23" s="39">
        <f ca="1">IF($C23&lt;&gt;0, INDEX('Dev Likert Scale Single Score'!$E$2:$E$8, MATCH(INDEX('Admin Single Score'!M$4:M$233, MATCH($C23, 'Admin Single Score'!$C$4:$C$233, 0)), 'Dev Likert Scale Single Score'!$D$2:$D$8, 0)), 0)</f>
        <v>0</v>
      </c>
      <c r="N23" s="39">
        <f ca="1">IF($C23&lt;&gt;0, INDEX('Dev Likert Scale Single Score'!$E$2:$E$8, MATCH(INDEX('Admin Single Score'!N$4:N$233, MATCH($C23, 'Admin Single Score'!$C$4:$C$233, 0)), 'Dev Likert Scale Single Score'!$D$2:$D$8, 0)), 0)</f>
        <v>0</v>
      </c>
      <c r="O23" s="39">
        <f ca="1">IF($C23&lt;&gt;0, INDEX('Dev Likert Scale Single Score'!$E$2:$E$8, MATCH(INDEX('Admin Single Score'!O$4:O$233, MATCH($C23, 'Admin Single Score'!$C$4:$C$233, 0)), 'Dev Likert Scale Single Score'!$D$2:$D$8, 0)), 0)</f>
        <v>0</v>
      </c>
      <c r="P23" s="39">
        <f ca="1">IF($C23&lt;&gt;0, INDEX('Dev Likert Scale Single Score'!$E$2:$E$8, MATCH(INDEX('Admin Single Score'!P$4:P$233, MATCH($C23, 'Admin Single Score'!$C$4:$C$233, 0)), 'Dev Likert Scale Single Score'!$D$2:$D$8, 0)), 0)</f>
        <v>4</v>
      </c>
      <c r="Q23" s="39">
        <f ca="1">IF($C23&lt;&gt;0, INDEX('Dev Likert Scale Single Score'!$E$2:$E$8, MATCH(INDEX('Admin Single Score'!Q$4:Q$233, MATCH($C23, 'Admin Single Score'!$C$4:$C$233, 0)), 'Dev Likert Scale Single Score'!$D$2:$D$8, 0)), 0)</f>
        <v>4</v>
      </c>
      <c r="R23" s="39" t="e">
        <f ca="1">IF($C23&lt;&gt;0, INDEX('Dev Likert Scale Single Score'!$E$2:$E$8, MATCH(INDEX('Admin Single Score'!R$4:R$233, MATCH($C23, 'Admin Single Score'!$C$4:$C$233, 0)), 'Dev Likert Scale Single Score'!$D$2:$D$8, 0)), 0)</f>
        <v>#N/A</v>
      </c>
      <c r="S23" s="39" t="e">
        <f ca="1">IF($C23&lt;&gt;0, INDEX('Dev Likert Scale Single Score'!$E$2:$E$8, MATCH(INDEX('Admin Single Score'!S$4:S$233, MATCH($C23, 'Admin Single Score'!$C$4:$C$233, 0)), 'Dev Likert Scale Single Score'!$D$2:$D$8, 0)), 0)</f>
        <v>#N/A</v>
      </c>
      <c r="T23" s="39" t="e">
        <f ca="1">IF($C23&lt;&gt;0, INDEX('Dev Likert Scale Single Score'!$E$2:$E$8, MATCH(INDEX('Admin Single Score'!T$4:T$233, MATCH($C23, 'Admin Single Score'!$C$4:$C$233, 0)), 'Dev Likert Scale Single Score'!$D$2:$D$8, 0)), 0)</f>
        <v>#N/A</v>
      </c>
      <c r="U23" s="39" t="e">
        <f ca="1">IF($C23&lt;&gt;0, INDEX('Dev Likert Scale Single Score'!$E$2:$E$8, MATCH(INDEX('Admin Single Score'!U$4:U$233, MATCH($C23, 'Admin Single Score'!$C$4:$C$233, 0)), 'Dev Likert Scale Single Score'!$D$2:$D$8, 0)), 0)</f>
        <v>#N/A</v>
      </c>
      <c r="V23" s="39" t="e">
        <f ca="1">IF($C23&lt;&gt;0, INDEX('Dev Likert Scale Single Score'!$E$2:$E$8, MATCH(INDEX('Admin Single Score'!V$4:V$233, MATCH($C23, 'Admin Single Score'!$C$4:$C$233, 0)), 'Dev Likert Scale Single Score'!$D$2:$D$8, 0)), 0)</f>
        <v>#N/A</v>
      </c>
      <c r="W23" s="39" t="e">
        <f ca="1">IF($C23&lt;&gt;0, INDEX('Dev Likert Scale Single Score'!$E$2:$E$8, MATCH(INDEX('Admin Single Score'!W$4:W$233, MATCH($C23, 'Admin Single Score'!$C$4:$C$233, 0)), 'Dev Likert Scale Single Score'!$D$2:$D$8, 0)), 0)</f>
        <v>#N/A</v>
      </c>
      <c r="X23" s="39" t="e">
        <f ca="1">IF($C23&lt;&gt;0, INDEX('Dev Likert Scale Single Score'!$E$2:$E$8, MATCH(INDEX('Admin Single Score'!X$4:X$233, MATCH($C23, 'Admin Single Score'!$C$4:$C$233, 0)), 'Dev Likert Scale Single Score'!$D$2:$D$8, 0)), 0)</f>
        <v>#N/A</v>
      </c>
      <c r="Y23" s="39" t="e">
        <f ca="1">IF($C23&lt;&gt;0, INDEX('Dev Likert Scale Single Score'!$E$2:$E$8, MATCH(INDEX('Admin Single Score'!Y$4:Y$233, MATCH($C23, 'Admin Single Score'!$C$4:$C$233, 0)), 'Dev Likert Scale Single Score'!$D$2:$D$8, 0)), 0)</f>
        <v>#N/A</v>
      </c>
      <c r="Z23" s="39" t="e">
        <f ca="1">IF($C23&lt;&gt;0, INDEX('Dev Likert Scale Single Score'!$E$2:$E$8, MATCH(INDEX('Admin Single Score'!Z$4:Z$233, MATCH($C23, 'Admin Single Score'!$C$4:$C$233, 0)), 'Dev Likert Scale Single Score'!$D$2:$D$8, 0)), 0)</f>
        <v>#N/A</v>
      </c>
      <c r="AA23" s="39" t="e">
        <f ca="1">IF($C23&lt;&gt;0, INDEX('Dev Likert Scale Single Score'!$E$2:$E$8, MATCH(INDEX('Admin Single Score'!AA$4:AA$233, MATCH($C23, 'Admin Single Score'!$C$4:$C$233, 0)), 'Dev Likert Scale Single Score'!$D$2:$D$8, 0)), 0)</f>
        <v>#N/A</v>
      </c>
      <c r="AB23" s="39" t="e">
        <f ca="1">IF($C23&lt;&gt;0, INDEX('Dev Likert Scale Single Score'!$E$2:$E$8, MATCH(INDEX('Admin Single Score'!AB$4:AB$233, MATCH($C23, 'Admin Single Score'!$C$4:$C$233, 0)), 'Dev Likert Scale Single Score'!$D$2:$D$8, 0)), 0)</f>
        <v>#N/A</v>
      </c>
      <c r="AC23" s="39" t="e">
        <f ca="1">IF($C23&lt;&gt;0, INDEX('Dev Likert Scale Single Score'!$E$2:$E$8, MATCH(INDEX('Admin Single Score'!AC$4:AC$233, MATCH($C23, 'Admin Single Score'!$C$4:$C$233, 0)), 'Dev Likert Scale Single Score'!$D$2:$D$8, 0)), 0)</f>
        <v>#N/A</v>
      </c>
      <c r="AD23" s="39" t="e">
        <f ca="1">IF($C23&lt;&gt;0, INDEX('Dev Likert Scale Single Score'!$E$2:$E$8, MATCH(INDEX('Admin Single Score'!AD$4:AD$233, MATCH($C23, 'Admin Single Score'!$C$4:$C$233, 0)), 'Dev Likert Scale Single Score'!$D$2:$D$8, 0)), 0)</f>
        <v>#N/A</v>
      </c>
      <c r="AE23" s="39" t="e">
        <f ca="1">IF($C23&lt;&gt;0, INDEX('Dev Likert Scale Single Score'!$E$2:$E$8, MATCH(INDEX('Admin Single Score'!AE$4:AE$233, MATCH($C23, 'Admin Single Score'!$C$4:$C$233, 0)), 'Dev Likert Scale Single Score'!$D$2:$D$8, 0)), 0)</f>
        <v>#N/A</v>
      </c>
      <c r="AF23" s="39" t="e">
        <f ca="1">IF($C23&lt;&gt;0, INDEX('Dev Likert Scale Single Score'!$E$2:$E$8, MATCH(INDEX('Admin Single Score'!AF$4:AF$233, MATCH($C23, 'Admin Single Score'!$C$4:$C$233, 0)), 'Dev Likert Scale Single Score'!$D$2:$D$8, 0)), 0)</f>
        <v>#N/A</v>
      </c>
      <c r="AG23" s="39" t="e">
        <f ca="1">IF($C23&lt;&gt;0, INDEX('Dev Likert Scale Single Score'!$E$2:$E$8, MATCH(INDEX('Admin Single Score'!AG$4:AG$233, MATCH($C23, 'Admin Single Score'!$C$4:$C$233, 0)), 'Dev Likert Scale Single Score'!$D$2:$D$8, 0)), 0)</f>
        <v>#N/A</v>
      </c>
      <c r="AH23" s="39" t="e">
        <f ca="1">IF($C23&lt;&gt;0, INDEX('Dev Likert Scale Single Score'!$E$2:$E$8, MATCH(INDEX('Admin Single Score'!AH$4:AH$233, MATCH($C23, 'Admin Single Score'!$C$4:$C$233, 0)), 'Dev Likert Scale Single Score'!$D$2:$D$8, 0)), 0)</f>
        <v>#N/A</v>
      </c>
      <c r="AI23" s="39" t="e">
        <f ca="1">IF($C23&lt;&gt;0, INDEX('Dev Likert Scale Single Score'!$E$2:$E$8, MATCH(INDEX('Admin Single Score'!AI$4:AI$233, MATCH($C23, 'Admin Single Score'!$C$4:$C$233, 0)), 'Dev Likert Scale Single Score'!$D$2:$D$8, 0)), 0)</f>
        <v>#N/A</v>
      </c>
      <c r="AJ23" s="39" t="e">
        <f ca="1">IF($C23&lt;&gt;0, INDEX('Dev Likert Scale Single Score'!$E$2:$E$8, MATCH(INDEX('Admin Single Score'!AJ$4:AJ$233, MATCH($C23, 'Admin Single Score'!$C$4:$C$233, 0)), 'Dev Likert Scale Single Score'!$D$2:$D$8, 0)), 0)</f>
        <v>#N/A</v>
      </c>
      <c r="AK23" s="39" t="e">
        <f ca="1">IF($C23&lt;&gt;0, INDEX('Dev Likert Scale Single Score'!$E$2:$E$8, MATCH(INDEX('Admin Single Score'!AK$4:AK$233, MATCH($C23, 'Admin Single Score'!$C$4:$C$233, 0)), 'Dev Likert Scale Single Score'!$D$2:$D$8, 0)), 0)</f>
        <v>#N/A</v>
      </c>
      <c r="AL23" s="39" t="e">
        <f ca="1">IF($C23&lt;&gt;0, INDEX('Dev Likert Scale Single Score'!$E$2:$E$8, MATCH(INDEX('Admin Single Score'!AL$4:AL$233, MATCH($C23, 'Admin Single Score'!$C$4:$C$233, 0)), 'Dev Likert Scale Single Score'!$D$2:$D$8, 0)), 0)</f>
        <v>#N/A</v>
      </c>
      <c r="AM23" s="39" t="e">
        <f ca="1">IF($C23&lt;&gt;0, INDEX('Dev Likert Scale Single Score'!$E$2:$E$8, MATCH(INDEX('Admin Single Score'!AM$4:AM$233, MATCH($C23, 'Admin Single Score'!$C$4:$C$233, 0)), 'Dev Likert Scale Single Score'!$D$2:$D$8, 0)), 0)</f>
        <v>#N/A</v>
      </c>
      <c r="AN23" s="39" t="e">
        <f ca="1">IF($C23&lt;&gt;0, INDEX('Dev Likert Scale Single Score'!$E$2:$E$8, MATCH(INDEX('Admin Single Score'!AN$4:AN$233, MATCH($C23, 'Admin Single Score'!$C$4:$C$233, 0)), 'Dev Likert Scale Single Score'!$D$2:$D$8, 0)), 0)</f>
        <v>#N/A</v>
      </c>
      <c r="AO23" s="39" t="e">
        <f ca="1">IF($C23&lt;&gt;0, INDEX('Dev Likert Scale Single Score'!$E$2:$E$8, MATCH(INDEX('Admin Single Score'!AO$4:AO$233, MATCH($C23, 'Admin Single Score'!$C$4:$C$233, 0)), 'Dev Likert Scale Single Score'!$D$2:$D$8, 0)), 0)</f>
        <v>#N/A</v>
      </c>
      <c r="AP23" s="39" t="e">
        <f ca="1">IF($C23&lt;&gt;0, INDEX('Dev Likert Scale Single Score'!$E$2:$E$8, MATCH(INDEX('Admin Single Score'!AP$4:AP$233, MATCH($C23, 'Admin Single Score'!$C$4:$C$233, 0)), 'Dev Likert Scale Single Score'!$D$2:$D$8, 0)), 0)</f>
        <v>#N/A</v>
      </c>
      <c r="AQ23" s="39" t="e">
        <f ca="1">IF($C23&lt;&gt;0, INDEX('Dev Likert Scale Single Score'!$E$2:$E$8, MATCH(INDEX('Admin Single Score'!AQ$4:AQ$233, MATCH($C23, 'Admin Single Score'!$C$4:$C$233, 0)), 'Dev Likert Scale Single Score'!$D$2:$D$8, 0)), 0)</f>
        <v>#N/A</v>
      </c>
    </row>
    <row r="24" spans="1:43" ht="61.5" thickTop="1" thickBot="1" x14ac:dyDescent="0.3">
      <c r="A24" s="13" t="str">
        <f>Questionnaire!A23</f>
        <v>Question_22</v>
      </c>
      <c r="B24" s="13" t="str">
        <f>Questionnaire!B23</f>
        <v>Compared to other areas where the fishers operate, what is the abundance of specific sensitive benthic species or features (such as oyster beds and boulders) in the MPA?</v>
      </c>
      <c r="C24" s="13" t="str">
        <f>Questionnaire!C23</f>
        <v>The abundance is similar in the MPA.</v>
      </c>
      <c r="D24" s="39">
        <f ca="1">IF($C24&lt;&gt;0, INDEX('Dev Likert Scale Single Score'!$E$2:$E$8, MATCH(INDEX('Admin Single Score'!D$4:D$233, MATCH($C24, 'Admin Single Score'!$C$4:$C$233, 0)), 'Dev Likert Scale Single Score'!$D$2:$D$8, 0)), 0)</f>
        <v>3</v>
      </c>
      <c r="E24" s="39">
        <f ca="1">IF($C24&lt;&gt;0, INDEX('Dev Likert Scale Single Score'!$E$2:$E$8, MATCH(INDEX('Admin Single Score'!E$4:E$233, MATCH($C24, 'Admin Single Score'!$C$4:$C$233, 0)), 'Dev Likert Scale Single Score'!$D$2:$D$8, 0)), 0)</f>
        <v>2</v>
      </c>
      <c r="F24" s="39">
        <f ca="1">IF($C24&lt;&gt;0, INDEX('Dev Likert Scale Single Score'!$E$2:$E$8, MATCH(INDEX('Admin Single Score'!F$4:F$233, MATCH($C24, 'Admin Single Score'!$C$4:$C$233, 0)), 'Dev Likert Scale Single Score'!$D$2:$D$8, 0)), 0)</f>
        <v>2</v>
      </c>
      <c r="G24" s="39">
        <f ca="1">IF($C24&lt;&gt;0, INDEX('Dev Likert Scale Single Score'!$E$2:$E$8, MATCH(INDEX('Admin Single Score'!G$4:G$233, MATCH($C24, 'Admin Single Score'!$C$4:$C$233, 0)), 'Dev Likert Scale Single Score'!$D$2:$D$8, 0)), 0)</f>
        <v>0</v>
      </c>
      <c r="H24" s="39">
        <f ca="1">IF($C24&lt;&gt;0, INDEX('Dev Likert Scale Single Score'!$E$2:$E$8, MATCH(INDEX('Admin Single Score'!H$4:H$233, MATCH($C24, 'Admin Single Score'!$C$4:$C$233, 0)), 'Dev Likert Scale Single Score'!$D$2:$D$8, 0)), 0)</f>
        <v>0</v>
      </c>
      <c r="I24" s="39">
        <f ca="1">IF($C24&lt;&gt;0, INDEX('Dev Likert Scale Single Score'!$E$2:$E$8, MATCH(INDEX('Admin Single Score'!I$4:I$233, MATCH($C24, 'Admin Single Score'!$C$4:$C$233, 0)), 'Dev Likert Scale Single Score'!$D$2:$D$8, 0)), 0)</f>
        <v>3</v>
      </c>
      <c r="J24" s="39">
        <f ca="1">IF($C24&lt;&gt;0, INDEX('Dev Likert Scale Single Score'!$E$2:$E$8, MATCH(INDEX('Admin Single Score'!J$4:J$233, MATCH($C24, 'Admin Single Score'!$C$4:$C$233, 0)), 'Dev Likert Scale Single Score'!$D$2:$D$8, 0)), 0)</f>
        <v>0</v>
      </c>
      <c r="K24" s="39">
        <f ca="1">IF($C24&lt;&gt;0, INDEX('Dev Likert Scale Single Score'!$E$2:$E$8, MATCH(INDEX('Admin Single Score'!K$4:K$233, MATCH($C24, 'Admin Single Score'!$C$4:$C$233, 0)), 'Dev Likert Scale Single Score'!$D$2:$D$8, 0)), 0)</f>
        <v>0</v>
      </c>
      <c r="L24" s="39">
        <f ca="1">IF($C24&lt;&gt;0, INDEX('Dev Likert Scale Single Score'!$E$2:$E$8, MATCH(INDEX('Admin Single Score'!L$4:L$233, MATCH($C24, 'Admin Single Score'!$C$4:$C$233, 0)), 'Dev Likert Scale Single Score'!$D$2:$D$8, 0)), 0)</f>
        <v>0</v>
      </c>
      <c r="M24" s="39">
        <f ca="1">IF($C24&lt;&gt;0, INDEX('Dev Likert Scale Single Score'!$E$2:$E$8, MATCH(INDEX('Admin Single Score'!M$4:M$233, MATCH($C24, 'Admin Single Score'!$C$4:$C$233, 0)), 'Dev Likert Scale Single Score'!$D$2:$D$8, 0)), 0)</f>
        <v>0</v>
      </c>
      <c r="N24" s="39">
        <f ca="1">IF($C24&lt;&gt;0, INDEX('Dev Likert Scale Single Score'!$E$2:$E$8, MATCH(INDEX('Admin Single Score'!N$4:N$233, MATCH($C24, 'Admin Single Score'!$C$4:$C$233, 0)), 'Dev Likert Scale Single Score'!$D$2:$D$8, 0)), 0)</f>
        <v>0</v>
      </c>
      <c r="O24" s="39">
        <f ca="1">IF($C24&lt;&gt;0, INDEX('Dev Likert Scale Single Score'!$E$2:$E$8, MATCH(INDEX('Admin Single Score'!O$4:O$233, MATCH($C24, 'Admin Single Score'!$C$4:$C$233, 0)), 'Dev Likert Scale Single Score'!$D$2:$D$8, 0)), 0)</f>
        <v>0</v>
      </c>
      <c r="P24" s="39">
        <f ca="1">IF($C24&lt;&gt;0, INDEX('Dev Likert Scale Single Score'!$E$2:$E$8, MATCH(INDEX('Admin Single Score'!P$4:P$233, MATCH($C24, 'Admin Single Score'!$C$4:$C$233, 0)), 'Dev Likert Scale Single Score'!$D$2:$D$8, 0)), 0)</f>
        <v>0</v>
      </c>
      <c r="Q24" s="39">
        <f ca="1">IF($C24&lt;&gt;0, INDEX('Dev Likert Scale Single Score'!$E$2:$E$8, MATCH(INDEX('Admin Single Score'!Q$4:Q$233, MATCH($C24, 'Admin Single Score'!$C$4:$C$233, 0)), 'Dev Likert Scale Single Score'!$D$2:$D$8, 0)), 0)</f>
        <v>0</v>
      </c>
      <c r="R24" s="39" t="e">
        <f ca="1">IF($C24&lt;&gt;0, INDEX('Dev Likert Scale Single Score'!$E$2:$E$8, MATCH(INDEX('Admin Single Score'!R$4:R$233, MATCH($C24, 'Admin Single Score'!$C$4:$C$233, 0)), 'Dev Likert Scale Single Score'!$D$2:$D$8, 0)), 0)</f>
        <v>#N/A</v>
      </c>
      <c r="S24" s="39" t="e">
        <f ca="1">IF($C24&lt;&gt;0, INDEX('Dev Likert Scale Single Score'!$E$2:$E$8, MATCH(INDEX('Admin Single Score'!S$4:S$233, MATCH($C24, 'Admin Single Score'!$C$4:$C$233, 0)), 'Dev Likert Scale Single Score'!$D$2:$D$8, 0)), 0)</f>
        <v>#N/A</v>
      </c>
      <c r="T24" s="39" t="e">
        <f ca="1">IF($C24&lt;&gt;0, INDEX('Dev Likert Scale Single Score'!$E$2:$E$8, MATCH(INDEX('Admin Single Score'!T$4:T$233, MATCH($C24, 'Admin Single Score'!$C$4:$C$233, 0)), 'Dev Likert Scale Single Score'!$D$2:$D$8, 0)), 0)</f>
        <v>#N/A</v>
      </c>
      <c r="U24" s="39" t="e">
        <f ca="1">IF($C24&lt;&gt;0, INDEX('Dev Likert Scale Single Score'!$E$2:$E$8, MATCH(INDEX('Admin Single Score'!U$4:U$233, MATCH($C24, 'Admin Single Score'!$C$4:$C$233, 0)), 'Dev Likert Scale Single Score'!$D$2:$D$8, 0)), 0)</f>
        <v>#N/A</v>
      </c>
      <c r="V24" s="39" t="e">
        <f ca="1">IF($C24&lt;&gt;0, INDEX('Dev Likert Scale Single Score'!$E$2:$E$8, MATCH(INDEX('Admin Single Score'!V$4:V$233, MATCH($C24, 'Admin Single Score'!$C$4:$C$233, 0)), 'Dev Likert Scale Single Score'!$D$2:$D$8, 0)), 0)</f>
        <v>#N/A</v>
      </c>
      <c r="W24" s="39" t="e">
        <f ca="1">IF($C24&lt;&gt;0, INDEX('Dev Likert Scale Single Score'!$E$2:$E$8, MATCH(INDEX('Admin Single Score'!W$4:W$233, MATCH($C24, 'Admin Single Score'!$C$4:$C$233, 0)), 'Dev Likert Scale Single Score'!$D$2:$D$8, 0)), 0)</f>
        <v>#N/A</v>
      </c>
      <c r="X24" s="39" t="e">
        <f ca="1">IF($C24&lt;&gt;0, INDEX('Dev Likert Scale Single Score'!$E$2:$E$8, MATCH(INDEX('Admin Single Score'!X$4:X$233, MATCH($C24, 'Admin Single Score'!$C$4:$C$233, 0)), 'Dev Likert Scale Single Score'!$D$2:$D$8, 0)), 0)</f>
        <v>#N/A</v>
      </c>
      <c r="Y24" s="39" t="e">
        <f ca="1">IF($C24&lt;&gt;0, INDEX('Dev Likert Scale Single Score'!$E$2:$E$8, MATCH(INDEX('Admin Single Score'!Y$4:Y$233, MATCH($C24, 'Admin Single Score'!$C$4:$C$233, 0)), 'Dev Likert Scale Single Score'!$D$2:$D$8, 0)), 0)</f>
        <v>#N/A</v>
      </c>
      <c r="Z24" s="39" t="e">
        <f ca="1">IF($C24&lt;&gt;0, INDEX('Dev Likert Scale Single Score'!$E$2:$E$8, MATCH(INDEX('Admin Single Score'!Z$4:Z$233, MATCH($C24, 'Admin Single Score'!$C$4:$C$233, 0)), 'Dev Likert Scale Single Score'!$D$2:$D$8, 0)), 0)</f>
        <v>#N/A</v>
      </c>
      <c r="AA24" s="39" t="e">
        <f ca="1">IF($C24&lt;&gt;0, INDEX('Dev Likert Scale Single Score'!$E$2:$E$8, MATCH(INDEX('Admin Single Score'!AA$4:AA$233, MATCH($C24, 'Admin Single Score'!$C$4:$C$233, 0)), 'Dev Likert Scale Single Score'!$D$2:$D$8, 0)), 0)</f>
        <v>#N/A</v>
      </c>
      <c r="AB24" s="39" t="e">
        <f ca="1">IF($C24&lt;&gt;0, INDEX('Dev Likert Scale Single Score'!$E$2:$E$8, MATCH(INDEX('Admin Single Score'!AB$4:AB$233, MATCH($C24, 'Admin Single Score'!$C$4:$C$233, 0)), 'Dev Likert Scale Single Score'!$D$2:$D$8, 0)), 0)</f>
        <v>#N/A</v>
      </c>
      <c r="AC24" s="39" t="e">
        <f ca="1">IF($C24&lt;&gt;0, INDEX('Dev Likert Scale Single Score'!$E$2:$E$8, MATCH(INDEX('Admin Single Score'!AC$4:AC$233, MATCH($C24, 'Admin Single Score'!$C$4:$C$233, 0)), 'Dev Likert Scale Single Score'!$D$2:$D$8, 0)), 0)</f>
        <v>#N/A</v>
      </c>
      <c r="AD24" s="39" t="e">
        <f ca="1">IF($C24&lt;&gt;0, INDEX('Dev Likert Scale Single Score'!$E$2:$E$8, MATCH(INDEX('Admin Single Score'!AD$4:AD$233, MATCH($C24, 'Admin Single Score'!$C$4:$C$233, 0)), 'Dev Likert Scale Single Score'!$D$2:$D$8, 0)), 0)</f>
        <v>#N/A</v>
      </c>
      <c r="AE24" s="39" t="e">
        <f ca="1">IF($C24&lt;&gt;0, INDEX('Dev Likert Scale Single Score'!$E$2:$E$8, MATCH(INDEX('Admin Single Score'!AE$4:AE$233, MATCH($C24, 'Admin Single Score'!$C$4:$C$233, 0)), 'Dev Likert Scale Single Score'!$D$2:$D$8, 0)), 0)</f>
        <v>#N/A</v>
      </c>
      <c r="AF24" s="39" t="e">
        <f ca="1">IF($C24&lt;&gt;0, INDEX('Dev Likert Scale Single Score'!$E$2:$E$8, MATCH(INDEX('Admin Single Score'!AF$4:AF$233, MATCH($C24, 'Admin Single Score'!$C$4:$C$233, 0)), 'Dev Likert Scale Single Score'!$D$2:$D$8, 0)), 0)</f>
        <v>#N/A</v>
      </c>
      <c r="AG24" s="39" t="e">
        <f ca="1">IF($C24&lt;&gt;0, INDEX('Dev Likert Scale Single Score'!$E$2:$E$8, MATCH(INDEX('Admin Single Score'!AG$4:AG$233, MATCH($C24, 'Admin Single Score'!$C$4:$C$233, 0)), 'Dev Likert Scale Single Score'!$D$2:$D$8, 0)), 0)</f>
        <v>#N/A</v>
      </c>
      <c r="AH24" s="39" t="e">
        <f ca="1">IF($C24&lt;&gt;0, INDEX('Dev Likert Scale Single Score'!$E$2:$E$8, MATCH(INDEX('Admin Single Score'!AH$4:AH$233, MATCH($C24, 'Admin Single Score'!$C$4:$C$233, 0)), 'Dev Likert Scale Single Score'!$D$2:$D$8, 0)), 0)</f>
        <v>#N/A</v>
      </c>
      <c r="AI24" s="39" t="e">
        <f ca="1">IF($C24&lt;&gt;0, INDEX('Dev Likert Scale Single Score'!$E$2:$E$8, MATCH(INDEX('Admin Single Score'!AI$4:AI$233, MATCH($C24, 'Admin Single Score'!$C$4:$C$233, 0)), 'Dev Likert Scale Single Score'!$D$2:$D$8, 0)), 0)</f>
        <v>#N/A</v>
      </c>
      <c r="AJ24" s="39" t="e">
        <f ca="1">IF($C24&lt;&gt;0, INDEX('Dev Likert Scale Single Score'!$E$2:$E$8, MATCH(INDEX('Admin Single Score'!AJ$4:AJ$233, MATCH($C24, 'Admin Single Score'!$C$4:$C$233, 0)), 'Dev Likert Scale Single Score'!$D$2:$D$8, 0)), 0)</f>
        <v>#N/A</v>
      </c>
      <c r="AK24" s="39" t="e">
        <f ca="1">IF($C24&lt;&gt;0, INDEX('Dev Likert Scale Single Score'!$E$2:$E$8, MATCH(INDEX('Admin Single Score'!AK$4:AK$233, MATCH($C24, 'Admin Single Score'!$C$4:$C$233, 0)), 'Dev Likert Scale Single Score'!$D$2:$D$8, 0)), 0)</f>
        <v>#N/A</v>
      </c>
      <c r="AL24" s="39" t="e">
        <f ca="1">IF($C24&lt;&gt;0, INDEX('Dev Likert Scale Single Score'!$E$2:$E$8, MATCH(INDEX('Admin Single Score'!AL$4:AL$233, MATCH($C24, 'Admin Single Score'!$C$4:$C$233, 0)), 'Dev Likert Scale Single Score'!$D$2:$D$8, 0)), 0)</f>
        <v>#N/A</v>
      </c>
      <c r="AM24" s="39" t="e">
        <f ca="1">IF($C24&lt;&gt;0, INDEX('Dev Likert Scale Single Score'!$E$2:$E$8, MATCH(INDEX('Admin Single Score'!AM$4:AM$233, MATCH($C24, 'Admin Single Score'!$C$4:$C$233, 0)), 'Dev Likert Scale Single Score'!$D$2:$D$8, 0)), 0)</f>
        <v>#N/A</v>
      </c>
      <c r="AN24" s="39" t="e">
        <f ca="1">IF($C24&lt;&gt;0, INDEX('Dev Likert Scale Single Score'!$E$2:$E$8, MATCH(INDEX('Admin Single Score'!AN$4:AN$233, MATCH($C24, 'Admin Single Score'!$C$4:$C$233, 0)), 'Dev Likert Scale Single Score'!$D$2:$D$8, 0)), 0)</f>
        <v>#N/A</v>
      </c>
      <c r="AO24" s="39" t="e">
        <f ca="1">IF($C24&lt;&gt;0, INDEX('Dev Likert Scale Single Score'!$E$2:$E$8, MATCH(INDEX('Admin Single Score'!AO$4:AO$233, MATCH($C24, 'Admin Single Score'!$C$4:$C$233, 0)), 'Dev Likert Scale Single Score'!$D$2:$D$8, 0)), 0)</f>
        <v>#N/A</v>
      </c>
      <c r="AP24" s="39" t="e">
        <f ca="1">IF($C24&lt;&gt;0, INDEX('Dev Likert Scale Single Score'!$E$2:$E$8, MATCH(INDEX('Admin Single Score'!AP$4:AP$233, MATCH($C24, 'Admin Single Score'!$C$4:$C$233, 0)), 'Dev Likert Scale Single Score'!$D$2:$D$8, 0)), 0)</f>
        <v>#N/A</v>
      </c>
      <c r="AQ24" s="39" t="e">
        <f ca="1">IF($C24&lt;&gt;0, INDEX('Dev Likert Scale Single Score'!$E$2:$E$8, MATCH(INDEX('Admin Single Score'!AQ$4:AQ$233, MATCH($C24, 'Admin Single Score'!$C$4:$C$233, 0)), 'Dev Likert Scale Single Score'!$D$2:$D$8, 0)), 0)</f>
        <v>#N/A</v>
      </c>
    </row>
    <row r="25" spans="1:43" ht="76.5" thickTop="1" thickBot="1" x14ac:dyDescent="0.3">
      <c r="A25" s="13" t="str">
        <f>Questionnaire!A24</f>
        <v>Question_23</v>
      </c>
      <c r="B25" s="13" t="str">
        <f>Questionnaire!B24</f>
        <v xml:space="preserve">Compared to other areas where the fishers operate, what is the abundance of  species which are known to be sensitive to underwater noise (e.g. marine mammals) in the MPA? </v>
      </c>
      <c r="C25" s="13" t="str">
        <f>Questionnaire!C24</f>
        <v>This is unknown and/or uncertain (Q23).</v>
      </c>
      <c r="D25" s="39" t="str">
        <f ca="1">IF($C25&lt;&gt;0, INDEX('Dev Likert Scale Single Score'!$E$2:$E$8, MATCH(INDEX('Admin Single Score'!D$4:D$233, MATCH($C25, 'Admin Single Score'!$C$4:$C$233, 0)), 'Dev Likert Scale Single Score'!$D$2:$D$8, 0)), 0)</f>
        <v>u</v>
      </c>
      <c r="E25" s="39" t="str">
        <f ca="1">IF($C25&lt;&gt;0, INDEX('Dev Likert Scale Single Score'!$E$2:$E$8, MATCH(INDEX('Admin Single Score'!E$4:E$233, MATCH($C25, 'Admin Single Score'!$C$4:$C$233, 0)), 'Dev Likert Scale Single Score'!$D$2:$D$8, 0)), 0)</f>
        <v>u</v>
      </c>
      <c r="F25" s="39">
        <f ca="1">IF($C25&lt;&gt;0, INDEX('Dev Likert Scale Single Score'!$E$2:$E$8, MATCH(INDEX('Admin Single Score'!F$4:F$233, MATCH($C25, 'Admin Single Score'!$C$4:$C$233, 0)), 'Dev Likert Scale Single Score'!$D$2:$D$8, 0)), 0)</f>
        <v>0</v>
      </c>
      <c r="G25" s="39">
        <f ca="1">IF($C25&lt;&gt;0, INDEX('Dev Likert Scale Single Score'!$E$2:$E$8, MATCH(INDEX('Admin Single Score'!G$4:G$233, MATCH($C25, 'Admin Single Score'!$C$4:$C$233, 0)), 'Dev Likert Scale Single Score'!$D$2:$D$8, 0)), 0)</f>
        <v>0</v>
      </c>
      <c r="H25" s="39">
        <f ca="1">IF($C25&lt;&gt;0, INDEX('Dev Likert Scale Single Score'!$E$2:$E$8, MATCH(INDEX('Admin Single Score'!H$4:H$233, MATCH($C25, 'Admin Single Score'!$C$4:$C$233, 0)), 'Dev Likert Scale Single Score'!$D$2:$D$8, 0)), 0)</f>
        <v>0</v>
      </c>
      <c r="I25" s="39">
        <f ca="1">IF($C25&lt;&gt;0, INDEX('Dev Likert Scale Single Score'!$E$2:$E$8, MATCH(INDEX('Admin Single Score'!I$4:I$233, MATCH($C25, 'Admin Single Score'!$C$4:$C$233, 0)), 'Dev Likert Scale Single Score'!$D$2:$D$8, 0)), 0)</f>
        <v>0</v>
      </c>
      <c r="J25" s="39" t="str">
        <f ca="1">IF($C25&lt;&gt;0, INDEX('Dev Likert Scale Single Score'!$E$2:$E$8, MATCH(INDEX('Admin Single Score'!J$4:J$233, MATCH($C25, 'Admin Single Score'!$C$4:$C$233, 0)), 'Dev Likert Scale Single Score'!$D$2:$D$8, 0)), 0)</f>
        <v>u</v>
      </c>
      <c r="K25" s="39">
        <f ca="1">IF($C25&lt;&gt;0, INDEX('Dev Likert Scale Single Score'!$E$2:$E$8, MATCH(INDEX('Admin Single Score'!K$4:K$233, MATCH($C25, 'Admin Single Score'!$C$4:$C$233, 0)), 'Dev Likert Scale Single Score'!$D$2:$D$8, 0)), 0)</f>
        <v>0</v>
      </c>
      <c r="L25" s="39">
        <f ca="1">IF($C25&lt;&gt;0, INDEX('Dev Likert Scale Single Score'!$E$2:$E$8, MATCH(INDEX('Admin Single Score'!L$4:L$233, MATCH($C25, 'Admin Single Score'!$C$4:$C$233, 0)), 'Dev Likert Scale Single Score'!$D$2:$D$8, 0)), 0)</f>
        <v>0</v>
      </c>
      <c r="M25" s="39">
        <f ca="1">IF($C25&lt;&gt;0, INDEX('Dev Likert Scale Single Score'!$E$2:$E$8, MATCH(INDEX('Admin Single Score'!M$4:M$233, MATCH($C25, 'Admin Single Score'!$C$4:$C$233, 0)), 'Dev Likert Scale Single Score'!$D$2:$D$8, 0)), 0)</f>
        <v>0</v>
      </c>
      <c r="N25" s="39">
        <f ca="1">IF($C25&lt;&gt;0, INDEX('Dev Likert Scale Single Score'!$E$2:$E$8, MATCH(INDEX('Admin Single Score'!N$4:N$233, MATCH($C25, 'Admin Single Score'!$C$4:$C$233, 0)), 'Dev Likert Scale Single Score'!$D$2:$D$8, 0)), 0)</f>
        <v>0</v>
      </c>
      <c r="O25" s="39">
        <f ca="1">IF($C25&lt;&gt;0, INDEX('Dev Likert Scale Single Score'!$E$2:$E$8, MATCH(INDEX('Admin Single Score'!O$4:O$233, MATCH($C25, 'Admin Single Score'!$C$4:$C$233, 0)), 'Dev Likert Scale Single Score'!$D$2:$D$8, 0)), 0)</f>
        <v>0</v>
      </c>
      <c r="P25" s="39">
        <f ca="1">IF($C25&lt;&gt;0, INDEX('Dev Likert Scale Single Score'!$E$2:$E$8, MATCH(INDEX('Admin Single Score'!P$4:P$233, MATCH($C25, 'Admin Single Score'!$C$4:$C$233, 0)), 'Dev Likert Scale Single Score'!$D$2:$D$8, 0)), 0)</f>
        <v>0</v>
      </c>
      <c r="Q25" s="39">
        <f ca="1">IF($C25&lt;&gt;0, INDEX('Dev Likert Scale Single Score'!$E$2:$E$8, MATCH(INDEX('Admin Single Score'!Q$4:Q$233, MATCH($C25, 'Admin Single Score'!$C$4:$C$233, 0)), 'Dev Likert Scale Single Score'!$D$2:$D$8, 0)), 0)</f>
        <v>0</v>
      </c>
      <c r="R25" s="39" t="e">
        <f ca="1">IF($C25&lt;&gt;0, INDEX('Dev Likert Scale Single Score'!$E$2:$E$8, MATCH(INDEX('Admin Single Score'!R$4:R$233, MATCH($C25, 'Admin Single Score'!$C$4:$C$233, 0)), 'Dev Likert Scale Single Score'!$D$2:$D$8, 0)), 0)</f>
        <v>#N/A</v>
      </c>
      <c r="S25" s="39" t="e">
        <f ca="1">IF($C25&lt;&gt;0, INDEX('Dev Likert Scale Single Score'!$E$2:$E$8, MATCH(INDEX('Admin Single Score'!S$4:S$233, MATCH($C25, 'Admin Single Score'!$C$4:$C$233, 0)), 'Dev Likert Scale Single Score'!$D$2:$D$8, 0)), 0)</f>
        <v>#N/A</v>
      </c>
      <c r="T25" s="39" t="e">
        <f ca="1">IF($C25&lt;&gt;0, INDEX('Dev Likert Scale Single Score'!$E$2:$E$8, MATCH(INDEX('Admin Single Score'!T$4:T$233, MATCH($C25, 'Admin Single Score'!$C$4:$C$233, 0)), 'Dev Likert Scale Single Score'!$D$2:$D$8, 0)), 0)</f>
        <v>#N/A</v>
      </c>
      <c r="U25" s="39" t="e">
        <f ca="1">IF($C25&lt;&gt;0, INDEX('Dev Likert Scale Single Score'!$E$2:$E$8, MATCH(INDEX('Admin Single Score'!U$4:U$233, MATCH($C25, 'Admin Single Score'!$C$4:$C$233, 0)), 'Dev Likert Scale Single Score'!$D$2:$D$8, 0)), 0)</f>
        <v>#N/A</v>
      </c>
      <c r="V25" s="39" t="e">
        <f ca="1">IF($C25&lt;&gt;0, INDEX('Dev Likert Scale Single Score'!$E$2:$E$8, MATCH(INDEX('Admin Single Score'!V$4:V$233, MATCH($C25, 'Admin Single Score'!$C$4:$C$233, 0)), 'Dev Likert Scale Single Score'!$D$2:$D$8, 0)), 0)</f>
        <v>#N/A</v>
      </c>
      <c r="W25" s="39" t="e">
        <f ca="1">IF($C25&lt;&gt;0, INDEX('Dev Likert Scale Single Score'!$E$2:$E$8, MATCH(INDEX('Admin Single Score'!W$4:W$233, MATCH($C25, 'Admin Single Score'!$C$4:$C$233, 0)), 'Dev Likert Scale Single Score'!$D$2:$D$8, 0)), 0)</f>
        <v>#N/A</v>
      </c>
      <c r="X25" s="39" t="e">
        <f ca="1">IF($C25&lt;&gt;0, INDEX('Dev Likert Scale Single Score'!$E$2:$E$8, MATCH(INDEX('Admin Single Score'!X$4:X$233, MATCH($C25, 'Admin Single Score'!$C$4:$C$233, 0)), 'Dev Likert Scale Single Score'!$D$2:$D$8, 0)), 0)</f>
        <v>#N/A</v>
      </c>
      <c r="Y25" s="39" t="e">
        <f ca="1">IF($C25&lt;&gt;0, INDEX('Dev Likert Scale Single Score'!$E$2:$E$8, MATCH(INDEX('Admin Single Score'!Y$4:Y$233, MATCH($C25, 'Admin Single Score'!$C$4:$C$233, 0)), 'Dev Likert Scale Single Score'!$D$2:$D$8, 0)), 0)</f>
        <v>#N/A</v>
      </c>
      <c r="Z25" s="39" t="e">
        <f ca="1">IF($C25&lt;&gt;0, INDEX('Dev Likert Scale Single Score'!$E$2:$E$8, MATCH(INDEX('Admin Single Score'!Z$4:Z$233, MATCH($C25, 'Admin Single Score'!$C$4:$C$233, 0)), 'Dev Likert Scale Single Score'!$D$2:$D$8, 0)), 0)</f>
        <v>#N/A</v>
      </c>
      <c r="AA25" s="39" t="e">
        <f ca="1">IF($C25&lt;&gt;0, INDEX('Dev Likert Scale Single Score'!$E$2:$E$8, MATCH(INDEX('Admin Single Score'!AA$4:AA$233, MATCH($C25, 'Admin Single Score'!$C$4:$C$233, 0)), 'Dev Likert Scale Single Score'!$D$2:$D$8, 0)), 0)</f>
        <v>#N/A</v>
      </c>
      <c r="AB25" s="39" t="e">
        <f ca="1">IF($C25&lt;&gt;0, INDEX('Dev Likert Scale Single Score'!$E$2:$E$8, MATCH(INDEX('Admin Single Score'!AB$4:AB$233, MATCH($C25, 'Admin Single Score'!$C$4:$C$233, 0)), 'Dev Likert Scale Single Score'!$D$2:$D$8, 0)), 0)</f>
        <v>#N/A</v>
      </c>
      <c r="AC25" s="39" t="e">
        <f ca="1">IF($C25&lt;&gt;0, INDEX('Dev Likert Scale Single Score'!$E$2:$E$8, MATCH(INDEX('Admin Single Score'!AC$4:AC$233, MATCH($C25, 'Admin Single Score'!$C$4:$C$233, 0)), 'Dev Likert Scale Single Score'!$D$2:$D$8, 0)), 0)</f>
        <v>#N/A</v>
      </c>
      <c r="AD25" s="39" t="e">
        <f ca="1">IF($C25&lt;&gt;0, INDEX('Dev Likert Scale Single Score'!$E$2:$E$8, MATCH(INDEX('Admin Single Score'!AD$4:AD$233, MATCH($C25, 'Admin Single Score'!$C$4:$C$233, 0)), 'Dev Likert Scale Single Score'!$D$2:$D$8, 0)), 0)</f>
        <v>#N/A</v>
      </c>
      <c r="AE25" s="39" t="e">
        <f ca="1">IF($C25&lt;&gt;0, INDEX('Dev Likert Scale Single Score'!$E$2:$E$8, MATCH(INDEX('Admin Single Score'!AE$4:AE$233, MATCH($C25, 'Admin Single Score'!$C$4:$C$233, 0)), 'Dev Likert Scale Single Score'!$D$2:$D$8, 0)), 0)</f>
        <v>#N/A</v>
      </c>
      <c r="AF25" s="39" t="e">
        <f ca="1">IF($C25&lt;&gt;0, INDEX('Dev Likert Scale Single Score'!$E$2:$E$8, MATCH(INDEX('Admin Single Score'!AF$4:AF$233, MATCH($C25, 'Admin Single Score'!$C$4:$C$233, 0)), 'Dev Likert Scale Single Score'!$D$2:$D$8, 0)), 0)</f>
        <v>#N/A</v>
      </c>
      <c r="AG25" s="39" t="e">
        <f ca="1">IF($C25&lt;&gt;0, INDEX('Dev Likert Scale Single Score'!$E$2:$E$8, MATCH(INDEX('Admin Single Score'!AG$4:AG$233, MATCH($C25, 'Admin Single Score'!$C$4:$C$233, 0)), 'Dev Likert Scale Single Score'!$D$2:$D$8, 0)), 0)</f>
        <v>#N/A</v>
      </c>
      <c r="AH25" s="39" t="e">
        <f ca="1">IF($C25&lt;&gt;0, INDEX('Dev Likert Scale Single Score'!$E$2:$E$8, MATCH(INDEX('Admin Single Score'!AH$4:AH$233, MATCH($C25, 'Admin Single Score'!$C$4:$C$233, 0)), 'Dev Likert Scale Single Score'!$D$2:$D$8, 0)), 0)</f>
        <v>#N/A</v>
      </c>
      <c r="AI25" s="39" t="e">
        <f ca="1">IF($C25&lt;&gt;0, INDEX('Dev Likert Scale Single Score'!$E$2:$E$8, MATCH(INDEX('Admin Single Score'!AI$4:AI$233, MATCH($C25, 'Admin Single Score'!$C$4:$C$233, 0)), 'Dev Likert Scale Single Score'!$D$2:$D$8, 0)), 0)</f>
        <v>#N/A</v>
      </c>
      <c r="AJ25" s="39" t="e">
        <f ca="1">IF($C25&lt;&gt;0, INDEX('Dev Likert Scale Single Score'!$E$2:$E$8, MATCH(INDEX('Admin Single Score'!AJ$4:AJ$233, MATCH($C25, 'Admin Single Score'!$C$4:$C$233, 0)), 'Dev Likert Scale Single Score'!$D$2:$D$8, 0)), 0)</f>
        <v>#N/A</v>
      </c>
      <c r="AK25" s="39" t="e">
        <f ca="1">IF($C25&lt;&gt;0, INDEX('Dev Likert Scale Single Score'!$E$2:$E$8, MATCH(INDEX('Admin Single Score'!AK$4:AK$233, MATCH($C25, 'Admin Single Score'!$C$4:$C$233, 0)), 'Dev Likert Scale Single Score'!$D$2:$D$8, 0)), 0)</f>
        <v>#N/A</v>
      </c>
      <c r="AL25" s="39" t="e">
        <f ca="1">IF($C25&lt;&gt;0, INDEX('Dev Likert Scale Single Score'!$E$2:$E$8, MATCH(INDEX('Admin Single Score'!AL$4:AL$233, MATCH($C25, 'Admin Single Score'!$C$4:$C$233, 0)), 'Dev Likert Scale Single Score'!$D$2:$D$8, 0)), 0)</f>
        <v>#N/A</v>
      </c>
      <c r="AM25" s="39" t="e">
        <f ca="1">IF($C25&lt;&gt;0, INDEX('Dev Likert Scale Single Score'!$E$2:$E$8, MATCH(INDEX('Admin Single Score'!AM$4:AM$233, MATCH($C25, 'Admin Single Score'!$C$4:$C$233, 0)), 'Dev Likert Scale Single Score'!$D$2:$D$8, 0)), 0)</f>
        <v>#N/A</v>
      </c>
      <c r="AN25" s="39" t="e">
        <f ca="1">IF($C25&lt;&gt;0, INDEX('Dev Likert Scale Single Score'!$E$2:$E$8, MATCH(INDEX('Admin Single Score'!AN$4:AN$233, MATCH($C25, 'Admin Single Score'!$C$4:$C$233, 0)), 'Dev Likert Scale Single Score'!$D$2:$D$8, 0)), 0)</f>
        <v>#N/A</v>
      </c>
      <c r="AO25" s="39" t="e">
        <f ca="1">IF($C25&lt;&gt;0, INDEX('Dev Likert Scale Single Score'!$E$2:$E$8, MATCH(INDEX('Admin Single Score'!AO$4:AO$233, MATCH($C25, 'Admin Single Score'!$C$4:$C$233, 0)), 'Dev Likert Scale Single Score'!$D$2:$D$8, 0)), 0)</f>
        <v>#N/A</v>
      </c>
      <c r="AP25" s="39" t="e">
        <f ca="1">IF($C25&lt;&gt;0, INDEX('Dev Likert Scale Single Score'!$E$2:$E$8, MATCH(INDEX('Admin Single Score'!AP$4:AP$233, MATCH($C25, 'Admin Single Score'!$C$4:$C$233, 0)), 'Dev Likert Scale Single Score'!$D$2:$D$8, 0)), 0)</f>
        <v>#N/A</v>
      </c>
      <c r="AQ25" s="39" t="e">
        <f ca="1">IF($C25&lt;&gt;0, INDEX('Dev Likert Scale Single Score'!$E$2:$E$8, MATCH(INDEX('Admin Single Score'!AQ$4:AQ$233, MATCH($C25, 'Admin Single Score'!$C$4:$C$233, 0)), 'Dev Likert Scale Single Score'!$D$2:$D$8, 0)), 0)</f>
        <v>#N/A</v>
      </c>
    </row>
    <row r="26" spans="1:43" ht="31.5" thickTop="1" thickBot="1" x14ac:dyDescent="0.3">
      <c r="A26" s="13" t="str">
        <f>Questionnaire!A25</f>
        <v>Question_24</v>
      </c>
      <c r="B26" s="13" t="str">
        <f>Questionnaire!B25</f>
        <v>How significant is the total reduction in productive fishable grounds?</v>
      </c>
      <c r="C26" s="13" t="str">
        <f>Questionnaire!C25</f>
        <v>This is unknown and/or uncertain (Q24).</v>
      </c>
      <c r="D26" s="39">
        <f ca="1">IF($C26&lt;&gt;0, INDEX('Dev Likert Scale Single Score'!$E$2:$E$8, MATCH(INDEX('Admin Single Score'!D$4:D$233, MATCH($C26, 'Admin Single Score'!$C$4:$C$233, 0)), 'Dev Likert Scale Single Score'!$D$2:$D$8, 0)), 0)</f>
        <v>0</v>
      </c>
      <c r="E26" s="39">
        <f ca="1">IF($C26&lt;&gt;0, INDEX('Dev Likert Scale Single Score'!$E$2:$E$8, MATCH(INDEX('Admin Single Score'!E$4:E$233, MATCH($C26, 'Admin Single Score'!$C$4:$C$233, 0)), 'Dev Likert Scale Single Score'!$D$2:$D$8, 0)), 0)</f>
        <v>0</v>
      </c>
      <c r="F26" s="39">
        <f ca="1">IF($C26&lt;&gt;0, INDEX('Dev Likert Scale Single Score'!$E$2:$E$8, MATCH(INDEX('Admin Single Score'!F$4:F$233, MATCH($C26, 'Admin Single Score'!$C$4:$C$233, 0)), 'Dev Likert Scale Single Score'!$D$2:$D$8, 0)), 0)</f>
        <v>0</v>
      </c>
      <c r="G26" s="39">
        <f ca="1">IF($C26&lt;&gt;0, INDEX('Dev Likert Scale Single Score'!$E$2:$E$8, MATCH(INDEX('Admin Single Score'!G$4:G$233, MATCH($C26, 'Admin Single Score'!$C$4:$C$233, 0)), 'Dev Likert Scale Single Score'!$D$2:$D$8, 0)), 0)</f>
        <v>0</v>
      </c>
      <c r="H26" s="39">
        <f ca="1">IF($C26&lt;&gt;0, INDEX('Dev Likert Scale Single Score'!$E$2:$E$8, MATCH(INDEX('Admin Single Score'!H$4:H$233, MATCH($C26, 'Admin Single Score'!$C$4:$C$233, 0)), 'Dev Likert Scale Single Score'!$D$2:$D$8, 0)), 0)</f>
        <v>0</v>
      </c>
      <c r="I26" s="39">
        <f ca="1">IF($C26&lt;&gt;0, INDEX('Dev Likert Scale Single Score'!$E$2:$E$8, MATCH(INDEX('Admin Single Score'!I$4:I$233, MATCH($C26, 'Admin Single Score'!$C$4:$C$233, 0)), 'Dev Likert Scale Single Score'!$D$2:$D$8, 0)), 0)</f>
        <v>0</v>
      </c>
      <c r="J26" s="39">
        <f ca="1">IF($C26&lt;&gt;0, INDEX('Dev Likert Scale Single Score'!$E$2:$E$8, MATCH(INDEX('Admin Single Score'!J$4:J$233, MATCH($C26, 'Admin Single Score'!$C$4:$C$233, 0)), 'Dev Likert Scale Single Score'!$D$2:$D$8, 0)), 0)</f>
        <v>0</v>
      </c>
      <c r="K26" s="39">
        <f ca="1">IF($C26&lt;&gt;0, INDEX('Dev Likert Scale Single Score'!$E$2:$E$8, MATCH(INDEX('Admin Single Score'!K$4:K$233, MATCH($C26, 'Admin Single Score'!$C$4:$C$233, 0)), 'Dev Likert Scale Single Score'!$D$2:$D$8, 0)), 0)</f>
        <v>0</v>
      </c>
      <c r="L26" s="39" t="str">
        <f ca="1">IF($C26&lt;&gt;0, INDEX('Dev Likert Scale Single Score'!$E$2:$E$8, MATCH(INDEX('Admin Single Score'!L$4:L$233, MATCH($C26, 'Admin Single Score'!$C$4:$C$233, 0)), 'Dev Likert Scale Single Score'!$D$2:$D$8, 0)), 0)</f>
        <v>u</v>
      </c>
      <c r="M26" s="39" t="str">
        <f ca="1">IF($C26&lt;&gt;0, INDEX('Dev Likert Scale Single Score'!$E$2:$E$8, MATCH(INDEX('Admin Single Score'!M$4:M$233, MATCH($C26, 'Admin Single Score'!$C$4:$C$233, 0)), 'Dev Likert Scale Single Score'!$D$2:$D$8, 0)), 0)</f>
        <v>u</v>
      </c>
      <c r="N26" s="39">
        <f ca="1">IF($C26&lt;&gt;0, INDEX('Dev Likert Scale Single Score'!$E$2:$E$8, MATCH(INDEX('Admin Single Score'!N$4:N$233, MATCH($C26, 'Admin Single Score'!$C$4:$C$233, 0)), 'Dev Likert Scale Single Score'!$D$2:$D$8, 0)), 0)</f>
        <v>0</v>
      </c>
      <c r="O26" s="39" t="str">
        <f ca="1">IF($C26&lt;&gt;0, INDEX('Dev Likert Scale Single Score'!$E$2:$E$8, MATCH(INDEX('Admin Single Score'!O$4:O$233, MATCH($C26, 'Admin Single Score'!$C$4:$C$233, 0)), 'Dev Likert Scale Single Score'!$D$2:$D$8, 0)), 0)</f>
        <v>u</v>
      </c>
      <c r="P26" s="39" t="str">
        <f ca="1">IF($C26&lt;&gt;0, INDEX('Dev Likert Scale Single Score'!$E$2:$E$8, MATCH(INDEX('Admin Single Score'!P$4:P$233, MATCH($C26, 'Admin Single Score'!$C$4:$C$233, 0)), 'Dev Likert Scale Single Score'!$D$2:$D$8, 0)), 0)</f>
        <v>u</v>
      </c>
      <c r="Q26" s="39" t="str">
        <f ca="1">IF($C26&lt;&gt;0, INDEX('Dev Likert Scale Single Score'!$E$2:$E$8, MATCH(INDEX('Admin Single Score'!Q$4:Q$233, MATCH($C26, 'Admin Single Score'!$C$4:$C$233, 0)), 'Dev Likert Scale Single Score'!$D$2:$D$8, 0)), 0)</f>
        <v>u</v>
      </c>
      <c r="R26" s="39" t="e">
        <f ca="1">IF($C26&lt;&gt;0, INDEX('Dev Likert Scale Single Score'!$E$2:$E$8, MATCH(INDEX('Admin Single Score'!R$4:R$233, MATCH($C26, 'Admin Single Score'!$C$4:$C$233, 0)), 'Dev Likert Scale Single Score'!$D$2:$D$8, 0)), 0)</f>
        <v>#N/A</v>
      </c>
      <c r="S26" s="39" t="e">
        <f ca="1">IF($C26&lt;&gt;0, INDEX('Dev Likert Scale Single Score'!$E$2:$E$8, MATCH(INDEX('Admin Single Score'!S$4:S$233, MATCH($C26, 'Admin Single Score'!$C$4:$C$233, 0)), 'Dev Likert Scale Single Score'!$D$2:$D$8, 0)), 0)</f>
        <v>#N/A</v>
      </c>
      <c r="T26" s="39" t="e">
        <f ca="1">IF($C26&lt;&gt;0, INDEX('Dev Likert Scale Single Score'!$E$2:$E$8, MATCH(INDEX('Admin Single Score'!T$4:T$233, MATCH($C26, 'Admin Single Score'!$C$4:$C$233, 0)), 'Dev Likert Scale Single Score'!$D$2:$D$8, 0)), 0)</f>
        <v>#N/A</v>
      </c>
      <c r="U26" s="39" t="e">
        <f ca="1">IF($C26&lt;&gt;0, INDEX('Dev Likert Scale Single Score'!$E$2:$E$8, MATCH(INDEX('Admin Single Score'!U$4:U$233, MATCH($C26, 'Admin Single Score'!$C$4:$C$233, 0)), 'Dev Likert Scale Single Score'!$D$2:$D$8, 0)), 0)</f>
        <v>#N/A</v>
      </c>
      <c r="V26" s="39" t="e">
        <f ca="1">IF($C26&lt;&gt;0, INDEX('Dev Likert Scale Single Score'!$E$2:$E$8, MATCH(INDEX('Admin Single Score'!V$4:V$233, MATCH($C26, 'Admin Single Score'!$C$4:$C$233, 0)), 'Dev Likert Scale Single Score'!$D$2:$D$8, 0)), 0)</f>
        <v>#N/A</v>
      </c>
      <c r="W26" s="39" t="e">
        <f ca="1">IF($C26&lt;&gt;0, INDEX('Dev Likert Scale Single Score'!$E$2:$E$8, MATCH(INDEX('Admin Single Score'!W$4:W$233, MATCH($C26, 'Admin Single Score'!$C$4:$C$233, 0)), 'Dev Likert Scale Single Score'!$D$2:$D$8, 0)), 0)</f>
        <v>#N/A</v>
      </c>
      <c r="X26" s="39" t="e">
        <f ca="1">IF($C26&lt;&gt;0, INDEX('Dev Likert Scale Single Score'!$E$2:$E$8, MATCH(INDEX('Admin Single Score'!X$4:X$233, MATCH($C26, 'Admin Single Score'!$C$4:$C$233, 0)), 'Dev Likert Scale Single Score'!$D$2:$D$8, 0)), 0)</f>
        <v>#N/A</v>
      </c>
      <c r="Y26" s="39" t="e">
        <f ca="1">IF($C26&lt;&gt;0, INDEX('Dev Likert Scale Single Score'!$E$2:$E$8, MATCH(INDEX('Admin Single Score'!Y$4:Y$233, MATCH($C26, 'Admin Single Score'!$C$4:$C$233, 0)), 'Dev Likert Scale Single Score'!$D$2:$D$8, 0)), 0)</f>
        <v>#N/A</v>
      </c>
      <c r="Z26" s="39" t="e">
        <f ca="1">IF($C26&lt;&gt;0, INDEX('Dev Likert Scale Single Score'!$E$2:$E$8, MATCH(INDEX('Admin Single Score'!Z$4:Z$233, MATCH($C26, 'Admin Single Score'!$C$4:$C$233, 0)), 'Dev Likert Scale Single Score'!$D$2:$D$8, 0)), 0)</f>
        <v>#N/A</v>
      </c>
      <c r="AA26" s="39" t="e">
        <f ca="1">IF($C26&lt;&gt;0, INDEX('Dev Likert Scale Single Score'!$E$2:$E$8, MATCH(INDEX('Admin Single Score'!AA$4:AA$233, MATCH($C26, 'Admin Single Score'!$C$4:$C$233, 0)), 'Dev Likert Scale Single Score'!$D$2:$D$8, 0)), 0)</f>
        <v>#N/A</v>
      </c>
      <c r="AB26" s="39" t="e">
        <f ca="1">IF($C26&lt;&gt;0, INDEX('Dev Likert Scale Single Score'!$E$2:$E$8, MATCH(INDEX('Admin Single Score'!AB$4:AB$233, MATCH($C26, 'Admin Single Score'!$C$4:$C$233, 0)), 'Dev Likert Scale Single Score'!$D$2:$D$8, 0)), 0)</f>
        <v>#N/A</v>
      </c>
      <c r="AC26" s="39" t="e">
        <f ca="1">IF($C26&lt;&gt;0, INDEX('Dev Likert Scale Single Score'!$E$2:$E$8, MATCH(INDEX('Admin Single Score'!AC$4:AC$233, MATCH($C26, 'Admin Single Score'!$C$4:$C$233, 0)), 'Dev Likert Scale Single Score'!$D$2:$D$8, 0)), 0)</f>
        <v>#N/A</v>
      </c>
      <c r="AD26" s="39" t="e">
        <f ca="1">IF($C26&lt;&gt;0, INDEX('Dev Likert Scale Single Score'!$E$2:$E$8, MATCH(INDEX('Admin Single Score'!AD$4:AD$233, MATCH($C26, 'Admin Single Score'!$C$4:$C$233, 0)), 'Dev Likert Scale Single Score'!$D$2:$D$8, 0)), 0)</f>
        <v>#N/A</v>
      </c>
      <c r="AE26" s="39" t="e">
        <f ca="1">IF($C26&lt;&gt;0, INDEX('Dev Likert Scale Single Score'!$E$2:$E$8, MATCH(INDEX('Admin Single Score'!AE$4:AE$233, MATCH($C26, 'Admin Single Score'!$C$4:$C$233, 0)), 'Dev Likert Scale Single Score'!$D$2:$D$8, 0)), 0)</f>
        <v>#N/A</v>
      </c>
      <c r="AF26" s="39" t="e">
        <f ca="1">IF($C26&lt;&gt;0, INDEX('Dev Likert Scale Single Score'!$E$2:$E$8, MATCH(INDEX('Admin Single Score'!AF$4:AF$233, MATCH($C26, 'Admin Single Score'!$C$4:$C$233, 0)), 'Dev Likert Scale Single Score'!$D$2:$D$8, 0)), 0)</f>
        <v>#N/A</v>
      </c>
      <c r="AG26" s="39" t="e">
        <f ca="1">IF($C26&lt;&gt;0, INDEX('Dev Likert Scale Single Score'!$E$2:$E$8, MATCH(INDEX('Admin Single Score'!AG$4:AG$233, MATCH($C26, 'Admin Single Score'!$C$4:$C$233, 0)), 'Dev Likert Scale Single Score'!$D$2:$D$8, 0)), 0)</f>
        <v>#N/A</v>
      </c>
      <c r="AH26" s="39" t="e">
        <f ca="1">IF($C26&lt;&gt;0, INDEX('Dev Likert Scale Single Score'!$E$2:$E$8, MATCH(INDEX('Admin Single Score'!AH$4:AH$233, MATCH($C26, 'Admin Single Score'!$C$4:$C$233, 0)), 'Dev Likert Scale Single Score'!$D$2:$D$8, 0)), 0)</f>
        <v>#N/A</v>
      </c>
      <c r="AI26" s="39" t="e">
        <f ca="1">IF($C26&lt;&gt;0, INDEX('Dev Likert Scale Single Score'!$E$2:$E$8, MATCH(INDEX('Admin Single Score'!AI$4:AI$233, MATCH($C26, 'Admin Single Score'!$C$4:$C$233, 0)), 'Dev Likert Scale Single Score'!$D$2:$D$8, 0)), 0)</f>
        <v>#N/A</v>
      </c>
      <c r="AJ26" s="39" t="e">
        <f ca="1">IF($C26&lt;&gt;0, INDEX('Dev Likert Scale Single Score'!$E$2:$E$8, MATCH(INDEX('Admin Single Score'!AJ$4:AJ$233, MATCH($C26, 'Admin Single Score'!$C$4:$C$233, 0)), 'Dev Likert Scale Single Score'!$D$2:$D$8, 0)), 0)</f>
        <v>#N/A</v>
      </c>
      <c r="AK26" s="39" t="e">
        <f ca="1">IF($C26&lt;&gt;0, INDEX('Dev Likert Scale Single Score'!$E$2:$E$8, MATCH(INDEX('Admin Single Score'!AK$4:AK$233, MATCH($C26, 'Admin Single Score'!$C$4:$C$233, 0)), 'Dev Likert Scale Single Score'!$D$2:$D$8, 0)), 0)</f>
        <v>#N/A</v>
      </c>
      <c r="AL26" s="39" t="e">
        <f ca="1">IF($C26&lt;&gt;0, INDEX('Dev Likert Scale Single Score'!$E$2:$E$8, MATCH(INDEX('Admin Single Score'!AL$4:AL$233, MATCH($C26, 'Admin Single Score'!$C$4:$C$233, 0)), 'Dev Likert Scale Single Score'!$D$2:$D$8, 0)), 0)</f>
        <v>#N/A</v>
      </c>
      <c r="AM26" s="39" t="e">
        <f ca="1">IF($C26&lt;&gt;0, INDEX('Dev Likert Scale Single Score'!$E$2:$E$8, MATCH(INDEX('Admin Single Score'!AM$4:AM$233, MATCH($C26, 'Admin Single Score'!$C$4:$C$233, 0)), 'Dev Likert Scale Single Score'!$D$2:$D$8, 0)), 0)</f>
        <v>#N/A</v>
      </c>
      <c r="AN26" s="39" t="e">
        <f ca="1">IF($C26&lt;&gt;0, INDEX('Dev Likert Scale Single Score'!$E$2:$E$8, MATCH(INDEX('Admin Single Score'!AN$4:AN$233, MATCH($C26, 'Admin Single Score'!$C$4:$C$233, 0)), 'Dev Likert Scale Single Score'!$D$2:$D$8, 0)), 0)</f>
        <v>#N/A</v>
      </c>
      <c r="AO26" s="39" t="e">
        <f ca="1">IF($C26&lt;&gt;0, INDEX('Dev Likert Scale Single Score'!$E$2:$E$8, MATCH(INDEX('Admin Single Score'!AO$4:AO$233, MATCH($C26, 'Admin Single Score'!$C$4:$C$233, 0)), 'Dev Likert Scale Single Score'!$D$2:$D$8, 0)), 0)</f>
        <v>#N/A</v>
      </c>
      <c r="AP26" s="39" t="e">
        <f ca="1">IF($C26&lt;&gt;0, INDEX('Dev Likert Scale Single Score'!$E$2:$E$8, MATCH(INDEX('Admin Single Score'!AP$4:AP$233, MATCH($C26, 'Admin Single Score'!$C$4:$C$233, 0)), 'Dev Likert Scale Single Score'!$D$2:$D$8, 0)), 0)</f>
        <v>#N/A</v>
      </c>
      <c r="AQ26" s="39" t="e">
        <f ca="1">IF($C26&lt;&gt;0, INDEX('Dev Likert Scale Single Score'!$E$2:$E$8, MATCH(INDEX('Admin Single Score'!AQ$4:AQ$233, MATCH($C26, 'Admin Single Score'!$C$4:$C$233, 0)), 'Dev Likert Scale Single Score'!$D$2:$D$8, 0)), 0)</f>
        <v>#N/A</v>
      </c>
    </row>
    <row r="27" spans="1:43" ht="46.5" thickTop="1" thickBot="1" x14ac:dyDescent="0.3">
      <c r="A27" s="13" t="str">
        <f>Questionnaire!A26</f>
        <v>Question_25</v>
      </c>
      <c r="B27" s="13" t="str">
        <f>Questionnaire!B26</f>
        <v>Do fishers historically use different methods (e.g. vessel type, gear, mesh size) in areas alternative to the MPA?</v>
      </c>
      <c r="C27" s="13" t="str">
        <f>Questionnaire!C26</f>
        <v>Fishers historically have many differences in methods used in areas alternative to the MPA.</v>
      </c>
      <c r="D27" s="39">
        <f ca="1">IF($C27&lt;&gt;0, INDEX('Dev Likert Scale Single Score'!$E$2:$E$8, MATCH(INDEX('Admin Single Score'!D$4:D$233, MATCH($C27, 'Admin Single Score'!$C$4:$C$233, 0)), 'Dev Likert Scale Single Score'!$D$2:$D$8, 0)), 0)</f>
        <v>3</v>
      </c>
      <c r="E27" s="39">
        <f ca="1">IF($C27&lt;&gt;0, INDEX('Dev Likert Scale Single Score'!$E$2:$E$8, MATCH(INDEX('Admin Single Score'!E$4:E$233, MATCH($C27, 'Admin Single Score'!$C$4:$C$233, 0)), 'Dev Likert Scale Single Score'!$D$2:$D$8, 0)), 0)</f>
        <v>3</v>
      </c>
      <c r="F27" s="39">
        <f ca="1">IF($C27&lt;&gt;0, INDEX('Dev Likert Scale Single Score'!$E$2:$E$8, MATCH(INDEX('Admin Single Score'!F$4:F$233, MATCH($C27, 'Admin Single Score'!$C$4:$C$233, 0)), 'Dev Likert Scale Single Score'!$D$2:$D$8, 0)), 0)</f>
        <v>3</v>
      </c>
      <c r="G27" s="39">
        <f ca="1">IF($C27&lt;&gt;0, INDEX('Dev Likert Scale Single Score'!$E$2:$E$8, MATCH(INDEX('Admin Single Score'!G$4:G$233, MATCH($C27, 'Admin Single Score'!$C$4:$C$233, 0)), 'Dev Likert Scale Single Score'!$D$2:$D$8, 0)), 0)</f>
        <v>0</v>
      </c>
      <c r="H27" s="39">
        <f ca="1">IF($C27&lt;&gt;0, INDEX('Dev Likert Scale Single Score'!$E$2:$E$8, MATCH(INDEX('Admin Single Score'!H$4:H$233, MATCH($C27, 'Admin Single Score'!$C$4:$C$233, 0)), 'Dev Likert Scale Single Score'!$D$2:$D$8, 0)), 0)</f>
        <v>0</v>
      </c>
      <c r="I27" s="39">
        <f ca="1">IF($C27&lt;&gt;0, INDEX('Dev Likert Scale Single Score'!$E$2:$E$8, MATCH(INDEX('Admin Single Score'!I$4:I$233, MATCH($C27, 'Admin Single Score'!$C$4:$C$233, 0)), 'Dev Likert Scale Single Score'!$D$2:$D$8, 0)), 0)</f>
        <v>3</v>
      </c>
      <c r="J27" s="39">
        <f ca="1">IF($C27&lt;&gt;0, INDEX('Dev Likert Scale Single Score'!$E$2:$E$8, MATCH(INDEX('Admin Single Score'!J$4:J$233, MATCH($C27, 'Admin Single Score'!$C$4:$C$233, 0)), 'Dev Likert Scale Single Score'!$D$2:$D$8, 0)), 0)</f>
        <v>3</v>
      </c>
      <c r="K27" s="39">
        <f ca="1">IF($C27&lt;&gt;0, INDEX('Dev Likert Scale Single Score'!$E$2:$E$8, MATCH(INDEX('Admin Single Score'!K$4:K$233, MATCH($C27, 'Admin Single Score'!$C$4:$C$233, 0)), 'Dev Likert Scale Single Score'!$D$2:$D$8, 0)), 0)</f>
        <v>3</v>
      </c>
      <c r="L27" s="39">
        <f ca="1">IF($C27&lt;&gt;0, INDEX('Dev Likert Scale Single Score'!$E$2:$E$8, MATCH(INDEX('Admin Single Score'!L$4:L$233, MATCH($C27, 'Admin Single Score'!$C$4:$C$233, 0)), 'Dev Likert Scale Single Score'!$D$2:$D$8, 0)), 0)</f>
        <v>3</v>
      </c>
      <c r="M27" s="39">
        <f ca="1">IF($C27&lt;&gt;0, INDEX('Dev Likert Scale Single Score'!$E$2:$E$8, MATCH(INDEX('Admin Single Score'!M$4:M$233, MATCH($C27, 'Admin Single Score'!$C$4:$C$233, 0)), 'Dev Likert Scale Single Score'!$D$2:$D$8, 0)), 0)</f>
        <v>3</v>
      </c>
      <c r="N27" s="39">
        <f ca="1">IF($C27&lt;&gt;0, INDEX('Dev Likert Scale Single Score'!$E$2:$E$8, MATCH(INDEX('Admin Single Score'!N$4:N$233, MATCH($C27, 'Admin Single Score'!$C$4:$C$233, 0)), 'Dev Likert Scale Single Score'!$D$2:$D$8, 0)), 0)</f>
        <v>0</v>
      </c>
      <c r="O27" s="39">
        <f ca="1">IF($C27&lt;&gt;0, INDEX('Dev Likert Scale Single Score'!$E$2:$E$8, MATCH(INDEX('Admin Single Score'!O$4:O$233, MATCH($C27, 'Admin Single Score'!$C$4:$C$233, 0)), 'Dev Likert Scale Single Score'!$D$2:$D$8, 0)), 0)</f>
        <v>3</v>
      </c>
      <c r="P27" s="39">
        <f ca="1">IF($C27&lt;&gt;0, INDEX('Dev Likert Scale Single Score'!$E$2:$E$8, MATCH(INDEX('Admin Single Score'!P$4:P$233, MATCH($C27, 'Admin Single Score'!$C$4:$C$233, 0)), 'Dev Likert Scale Single Score'!$D$2:$D$8, 0)), 0)</f>
        <v>0</v>
      </c>
      <c r="Q27" s="39">
        <f ca="1">IF($C27&lt;&gt;0, INDEX('Dev Likert Scale Single Score'!$E$2:$E$8, MATCH(INDEX('Admin Single Score'!Q$4:Q$233, MATCH($C27, 'Admin Single Score'!$C$4:$C$233, 0)), 'Dev Likert Scale Single Score'!$D$2:$D$8, 0)), 0)</f>
        <v>0</v>
      </c>
      <c r="R27" s="39" t="e">
        <f ca="1">IF($C27&lt;&gt;0, INDEX('Dev Likert Scale Single Score'!$E$2:$E$8, MATCH(INDEX('Admin Single Score'!R$4:R$233, MATCH($C27, 'Admin Single Score'!$C$4:$C$233, 0)), 'Dev Likert Scale Single Score'!$D$2:$D$8, 0)), 0)</f>
        <v>#N/A</v>
      </c>
      <c r="S27" s="39" t="e">
        <f ca="1">IF($C27&lt;&gt;0, INDEX('Dev Likert Scale Single Score'!$E$2:$E$8, MATCH(INDEX('Admin Single Score'!S$4:S$233, MATCH($C27, 'Admin Single Score'!$C$4:$C$233, 0)), 'Dev Likert Scale Single Score'!$D$2:$D$8, 0)), 0)</f>
        <v>#N/A</v>
      </c>
      <c r="T27" s="39" t="e">
        <f ca="1">IF($C27&lt;&gt;0, INDEX('Dev Likert Scale Single Score'!$E$2:$E$8, MATCH(INDEX('Admin Single Score'!T$4:T$233, MATCH($C27, 'Admin Single Score'!$C$4:$C$233, 0)), 'Dev Likert Scale Single Score'!$D$2:$D$8, 0)), 0)</f>
        <v>#N/A</v>
      </c>
      <c r="U27" s="39" t="e">
        <f ca="1">IF($C27&lt;&gt;0, INDEX('Dev Likert Scale Single Score'!$E$2:$E$8, MATCH(INDEX('Admin Single Score'!U$4:U$233, MATCH($C27, 'Admin Single Score'!$C$4:$C$233, 0)), 'Dev Likert Scale Single Score'!$D$2:$D$8, 0)), 0)</f>
        <v>#N/A</v>
      </c>
      <c r="V27" s="39" t="e">
        <f ca="1">IF($C27&lt;&gt;0, INDEX('Dev Likert Scale Single Score'!$E$2:$E$8, MATCH(INDEX('Admin Single Score'!V$4:V$233, MATCH($C27, 'Admin Single Score'!$C$4:$C$233, 0)), 'Dev Likert Scale Single Score'!$D$2:$D$8, 0)), 0)</f>
        <v>#N/A</v>
      </c>
      <c r="W27" s="39" t="e">
        <f ca="1">IF($C27&lt;&gt;0, INDEX('Dev Likert Scale Single Score'!$E$2:$E$8, MATCH(INDEX('Admin Single Score'!W$4:W$233, MATCH($C27, 'Admin Single Score'!$C$4:$C$233, 0)), 'Dev Likert Scale Single Score'!$D$2:$D$8, 0)), 0)</f>
        <v>#N/A</v>
      </c>
      <c r="X27" s="39" t="e">
        <f ca="1">IF($C27&lt;&gt;0, INDEX('Dev Likert Scale Single Score'!$E$2:$E$8, MATCH(INDEX('Admin Single Score'!X$4:X$233, MATCH($C27, 'Admin Single Score'!$C$4:$C$233, 0)), 'Dev Likert Scale Single Score'!$D$2:$D$8, 0)), 0)</f>
        <v>#N/A</v>
      </c>
      <c r="Y27" s="39" t="e">
        <f ca="1">IF($C27&lt;&gt;0, INDEX('Dev Likert Scale Single Score'!$E$2:$E$8, MATCH(INDEX('Admin Single Score'!Y$4:Y$233, MATCH($C27, 'Admin Single Score'!$C$4:$C$233, 0)), 'Dev Likert Scale Single Score'!$D$2:$D$8, 0)), 0)</f>
        <v>#N/A</v>
      </c>
      <c r="Z27" s="39" t="e">
        <f ca="1">IF($C27&lt;&gt;0, INDEX('Dev Likert Scale Single Score'!$E$2:$E$8, MATCH(INDEX('Admin Single Score'!Z$4:Z$233, MATCH($C27, 'Admin Single Score'!$C$4:$C$233, 0)), 'Dev Likert Scale Single Score'!$D$2:$D$8, 0)), 0)</f>
        <v>#N/A</v>
      </c>
      <c r="AA27" s="39" t="e">
        <f ca="1">IF($C27&lt;&gt;0, INDEX('Dev Likert Scale Single Score'!$E$2:$E$8, MATCH(INDEX('Admin Single Score'!AA$4:AA$233, MATCH($C27, 'Admin Single Score'!$C$4:$C$233, 0)), 'Dev Likert Scale Single Score'!$D$2:$D$8, 0)), 0)</f>
        <v>#N/A</v>
      </c>
      <c r="AB27" s="39" t="e">
        <f ca="1">IF($C27&lt;&gt;0, INDEX('Dev Likert Scale Single Score'!$E$2:$E$8, MATCH(INDEX('Admin Single Score'!AB$4:AB$233, MATCH($C27, 'Admin Single Score'!$C$4:$C$233, 0)), 'Dev Likert Scale Single Score'!$D$2:$D$8, 0)), 0)</f>
        <v>#N/A</v>
      </c>
      <c r="AC27" s="39" t="e">
        <f ca="1">IF($C27&lt;&gt;0, INDEX('Dev Likert Scale Single Score'!$E$2:$E$8, MATCH(INDEX('Admin Single Score'!AC$4:AC$233, MATCH($C27, 'Admin Single Score'!$C$4:$C$233, 0)), 'Dev Likert Scale Single Score'!$D$2:$D$8, 0)), 0)</f>
        <v>#N/A</v>
      </c>
      <c r="AD27" s="39" t="e">
        <f ca="1">IF($C27&lt;&gt;0, INDEX('Dev Likert Scale Single Score'!$E$2:$E$8, MATCH(INDEX('Admin Single Score'!AD$4:AD$233, MATCH($C27, 'Admin Single Score'!$C$4:$C$233, 0)), 'Dev Likert Scale Single Score'!$D$2:$D$8, 0)), 0)</f>
        <v>#N/A</v>
      </c>
      <c r="AE27" s="39" t="e">
        <f ca="1">IF($C27&lt;&gt;0, INDEX('Dev Likert Scale Single Score'!$E$2:$E$8, MATCH(INDEX('Admin Single Score'!AE$4:AE$233, MATCH($C27, 'Admin Single Score'!$C$4:$C$233, 0)), 'Dev Likert Scale Single Score'!$D$2:$D$8, 0)), 0)</f>
        <v>#N/A</v>
      </c>
      <c r="AF27" s="39" t="e">
        <f ca="1">IF($C27&lt;&gt;0, INDEX('Dev Likert Scale Single Score'!$E$2:$E$8, MATCH(INDEX('Admin Single Score'!AF$4:AF$233, MATCH($C27, 'Admin Single Score'!$C$4:$C$233, 0)), 'Dev Likert Scale Single Score'!$D$2:$D$8, 0)), 0)</f>
        <v>#N/A</v>
      </c>
      <c r="AG27" s="39" t="e">
        <f ca="1">IF($C27&lt;&gt;0, INDEX('Dev Likert Scale Single Score'!$E$2:$E$8, MATCH(INDEX('Admin Single Score'!AG$4:AG$233, MATCH($C27, 'Admin Single Score'!$C$4:$C$233, 0)), 'Dev Likert Scale Single Score'!$D$2:$D$8, 0)), 0)</f>
        <v>#N/A</v>
      </c>
      <c r="AH27" s="39" t="e">
        <f ca="1">IF($C27&lt;&gt;0, INDEX('Dev Likert Scale Single Score'!$E$2:$E$8, MATCH(INDEX('Admin Single Score'!AH$4:AH$233, MATCH($C27, 'Admin Single Score'!$C$4:$C$233, 0)), 'Dev Likert Scale Single Score'!$D$2:$D$8, 0)), 0)</f>
        <v>#N/A</v>
      </c>
      <c r="AI27" s="39" t="e">
        <f ca="1">IF($C27&lt;&gt;0, INDEX('Dev Likert Scale Single Score'!$E$2:$E$8, MATCH(INDEX('Admin Single Score'!AI$4:AI$233, MATCH($C27, 'Admin Single Score'!$C$4:$C$233, 0)), 'Dev Likert Scale Single Score'!$D$2:$D$8, 0)), 0)</f>
        <v>#N/A</v>
      </c>
      <c r="AJ27" s="39" t="e">
        <f ca="1">IF($C27&lt;&gt;0, INDEX('Dev Likert Scale Single Score'!$E$2:$E$8, MATCH(INDEX('Admin Single Score'!AJ$4:AJ$233, MATCH($C27, 'Admin Single Score'!$C$4:$C$233, 0)), 'Dev Likert Scale Single Score'!$D$2:$D$8, 0)), 0)</f>
        <v>#N/A</v>
      </c>
      <c r="AK27" s="39" t="e">
        <f ca="1">IF($C27&lt;&gt;0, INDEX('Dev Likert Scale Single Score'!$E$2:$E$8, MATCH(INDEX('Admin Single Score'!AK$4:AK$233, MATCH($C27, 'Admin Single Score'!$C$4:$C$233, 0)), 'Dev Likert Scale Single Score'!$D$2:$D$8, 0)), 0)</f>
        <v>#N/A</v>
      </c>
      <c r="AL27" s="39" t="e">
        <f ca="1">IF($C27&lt;&gt;0, INDEX('Dev Likert Scale Single Score'!$E$2:$E$8, MATCH(INDEX('Admin Single Score'!AL$4:AL$233, MATCH($C27, 'Admin Single Score'!$C$4:$C$233, 0)), 'Dev Likert Scale Single Score'!$D$2:$D$8, 0)), 0)</f>
        <v>#N/A</v>
      </c>
      <c r="AM27" s="39" t="e">
        <f ca="1">IF($C27&lt;&gt;0, INDEX('Dev Likert Scale Single Score'!$E$2:$E$8, MATCH(INDEX('Admin Single Score'!AM$4:AM$233, MATCH($C27, 'Admin Single Score'!$C$4:$C$233, 0)), 'Dev Likert Scale Single Score'!$D$2:$D$8, 0)), 0)</f>
        <v>#N/A</v>
      </c>
      <c r="AN27" s="39" t="e">
        <f ca="1">IF($C27&lt;&gt;0, INDEX('Dev Likert Scale Single Score'!$E$2:$E$8, MATCH(INDEX('Admin Single Score'!AN$4:AN$233, MATCH($C27, 'Admin Single Score'!$C$4:$C$233, 0)), 'Dev Likert Scale Single Score'!$D$2:$D$8, 0)), 0)</f>
        <v>#N/A</v>
      </c>
      <c r="AO27" s="39" t="e">
        <f ca="1">IF($C27&lt;&gt;0, INDEX('Dev Likert Scale Single Score'!$E$2:$E$8, MATCH(INDEX('Admin Single Score'!AO$4:AO$233, MATCH($C27, 'Admin Single Score'!$C$4:$C$233, 0)), 'Dev Likert Scale Single Score'!$D$2:$D$8, 0)), 0)</f>
        <v>#N/A</v>
      </c>
      <c r="AP27" s="39" t="e">
        <f ca="1">IF($C27&lt;&gt;0, INDEX('Dev Likert Scale Single Score'!$E$2:$E$8, MATCH(INDEX('Admin Single Score'!AP$4:AP$233, MATCH($C27, 'Admin Single Score'!$C$4:$C$233, 0)), 'Dev Likert Scale Single Score'!$D$2:$D$8, 0)), 0)</f>
        <v>#N/A</v>
      </c>
      <c r="AQ27" s="39" t="e">
        <f ca="1">IF($C27&lt;&gt;0, INDEX('Dev Likert Scale Single Score'!$E$2:$E$8, MATCH(INDEX('Admin Single Score'!AQ$4:AQ$233, MATCH($C27, 'Admin Single Score'!$C$4:$C$233, 0)), 'Dev Likert Scale Single Score'!$D$2:$D$8, 0)), 0)</f>
        <v>#N/A</v>
      </c>
    </row>
    <row r="28" spans="1:43" ht="31.5" thickTop="1" thickBot="1" x14ac:dyDescent="0.3">
      <c r="A28" s="13" t="str">
        <f>Questionnaire!A27</f>
        <v>Question_26</v>
      </c>
      <c r="B28" s="13" t="str">
        <f>Questionnaire!B27</f>
        <v>Are gear changes required to catch the target species in the alternative areas?</v>
      </c>
      <c r="C28" s="13" t="str">
        <f>Questionnaire!C27</f>
        <v>No</v>
      </c>
      <c r="D28" s="39">
        <f ca="1">IF($C28&lt;&gt;0, INDEX('Dev Likert Scale Single Score'!$E$2:$E$8, MATCH(INDEX('Admin Single Score'!D$4:D$233, MATCH($C28, 'Admin Single Score'!$C$4:$C$233, 0)), 'Dev Likert Scale Single Score'!$D$2:$D$8, 0)), 0)</f>
        <v>0</v>
      </c>
      <c r="E28" s="39">
        <f ca="1">IF($C28&lt;&gt;0, INDEX('Dev Likert Scale Single Score'!$E$2:$E$8, MATCH(INDEX('Admin Single Score'!E$4:E$233, MATCH($C28, 'Admin Single Score'!$C$4:$C$233, 0)), 'Dev Likert Scale Single Score'!$D$2:$D$8, 0)), 0)</f>
        <v>0</v>
      </c>
      <c r="F28" s="39">
        <f ca="1">IF($C28&lt;&gt;0, INDEX('Dev Likert Scale Single Score'!$E$2:$E$8, MATCH(INDEX('Admin Single Score'!F$4:F$233, MATCH($C28, 'Admin Single Score'!$C$4:$C$233, 0)), 'Dev Likert Scale Single Score'!$D$2:$D$8, 0)), 0)</f>
        <v>0</v>
      </c>
      <c r="G28" s="39">
        <f ca="1">IF($C28&lt;&gt;0, INDEX('Dev Likert Scale Single Score'!$E$2:$E$8, MATCH(INDEX('Admin Single Score'!G$4:G$233, MATCH($C28, 'Admin Single Score'!$C$4:$C$233, 0)), 'Dev Likert Scale Single Score'!$D$2:$D$8, 0)), 0)</f>
        <v>0</v>
      </c>
      <c r="H28" s="39">
        <f ca="1">IF($C28&lt;&gt;0, INDEX('Dev Likert Scale Single Score'!$E$2:$E$8, MATCH(INDEX('Admin Single Score'!H$4:H$233, MATCH($C28, 'Admin Single Score'!$C$4:$C$233, 0)), 'Dev Likert Scale Single Score'!$D$2:$D$8, 0)), 0)</f>
        <v>0</v>
      </c>
      <c r="I28" s="39">
        <f ca="1">IF($C28&lt;&gt;0, INDEX('Dev Likert Scale Single Score'!$E$2:$E$8, MATCH(INDEX('Admin Single Score'!I$4:I$233, MATCH($C28, 'Admin Single Score'!$C$4:$C$233, 0)), 'Dev Likert Scale Single Score'!$D$2:$D$8, 0)), 0)</f>
        <v>1</v>
      </c>
      <c r="J28" s="39">
        <f ca="1">IF($C28&lt;&gt;0, INDEX('Dev Likert Scale Single Score'!$E$2:$E$8, MATCH(INDEX('Admin Single Score'!J$4:J$233, MATCH($C28, 'Admin Single Score'!$C$4:$C$233, 0)), 'Dev Likert Scale Single Score'!$D$2:$D$8, 0)), 0)</f>
        <v>1</v>
      </c>
      <c r="K28" s="39">
        <f ca="1">IF($C28&lt;&gt;0, INDEX('Dev Likert Scale Single Score'!$E$2:$E$8, MATCH(INDEX('Admin Single Score'!K$4:K$233, MATCH($C28, 'Admin Single Score'!$C$4:$C$233, 0)), 'Dev Likert Scale Single Score'!$D$2:$D$8, 0)), 0)</f>
        <v>1</v>
      </c>
      <c r="L28" s="39">
        <f ca="1">IF($C28&lt;&gt;0, INDEX('Dev Likert Scale Single Score'!$E$2:$E$8, MATCH(INDEX('Admin Single Score'!L$4:L$233, MATCH($C28, 'Admin Single Score'!$C$4:$C$233, 0)), 'Dev Likert Scale Single Score'!$D$2:$D$8, 0)), 0)</f>
        <v>1</v>
      </c>
      <c r="M28" s="39">
        <f ca="1">IF($C28&lt;&gt;0, INDEX('Dev Likert Scale Single Score'!$E$2:$E$8, MATCH(INDEX('Admin Single Score'!M$4:M$233, MATCH($C28, 'Admin Single Score'!$C$4:$C$233, 0)), 'Dev Likert Scale Single Score'!$D$2:$D$8, 0)), 0)</f>
        <v>1</v>
      </c>
      <c r="N28" s="39">
        <f ca="1">IF($C28&lt;&gt;0, INDEX('Dev Likert Scale Single Score'!$E$2:$E$8, MATCH(INDEX('Admin Single Score'!N$4:N$233, MATCH($C28, 'Admin Single Score'!$C$4:$C$233, 0)), 'Dev Likert Scale Single Score'!$D$2:$D$8, 0)), 0)</f>
        <v>1</v>
      </c>
      <c r="O28" s="39">
        <f ca="1">IF($C28&lt;&gt;0, INDEX('Dev Likert Scale Single Score'!$E$2:$E$8, MATCH(INDEX('Admin Single Score'!O$4:O$233, MATCH($C28, 'Admin Single Score'!$C$4:$C$233, 0)), 'Dev Likert Scale Single Score'!$D$2:$D$8, 0)), 0)</f>
        <v>1</v>
      </c>
      <c r="P28" s="39">
        <f ca="1">IF($C28&lt;&gt;0, INDEX('Dev Likert Scale Single Score'!$E$2:$E$8, MATCH(INDEX('Admin Single Score'!P$4:P$233, MATCH($C28, 'Admin Single Score'!$C$4:$C$233, 0)), 'Dev Likert Scale Single Score'!$D$2:$D$8, 0)), 0)</f>
        <v>1</v>
      </c>
      <c r="Q28" s="39">
        <f ca="1">IF($C28&lt;&gt;0, INDEX('Dev Likert Scale Single Score'!$E$2:$E$8, MATCH(INDEX('Admin Single Score'!Q$4:Q$233, MATCH($C28, 'Admin Single Score'!$C$4:$C$233, 0)), 'Dev Likert Scale Single Score'!$D$2:$D$8, 0)), 0)</f>
        <v>0</v>
      </c>
      <c r="R28" s="39" t="e">
        <f ca="1">IF($C28&lt;&gt;0, INDEX('Dev Likert Scale Single Score'!$E$2:$E$8, MATCH(INDEX('Admin Single Score'!R$4:R$233, MATCH($C28, 'Admin Single Score'!$C$4:$C$233, 0)), 'Dev Likert Scale Single Score'!$D$2:$D$8, 0)), 0)</f>
        <v>#N/A</v>
      </c>
      <c r="S28" s="39" t="e">
        <f ca="1">IF($C28&lt;&gt;0, INDEX('Dev Likert Scale Single Score'!$E$2:$E$8, MATCH(INDEX('Admin Single Score'!S$4:S$233, MATCH($C28, 'Admin Single Score'!$C$4:$C$233, 0)), 'Dev Likert Scale Single Score'!$D$2:$D$8, 0)), 0)</f>
        <v>#N/A</v>
      </c>
      <c r="T28" s="39" t="e">
        <f ca="1">IF($C28&lt;&gt;0, INDEX('Dev Likert Scale Single Score'!$E$2:$E$8, MATCH(INDEX('Admin Single Score'!T$4:T$233, MATCH($C28, 'Admin Single Score'!$C$4:$C$233, 0)), 'Dev Likert Scale Single Score'!$D$2:$D$8, 0)), 0)</f>
        <v>#N/A</v>
      </c>
      <c r="U28" s="39" t="e">
        <f ca="1">IF($C28&lt;&gt;0, INDEX('Dev Likert Scale Single Score'!$E$2:$E$8, MATCH(INDEX('Admin Single Score'!U$4:U$233, MATCH($C28, 'Admin Single Score'!$C$4:$C$233, 0)), 'Dev Likert Scale Single Score'!$D$2:$D$8, 0)), 0)</f>
        <v>#N/A</v>
      </c>
      <c r="V28" s="39" t="e">
        <f ca="1">IF($C28&lt;&gt;0, INDEX('Dev Likert Scale Single Score'!$E$2:$E$8, MATCH(INDEX('Admin Single Score'!V$4:V$233, MATCH($C28, 'Admin Single Score'!$C$4:$C$233, 0)), 'Dev Likert Scale Single Score'!$D$2:$D$8, 0)), 0)</f>
        <v>#N/A</v>
      </c>
      <c r="W28" s="39" t="e">
        <f ca="1">IF($C28&lt;&gt;0, INDEX('Dev Likert Scale Single Score'!$E$2:$E$8, MATCH(INDEX('Admin Single Score'!W$4:W$233, MATCH($C28, 'Admin Single Score'!$C$4:$C$233, 0)), 'Dev Likert Scale Single Score'!$D$2:$D$8, 0)), 0)</f>
        <v>#N/A</v>
      </c>
      <c r="X28" s="39" t="e">
        <f ca="1">IF($C28&lt;&gt;0, INDEX('Dev Likert Scale Single Score'!$E$2:$E$8, MATCH(INDEX('Admin Single Score'!X$4:X$233, MATCH($C28, 'Admin Single Score'!$C$4:$C$233, 0)), 'Dev Likert Scale Single Score'!$D$2:$D$8, 0)), 0)</f>
        <v>#N/A</v>
      </c>
      <c r="Y28" s="39" t="e">
        <f ca="1">IF($C28&lt;&gt;0, INDEX('Dev Likert Scale Single Score'!$E$2:$E$8, MATCH(INDEX('Admin Single Score'!Y$4:Y$233, MATCH($C28, 'Admin Single Score'!$C$4:$C$233, 0)), 'Dev Likert Scale Single Score'!$D$2:$D$8, 0)), 0)</f>
        <v>#N/A</v>
      </c>
      <c r="Z28" s="39" t="e">
        <f ca="1">IF($C28&lt;&gt;0, INDEX('Dev Likert Scale Single Score'!$E$2:$E$8, MATCH(INDEX('Admin Single Score'!Z$4:Z$233, MATCH($C28, 'Admin Single Score'!$C$4:$C$233, 0)), 'Dev Likert Scale Single Score'!$D$2:$D$8, 0)), 0)</f>
        <v>#N/A</v>
      </c>
      <c r="AA28" s="39" t="e">
        <f ca="1">IF($C28&lt;&gt;0, INDEX('Dev Likert Scale Single Score'!$E$2:$E$8, MATCH(INDEX('Admin Single Score'!AA$4:AA$233, MATCH($C28, 'Admin Single Score'!$C$4:$C$233, 0)), 'Dev Likert Scale Single Score'!$D$2:$D$8, 0)), 0)</f>
        <v>#N/A</v>
      </c>
      <c r="AB28" s="39" t="e">
        <f ca="1">IF($C28&lt;&gt;0, INDEX('Dev Likert Scale Single Score'!$E$2:$E$8, MATCH(INDEX('Admin Single Score'!AB$4:AB$233, MATCH($C28, 'Admin Single Score'!$C$4:$C$233, 0)), 'Dev Likert Scale Single Score'!$D$2:$D$8, 0)), 0)</f>
        <v>#N/A</v>
      </c>
      <c r="AC28" s="39" t="e">
        <f ca="1">IF($C28&lt;&gt;0, INDEX('Dev Likert Scale Single Score'!$E$2:$E$8, MATCH(INDEX('Admin Single Score'!AC$4:AC$233, MATCH($C28, 'Admin Single Score'!$C$4:$C$233, 0)), 'Dev Likert Scale Single Score'!$D$2:$D$8, 0)), 0)</f>
        <v>#N/A</v>
      </c>
      <c r="AD28" s="39" t="e">
        <f ca="1">IF($C28&lt;&gt;0, INDEX('Dev Likert Scale Single Score'!$E$2:$E$8, MATCH(INDEX('Admin Single Score'!AD$4:AD$233, MATCH($C28, 'Admin Single Score'!$C$4:$C$233, 0)), 'Dev Likert Scale Single Score'!$D$2:$D$8, 0)), 0)</f>
        <v>#N/A</v>
      </c>
      <c r="AE28" s="39" t="e">
        <f ca="1">IF($C28&lt;&gt;0, INDEX('Dev Likert Scale Single Score'!$E$2:$E$8, MATCH(INDEX('Admin Single Score'!AE$4:AE$233, MATCH($C28, 'Admin Single Score'!$C$4:$C$233, 0)), 'Dev Likert Scale Single Score'!$D$2:$D$8, 0)), 0)</f>
        <v>#N/A</v>
      </c>
      <c r="AF28" s="39" t="e">
        <f ca="1">IF($C28&lt;&gt;0, INDEX('Dev Likert Scale Single Score'!$E$2:$E$8, MATCH(INDEX('Admin Single Score'!AF$4:AF$233, MATCH($C28, 'Admin Single Score'!$C$4:$C$233, 0)), 'Dev Likert Scale Single Score'!$D$2:$D$8, 0)), 0)</f>
        <v>#N/A</v>
      </c>
      <c r="AG28" s="39" t="e">
        <f ca="1">IF($C28&lt;&gt;0, INDEX('Dev Likert Scale Single Score'!$E$2:$E$8, MATCH(INDEX('Admin Single Score'!AG$4:AG$233, MATCH($C28, 'Admin Single Score'!$C$4:$C$233, 0)), 'Dev Likert Scale Single Score'!$D$2:$D$8, 0)), 0)</f>
        <v>#N/A</v>
      </c>
      <c r="AH28" s="39" t="e">
        <f ca="1">IF($C28&lt;&gt;0, INDEX('Dev Likert Scale Single Score'!$E$2:$E$8, MATCH(INDEX('Admin Single Score'!AH$4:AH$233, MATCH($C28, 'Admin Single Score'!$C$4:$C$233, 0)), 'Dev Likert Scale Single Score'!$D$2:$D$8, 0)), 0)</f>
        <v>#N/A</v>
      </c>
      <c r="AI28" s="39" t="e">
        <f ca="1">IF($C28&lt;&gt;0, INDEX('Dev Likert Scale Single Score'!$E$2:$E$8, MATCH(INDEX('Admin Single Score'!AI$4:AI$233, MATCH($C28, 'Admin Single Score'!$C$4:$C$233, 0)), 'Dev Likert Scale Single Score'!$D$2:$D$8, 0)), 0)</f>
        <v>#N/A</v>
      </c>
      <c r="AJ28" s="39" t="e">
        <f ca="1">IF($C28&lt;&gt;0, INDEX('Dev Likert Scale Single Score'!$E$2:$E$8, MATCH(INDEX('Admin Single Score'!AJ$4:AJ$233, MATCH($C28, 'Admin Single Score'!$C$4:$C$233, 0)), 'Dev Likert Scale Single Score'!$D$2:$D$8, 0)), 0)</f>
        <v>#N/A</v>
      </c>
      <c r="AK28" s="39" t="e">
        <f ca="1">IF($C28&lt;&gt;0, INDEX('Dev Likert Scale Single Score'!$E$2:$E$8, MATCH(INDEX('Admin Single Score'!AK$4:AK$233, MATCH($C28, 'Admin Single Score'!$C$4:$C$233, 0)), 'Dev Likert Scale Single Score'!$D$2:$D$8, 0)), 0)</f>
        <v>#N/A</v>
      </c>
      <c r="AL28" s="39" t="e">
        <f ca="1">IF($C28&lt;&gt;0, INDEX('Dev Likert Scale Single Score'!$E$2:$E$8, MATCH(INDEX('Admin Single Score'!AL$4:AL$233, MATCH($C28, 'Admin Single Score'!$C$4:$C$233, 0)), 'Dev Likert Scale Single Score'!$D$2:$D$8, 0)), 0)</f>
        <v>#N/A</v>
      </c>
      <c r="AM28" s="39" t="e">
        <f ca="1">IF($C28&lt;&gt;0, INDEX('Dev Likert Scale Single Score'!$E$2:$E$8, MATCH(INDEX('Admin Single Score'!AM$4:AM$233, MATCH($C28, 'Admin Single Score'!$C$4:$C$233, 0)), 'Dev Likert Scale Single Score'!$D$2:$D$8, 0)), 0)</f>
        <v>#N/A</v>
      </c>
      <c r="AN28" s="39" t="e">
        <f ca="1">IF($C28&lt;&gt;0, INDEX('Dev Likert Scale Single Score'!$E$2:$E$8, MATCH(INDEX('Admin Single Score'!AN$4:AN$233, MATCH($C28, 'Admin Single Score'!$C$4:$C$233, 0)), 'Dev Likert Scale Single Score'!$D$2:$D$8, 0)), 0)</f>
        <v>#N/A</v>
      </c>
      <c r="AO28" s="39" t="e">
        <f ca="1">IF($C28&lt;&gt;0, INDEX('Dev Likert Scale Single Score'!$E$2:$E$8, MATCH(INDEX('Admin Single Score'!AO$4:AO$233, MATCH($C28, 'Admin Single Score'!$C$4:$C$233, 0)), 'Dev Likert Scale Single Score'!$D$2:$D$8, 0)), 0)</f>
        <v>#N/A</v>
      </c>
      <c r="AP28" s="39" t="e">
        <f ca="1">IF($C28&lt;&gt;0, INDEX('Dev Likert Scale Single Score'!$E$2:$E$8, MATCH(INDEX('Admin Single Score'!AP$4:AP$233, MATCH($C28, 'Admin Single Score'!$C$4:$C$233, 0)), 'Dev Likert Scale Single Score'!$D$2:$D$8, 0)), 0)</f>
        <v>#N/A</v>
      </c>
      <c r="AQ28" s="39" t="e">
        <f ca="1">IF($C28&lt;&gt;0, INDEX('Dev Likert Scale Single Score'!$E$2:$E$8, MATCH(INDEX('Admin Single Score'!AQ$4:AQ$233, MATCH($C28, 'Admin Single Score'!$C$4:$C$233, 0)), 'Dev Likert Scale Single Score'!$D$2:$D$8, 0)), 0)</f>
        <v>#N/A</v>
      </c>
    </row>
    <row r="29" spans="1:43" ht="30" customHeight="1" thickTop="1" thickBot="1" x14ac:dyDescent="0.3">
      <c r="A29" s="13" t="str">
        <f>Questionnaire!A28</f>
        <v>Question_27</v>
      </c>
      <c r="B29" s="13" t="str">
        <f>Questionnaire!B28</f>
        <v>How do these methods compare to the methods used in the MPA in terms of impact on the seafloor?</v>
      </c>
      <c r="C29" s="13" t="str">
        <f>Questionnaire!C28</f>
        <v>These methods have a similar impact (or the same methods are used) in terms of impact on the seafloor.</v>
      </c>
      <c r="D29" s="39">
        <f ca="1">IF($C29&lt;&gt;0, INDEX('Dev Likert Scale Single Score'!$E$2:$E$8, MATCH(INDEX('Admin Single Score'!D$4:D$233, MATCH($C29, 'Admin Single Score'!$C$4:$C$233, 0)), 'Dev Likert Scale Single Score'!$D$2:$D$8, 0)), 0)</f>
        <v>2</v>
      </c>
      <c r="E29" s="39">
        <f ca="1">IF($C29&lt;&gt;0, INDEX('Dev Likert Scale Single Score'!$E$2:$E$8, MATCH(INDEX('Admin Single Score'!E$4:E$233, MATCH($C29, 'Admin Single Score'!$C$4:$C$233, 0)), 'Dev Likert Scale Single Score'!$D$2:$D$8, 0)), 0)</f>
        <v>1</v>
      </c>
      <c r="F29" s="39">
        <f ca="1">IF($C29&lt;&gt;0, INDEX('Dev Likert Scale Single Score'!$E$2:$E$8, MATCH(INDEX('Admin Single Score'!F$4:F$233, MATCH($C29, 'Admin Single Score'!$C$4:$C$233, 0)), 'Dev Likert Scale Single Score'!$D$2:$D$8, 0)), 0)</f>
        <v>2</v>
      </c>
      <c r="G29" s="39">
        <f ca="1">IF($C29&lt;&gt;0, INDEX('Dev Likert Scale Single Score'!$E$2:$E$8, MATCH(INDEX('Admin Single Score'!G$4:G$233, MATCH($C29, 'Admin Single Score'!$C$4:$C$233, 0)), 'Dev Likert Scale Single Score'!$D$2:$D$8, 0)), 0)</f>
        <v>0</v>
      </c>
      <c r="H29" s="39">
        <f ca="1">IF($C29&lt;&gt;0, INDEX('Dev Likert Scale Single Score'!$E$2:$E$8, MATCH(INDEX('Admin Single Score'!H$4:H$233, MATCH($C29, 'Admin Single Score'!$C$4:$C$233, 0)), 'Dev Likert Scale Single Score'!$D$2:$D$8, 0)), 0)</f>
        <v>0</v>
      </c>
      <c r="I29" s="39">
        <f ca="1">IF($C29&lt;&gt;0, INDEX('Dev Likert Scale Single Score'!$E$2:$E$8, MATCH(INDEX('Admin Single Score'!I$4:I$233, MATCH($C29, 'Admin Single Score'!$C$4:$C$233, 0)), 'Dev Likert Scale Single Score'!$D$2:$D$8, 0)), 0)</f>
        <v>0</v>
      </c>
      <c r="J29" s="39">
        <f ca="1">IF($C29&lt;&gt;0, INDEX('Dev Likert Scale Single Score'!$E$2:$E$8, MATCH(INDEX('Admin Single Score'!J$4:J$233, MATCH($C29, 'Admin Single Score'!$C$4:$C$233, 0)), 'Dev Likert Scale Single Score'!$D$2:$D$8, 0)), 0)</f>
        <v>0</v>
      </c>
      <c r="K29" s="39">
        <f ca="1">IF($C29&lt;&gt;0, INDEX('Dev Likert Scale Single Score'!$E$2:$E$8, MATCH(INDEX('Admin Single Score'!K$4:K$233, MATCH($C29, 'Admin Single Score'!$C$4:$C$233, 0)), 'Dev Likert Scale Single Score'!$D$2:$D$8, 0)), 0)</f>
        <v>0</v>
      </c>
      <c r="L29" s="39">
        <f ca="1">IF($C29&lt;&gt;0, INDEX('Dev Likert Scale Single Score'!$E$2:$E$8, MATCH(INDEX('Admin Single Score'!L$4:L$233, MATCH($C29, 'Admin Single Score'!$C$4:$C$233, 0)), 'Dev Likert Scale Single Score'!$D$2:$D$8, 0)), 0)</f>
        <v>0</v>
      </c>
      <c r="M29" s="39">
        <f ca="1">IF($C29&lt;&gt;0, INDEX('Dev Likert Scale Single Score'!$E$2:$E$8, MATCH(INDEX('Admin Single Score'!M$4:M$233, MATCH($C29, 'Admin Single Score'!$C$4:$C$233, 0)), 'Dev Likert Scale Single Score'!$D$2:$D$8, 0)), 0)</f>
        <v>0</v>
      </c>
      <c r="N29" s="39">
        <f ca="1">IF($C29&lt;&gt;0, INDEX('Dev Likert Scale Single Score'!$E$2:$E$8, MATCH(INDEX('Admin Single Score'!N$4:N$233, MATCH($C29, 'Admin Single Score'!$C$4:$C$233, 0)), 'Dev Likert Scale Single Score'!$D$2:$D$8, 0)), 0)</f>
        <v>0</v>
      </c>
      <c r="O29" s="39">
        <f ca="1">IF($C29&lt;&gt;0, INDEX('Dev Likert Scale Single Score'!$E$2:$E$8, MATCH(INDEX('Admin Single Score'!O$4:O$233, MATCH($C29, 'Admin Single Score'!$C$4:$C$233, 0)), 'Dev Likert Scale Single Score'!$D$2:$D$8, 0)), 0)</f>
        <v>0</v>
      </c>
      <c r="P29" s="39">
        <f ca="1">IF($C29&lt;&gt;0, INDEX('Dev Likert Scale Single Score'!$E$2:$E$8, MATCH(INDEX('Admin Single Score'!P$4:P$233, MATCH($C29, 'Admin Single Score'!$C$4:$C$233, 0)), 'Dev Likert Scale Single Score'!$D$2:$D$8, 0)), 0)</f>
        <v>0</v>
      </c>
      <c r="Q29" s="39">
        <f ca="1">IF($C29&lt;&gt;0, INDEX('Dev Likert Scale Single Score'!$E$2:$E$8, MATCH(INDEX('Admin Single Score'!Q$4:Q$233, MATCH($C29, 'Admin Single Score'!$C$4:$C$233, 0)), 'Dev Likert Scale Single Score'!$D$2:$D$8, 0)), 0)</f>
        <v>0</v>
      </c>
      <c r="R29" s="39" t="e">
        <f ca="1">IF($C29&lt;&gt;0, INDEX('Dev Likert Scale Single Score'!$E$2:$E$8, MATCH(INDEX('Admin Single Score'!R$4:R$233, MATCH($C29, 'Admin Single Score'!$C$4:$C$233, 0)), 'Dev Likert Scale Single Score'!$D$2:$D$8, 0)), 0)</f>
        <v>#N/A</v>
      </c>
      <c r="S29" s="39" t="e">
        <f ca="1">IF($C29&lt;&gt;0, INDEX('Dev Likert Scale Single Score'!$E$2:$E$8, MATCH(INDEX('Admin Single Score'!S$4:S$233, MATCH($C29, 'Admin Single Score'!$C$4:$C$233, 0)), 'Dev Likert Scale Single Score'!$D$2:$D$8, 0)), 0)</f>
        <v>#N/A</v>
      </c>
      <c r="T29" s="39" t="e">
        <f ca="1">IF($C29&lt;&gt;0, INDEX('Dev Likert Scale Single Score'!$E$2:$E$8, MATCH(INDEX('Admin Single Score'!T$4:T$233, MATCH($C29, 'Admin Single Score'!$C$4:$C$233, 0)), 'Dev Likert Scale Single Score'!$D$2:$D$8, 0)), 0)</f>
        <v>#N/A</v>
      </c>
      <c r="U29" s="39" t="e">
        <f ca="1">IF($C29&lt;&gt;0, INDEX('Dev Likert Scale Single Score'!$E$2:$E$8, MATCH(INDEX('Admin Single Score'!U$4:U$233, MATCH($C29, 'Admin Single Score'!$C$4:$C$233, 0)), 'Dev Likert Scale Single Score'!$D$2:$D$8, 0)), 0)</f>
        <v>#N/A</v>
      </c>
      <c r="V29" s="39" t="e">
        <f ca="1">IF($C29&lt;&gt;0, INDEX('Dev Likert Scale Single Score'!$E$2:$E$8, MATCH(INDEX('Admin Single Score'!V$4:V$233, MATCH($C29, 'Admin Single Score'!$C$4:$C$233, 0)), 'Dev Likert Scale Single Score'!$D$2:$D$8, 0)), 0)</f>
        <v>#N/A</v>
      </c>
      <c r="W29" s="39" t="e">
        <f ca="1">IF($C29&lt;&gt;0, INDEX('Dev Likert Scale Single Score'!$E$2:$E$8, MATCH(INDEX('Admin Single Score'!W$4:W$233, MATCH($C29, 'Admin Single Score'!$C$4:$C$233, 0)), 'Dev Likert Scale Single Score'!$D$2:$D$8, 0)), 0)</f>
        <v>#N/A</v>
      </c>
      <c r="X29" s="39" t="e">
        <f ca="1">IF($C29&lt;&gt;0, INDEX('Dev Likert Scale Single Score'!$E$2:$E$8, MATCH(INDEX('Admin Single Score'!X$4:X$233, MATCH($C29, 'Admin Single Score'!$C$4:$C$233, 0)), 'Dev Likert Scale Single Score'!$D$2:$D$8, 0)), 0)</f>
        <v>#N/A</v>
      </c>
      <c r="Y29" s="39" t="e">
        <f ca="1">IF($C29&lt;&gt;0, INDEX('Dev Likert Scale Single Score'!$E$2:$E$8, MATCH(INDEX('Admin Single Score'!Y$4:Y$233, MATCH($C29, 'Admin Single Score'!$C$4:$C$233, 0)), 'Dev Likert Scale Single Score'!$D$2:$D$8, 0)), 0)</f>
        <v>#N/A</v>
      </c>
      <c r="Z29" s="39" t="e">
        <f ca="1">IF($C29&lt;&gt;0, INDEX('Dev Likert Scale Single Score'!$E$2:$E$8, MATCH(INDEX('Admin Single Score'!Z$4:Z$233, MATCH($C29, 'Admin Single Score'!$C$4:$C$233, 0)), 'Dev Likert Scale Single Score'!$D$2:$D$8, 0)), 0)</f>
        <v>#N/A</v>
      </c>
      <c r="AA29" s="39" t="e">
        <f ca="1">IF($C29&lt;&gt;0, INDEX('Dev Likert Scale Single Score'!$E$2:$E$8, MATCH(INDEX('Admin Single Score'!AA$4:AA$233, MATCH($C29, 'Admin Single Score'!$C$4:$C$233, 0)), 'Dev Likert Scale Single Score'!$D$2:$D$8, 0)), 0)</f>
        <v>#N/A</v>
      </c>
      <c r="AB29" s="39" t="e">
        <f ca="1">IF($C29&lt;&gt;0, INDEX('Dev Likert Scale Single Score'!$E$2:$E$8, MATCH(INDEX('Admin Single Score'!AB$4:AB$233, MATCH($C29, 'Admin Single Score'!$C$4:$C$233, 0)), 'Dev Likert Scale Single Score'!$D$2:$D$8, 0)), 0)</f>
        <v>#N/A</v>
      </c>
      <c r="AC29" s="39" t="e">
        <f ca="1">IF($C29&lt;&gt;0, INDEX('Dev Likert Scale Single Score'!$E$2:$E$8, MATCH(INDEX('Admin Single Score'!AC$4:AC$233, MATCH($C29, 'Admin Single Score'!$C$4:$C$233, 0)), 'Dev Likert Scale Single Score'!$D$2:$D$8, 0)), 0)</f>
        <v>#N/A</v>
      </c>
      <c r="AD29" s="39" t="e">
        <f ca="1">IF($C29&lt;&gt;0, INDEX('Dev Likert Scale Single Score'!$E$2:$E$8, MATCH(INDEX('Admin Single Score'!AD$4:AD$233, MATCH($C29, 'Admin Single Score'!$C$4:$C$233, 0)), 'Dev Likert Scale Single Score'!$D$2:$D$8, 0)), 0)</f>
        <v>#N/A</v>
      </c>
      <c r="AE29" s="39" t="e">
        <f ca="1">IF($C29&lt;&gt;0, INDEX('Dev Likert Scale Single Score'!$E$2:$E$8, MATCH(INDEX('Admin Single Score'!AE$4:AE$233, MATCH($C29, 'Admin Single Score'!$C$4:$C$233, 0)), 'Dev Likert Scale Single Score'!$D$2:$D$8, 0)), 0)</f>
        <v>#N/A</v>
      </c>
      <c r="AF29" s="39" t="e">
        <f ca="1">IF($C29&lt;&gt;0, INDEX('Dev Likert Scale Single Score'!$E$2:$E$8, MATCH(INDEX('Admin Single Score'!AF$4:AF$233, MATCH($C29, 'Admin Single Score'!$C$4:$C$233, 0)), 'Dev Likert Scale Single Score'!$D$2:$D$8, 0)), 0)</f>
        <v>#N/A</v>
      </c>
      <c r="AG29" s="39" t="e">
        <f ca="1">IF($C29&lt;&gt;0, INDEX('Dev Likert Scale Single Score'!$E$2:$E$8, MATCH(INDEX('Admin Single Score'!AG$4:AG$233, MATCH($C29, 'Admin Single Score'!$C$4:$C$233, 0)), 'Dev Likert Scale Single Score'!$D$2:$D$8, 0)), 0)</f>
        <v>#N/A</v>
      </c>
      <c r="AH29" s="39" t="e">
        <f ca="1">IF($C29&lt;&gt;0, INDEX('Dev Likert Scale Single Score'!$E$2:$E$8, MATCH(INDEX('Admin Single Score'!AH$4:AH$233, MATCH($C29, 'Admin Single Score'!$C$4:$C$233, 0)), 'Dev Likert Scale Single Score'!$D$2:$D$8, 0)), 0)</f>
        <v>#N/A</v>
      </c>
      <c r="AI29" s="39" t="e">
        <f ca="1">IF($C29&lt;&gt;0, INDEX('Dev Likert Scale Single Score'!$E$2:$E$8, MATCH(INDEX('Admin Single Score'!AI$4:AI$233, MATCH($C29, 'Admin Single Score'!$C$4:$C$233, 0)), 'Dev Likert Scale Single Score'!$D$2:$D$8, 0)), 0)</f>
        <v>#N/A</v>
      </c>
      <c r="AJ29" s="39" t="e">
        <f ca="1">IF($C29&lt;&gt;0, INDEX('Dev Likert Scale Single Score'!$E$2:$E$8, MATCH(INDEX('Admin Single Score'!AJ$4:AJ$233, MATCH($C29, 'Admin Single Score'!$C$4:$C$233, 0)), 'Dev Likert Scale Single Score'!$D$2:$D$8, 0)), 0)</f>
        <v>#N/A</v>
      </c>
      <c r="AK29" s="39" t="e">
        <f ca="1">IF($C29&lt;&gt;0, INDEX('Dev Likert Scale Single Score'!$E$2:$E$8, MATCH(INDEX('Admin Single Score'!AK$4:AK$233, MATCH($C29, 'Admin Single Score'!$C$4:$C$233, 0)), 'Dev Likert Scale Single Score'!$D$2:$D$8, 0)), 0)</f>
        <v>#N/A</v>
      </c>
      <c r="AL29" s="39" t="e">
        <f ca="1">IF($C29&lt;&gt;0, INDEX('Dev Likert Scale Single Score'!$E$2:$E$8, MATCH(INDEX('Admin Single Score'!AL$4:AL$233, MATCH($C29, 'Admin Single Score'!$C$4:$C$233, 0)), 'Dev Likert Scale Single Score'!$D$2:$D$8, 0)), 0)</f>
        <v>#N/A</v>
      </c>
      <c r="AM29" s="39" t="e">
        <f ca="1">IF($C29&lt;&gt;0, INDEX('Dev Likert Scale Single Score'!$E$2:$E$8, MATCH(INDEX('Admin Single Score'!AM$4:AM$233, MATCH($C29, 'Admin Single Score'!$C$4:$C$233, 0)), 'Dev Likert Scale Single Score'!$D$2:$D$8, 0)), 0)</f>
        <v>#N/A</v>
      </c>
      <c r="AN29" s="39" t="e">
        <f ca="1">IF($C29&lt;&gt;0, INDEX('Dev Likert Scale Single Score'!$E$2:$E$8, MATCH(INDEX('Admin Single Score'!AN$4:AN$233, MATCH($C29, 'Admin Single Score'!$C$4:$C$233, 0)), 'Dev Likert Scale Single Score'!$D$2:$D$8, 0)), 0)</f>
        <v>#N/A</v>
      </c>
      <c r="AO29" s="39" t="e">
        <f ca="1">IF($C29&lt;&gt;0, INDEX('Dev Likert Scale Single Score'!$E$2:$E$8, MATCH(INDEX('Admin Single Score'!AO$4:AO$233, MATCH($C29, 'Admin Single Score'!$C$4:$C$233, 0)), 'Dev Likert Scale Single Score'!$D$2:$D$8, 0)), 0)</f>
        <v>#N/A</v>
      </c>
      <c r="AP29" s="39" t="e">
        <f ca="1">IF($C29&lt;&gt;0, INDEX('Dev Likert Scale Single Score'!$E$2:$E$8, MATCH(INDEX('Admin Single Score'!AP$4:AP$233, MATCH($C29, 'Admin Single Score'!$C$4:$C$233, 0)), 'Dev Likert Scale Single Score'!$D$2:$D$8, 0)), 0)</f>
        <v>#N/A</v>
      </c>
      <c r="AQ29" s="39" t="e">
        <f ca="1">IF($C29&lt;&gt;0, INDEX('Dev Likert Scale Single Score'!$E$2:$E$8, MATCH(INDEX('Admin Single Score'!AQ$4:AQ$233, MATCH($C29, 'Admin Single Score'!$C$4:$C$233, 0)), 'Dev Likert Scale Single Score'!$D$2:$D$8, 0)), 0)</f>
        <v>#N/A</v>
      </c>
    </row>
    <row r="30" spans="1:43" ht="46.5" thickTop="1" thickBot="1" x14ac:dyDescent="0.3">
      <c r="A30" s="13" t="str">
        <f>Questionnaire!A29</f>
        <v>Question_28</v>
      </c>
      <c r="B30" s="13" t="str">
        <f>Questionnaire!B29</f>
        <v>How do these methods compare to the methods used in the MPA in terms of impact on noise levels?</v>
      </c>
      <c r="C30" s="13" t="str">
        <f>Questionnaire!C29</f>
        <v>These methods have a similar impact (or the same methods are used) in terms of impact on noise levels.</v>
      </c>
      <c r="D30" s="39">
        <f ca="1">IF($C30&lt;&gt;0, INDEX('Dev Likert Scale Single Score'!$E$2:$E$8, MATCH(INDEX('Admin Single Score'!D$4:D$233, MATCH($C30, 'Admin Single Score'!$C$4:$C$233, 0)), 'Dev Likert Scale Single Score'!$D$2:$D$8, 0)), 0)</f>
        <v>1</v>
      </c>
      <c r="E30" s="39">
        <f ca="1">IF($C30&lt;&gt;0, INDEX('Dev Likert Scale Single Score'!$E$2:$E$8, MATCH(INDEX('Admin Single Score'!E$4:E$233, MATCH($C30, 'Admin Single Score'!$C$4:$C$233, 0)), 'Dev Likert Scale Single Score'!$D$2:$D$8, 0)), 0)</f>
        <v>0</v>
      </c>
      <c r="F30" s="39">
        <f ca="1">IF($C30&lt;&gt;0, INDEX('Dev Likert Scale Single Score'!$E$2:$E$8, MATCH(INDEX('Admin Single Score'!F$4:F$233, MATCH($C30, 'Admin Single Score'!$C$4:$C$233, 0)), 'Dev Likert Scale Single Score'!$D$2:$D$8, 0)), 0)</f>
        <v>0</v>
      </c>
      <c r="G30" s="39">
        <f ca="1">IF($C30&lt;&gt;0, INDEX('Dev Likert Scale Single Score'!$E$2:$E$8, MATCH(INDEX('Admin Single Score'!G$4:G$233, MATCH($C30, 'Admin Single Score'!$C$4:$C$233, 0)), 'Dev Likert Scale Single Score'!$D$2:$D$8, 0)), 0)</f>
        <v>2</v>
      </c>
      <c r="H30" s="39">
        <f ca="1">IF($C30&lt;&gt;0, INDEX('Dev Likert Scale Single Score'!$E$2:$E$8, MATCH(INDEX('Admin Single Score'!H$4:H$233, MATCH($C30, 'Admin Single Score'!$C$4:$C$233, 0)), 'Dev Likert Scale Single Score'!$D$2:$D$8, 0)), 0)</f>
        <v>0</v>
      </c>
      <c r="I30" s="39">
        <f ca="1">IF($C30&lt;&gt;0, INDEX('Dev Likert Scale Single Score'!$E$2:$E$8, MATCH(INDEX('Admin Single Score'!I$4:I$233, MATCH($C30, 'Admin Single Score'!$C$4:$C$233, 0)), 'Dev Likert Scale Single Score'!$D$2:$D$8, 0)), 0)</f>
        <v>0</v>
      </c>
      <c r="J30" s="39">
        <f ca="1">IF($C30&lt;&gt;0, INDEX('Dev Likert Scale Single Score'!$E$2:$E$8, MATCH(INDEX('Admin Single Score'!J$4:J$233, MATCH($C30, 'Admin Single Score'!$C$4:$C$233, 0)), 'Dev Likert Scale Single Score'!$D$2:$D$8, 0)), 0)</f>
        <v>0</v>
      </c>
      <c r="K30" s="39">
        <f ca="1">IF($C30&lt;&gt;0, INDEX('Dev Likert Scale Single Score'!$E$2:$E$8, MATCH(INDEX('Admin Single Score'!K$4:K$233, MATCH($C30, 'Admin Single Score'!$C$4:$C$233, 0)), 'Dev Likert Scale Single Score'!$D$2:$D$8, 0)), 0)</f>
        <v>0</v>
      </c>
      <c r="L30" s="39">
        <f ca="1">IF($C30&lt;&gt;0, INDEX('Dev Likert Scale Single Score'!$E$2:$E$8, MATCH(INDEX('Admin Single Score'!L$4:L$233, MATCH($C30, 'Admin Single Score'!$C$4:$C$233, 0)), 'Dev Likert Scale Single Score'!$D$2:$D$8, 0)), 0)</f>
        <v>0</v>
      </c>
      <c r="M30" s="39">
        <f ca="1">IF($C30&lt;&gt;0, INDEX('Dev Likert Scale Single Score'!$E$2:$E$8, MATCH(INDEX('Admin Single Score'!M$4:M$233, MATCH($C30, 'Admin Single Score'!$C$4:$C$233, 0)), 'Dev Likert Scale Single Score'!$D$2:$D$8, 0)), 0)</f>
        <v>0</v>
      </c>
      <c r="N30" s="39">
        <f ca="1">IF($C30&lt;&gt;0, INDEX('Dev Likert Scale Single Score'!$E$2:$E$8, MATCH(INDEX('Admin Single Score'!N$4:N$233, MATCH($C30, 'Admin Single Score'!$C$4:$C$233, 0)), 'Dev Likert Scale Single Score'!$D$2:$D$8, 0)), 0)</f>
        <v>0</v>
      </c>
      <c r="O30" s="39">
        <f ca="1">IF($C30&lt;&gt;0, INDEX('Dev Likert Scale Single Score'!$E$2:$E$8, MATCH(INDEX('Admin Single Score'!O$4:O$233, MATCH($C30, 'Admin Single Score'!$C$4:$C$233, 0)), 'Dev Likert Scale Single Score'!$D$2:$D$8, 0)), 0)</f>
        <v>0</v>
      </c>
      <c r="P30" s="39">
        <f ca="1">IF($C30&lt;&gt;0, INDEX('Dev Likert Scale Single Score'!$E$2:$E$8, MATCH(INDEX('Admin Single Score'!P$4:P$233, MATCH($C30, 'Admin Single Score'!$C$4:$C$233, 0)), 'Dev Likert Scale Single Score'!$D$2:$D$8, 0)), 0)</f>
        <v>0</v>
      </c>
      <c r="Q30" s="39">
        <f ca="1">IF($C30&lt;&gt;0, INDEX('Dev Likert Scale Single Score'!$E$2:$E$8, MATCH(INDEX('Admin Single Score'!Q$4:Q$233, MATCH($C30, 'Admin Single Score'!$C$4:$C$233, 0)), 'Dev Likert Scale Single Score'!$D$2:$D$8, 0)), 0)</f>
        <v>0</v>
      </c>
      <c r="R30" s="39" t="e">
        <f ca="1">IF($C30&lt;&gt;0, INDEX('Dev Likert Scale Single Score'!$E$2:$E$8, MATCH(INDEX('Admin Single Score'!R$4:R$233, MATCH($C30, 'Admin Single Score'!$C$4:$C$233, 0)), 'Dev Likert Scale Single Score'!$D$2:$D$8, 0)), 0)</f>
        <v>#N/A</v>
      </c>
      <c r="S30" s="39" t="e">
        <f ca="1">IF($C30&lt;&gt;0, INDEX('Dev Likert Scale Single Score'!$E$2:$E$8, MATCH(INDEX('Admin Single Score'!S$4:S$233, MATCH($C30, 'Admin Single Score'!$C$4:$C$233, 0)), 'Dev Likert Scale Single Score'!$D$2:$D$8, 0)), 0)</f>
        <v>#N/A</v>
      </c>
      <c r="T30" s="39" t="e">
        <f ca="1">IF($C30&lt;&gt;0, INDEX('Dev Likert Scale Single Score'!$E$2:$E$8, MATCH(INDEX('Admin Single Score'!T$4:T$233, MATCH($C30, 'Admin Single Score'!$C$4:$C$233, 0)), 'Dev Likert Scale Single Score'!$D$2:$D$8, 0)), 0)</f>
        <v>#N/A</v>
      </c>
      <c r="U30" s="39" t="e">
        <f ca="1">IF($C30&lt;&gt;0, INDEX('Dev Likert Scale Single Score'!$E$2:$E$8, MATCH(INDEX('Admin Single Score'!U$4:U$233, MATCH($C30, 'Admin Single Score'!$C$4:$C$233, 0)), 'Dev Likert Scale Single Score'!$D$2:$D$8, 0)), 0)</f>
        <v>#N/A</v>
      </c>
      <c r="V30" s="39" t="e">
        <f ca="1">IF($C30&lt;&gt;0, INDEX('Dev Likert Scale Single Score'!$E$2:$E$8, MATCH(INDEX('Admin Single Score'!V$4:V$233, MATCH($C30, 'Admin Single Score'!$C$4:$C$233, 0)), 'Dev Likert Scale Single Score'!$D$2:$D$8, 0)), 0)</f>
        <v>#N/A</v>
      </c>
      <c r="W30" s="39" t="e">
        <f ca="1">IF($C30&lt;&gt;0, INDEX('Dev Likert Scale Single Score'!$E$2:$E$8, MATCH(INDEX('Admin Single Score'!W$4:W$233, MATCH($C30, 'Admin Single Score'!$C$4:$C$233, 0)), 'Dev Likert Scale Single Score'!$D$2:$D$8, 0)), 0)</f>
        <v>#N/A</v>
      </c>
      <c r="X30" s="39" t="e">
        <f ca="1">IF($C30&lt;&gt;0, INDEX('Dev Likert Scale Single Score'!$E$2:$E$8, MATCH(INDEX('Admin Single Score'!X$4:X$233, MATCH($C30, 'Admin Single Score'!$C$4:$C$233, 0)), 'Dev Likert Scale Single Score'!$D$2:$D$8, 0)), 0)</f>
        <v>#N/A</v>
      </c>
      <c r="Y30" s="39" t="e">
        <f ca="1">IF($C30&lt;&gt;0, INDEX('Dev Likert Scale Single Score'!$E$2:$E$8, MATCH(INDEX('Admin Single Score'!Y$4:Y$233, MATCH($C30, 'Admin Single Score'!$C$4:$C$233, 0)), 'Dev Likert Scale Single Score'!$D$2:$D$8, 0)), 0)</f>
        <v>#N/A</v>
      </c>
      <c r="Z30" s="39" t="e">
        <f ca="1">IF($C30&lt;&gt;0, INDEX('Dev Likert Scale Single Score'!$E$2:$E$8, MATCH(INDEX('Admin Single Score'!Z$4:Z$233, MATCH($C30, 'Admin Single Score'!$C$4:$C$233, 0)), 'Dev Likert Scale Single Score'!$D$2:$D$8, 0)), 0)</f>
        <v>#N/A</v>
      </c>
      <c r="AA30" s="39" t="e">
        <f ca="1">IF($C30&lt;&gt;0, INDEX('Dev Likert Scale Single Score'!$E$2:$E$8, MATCH(INDEX('Admin Single Score'!AA$4:AA$233, MATCH($C30, 'Admin Single Score'!$C$4:$C$233, 0)), 'Dev Likert Scale Single Score'!$D$2:$D$8, 0)), 0)</f>
        <v>#N/A</v>
      </c>
      <c r="AB30" s="39" t="e">
        <f ca="1">IF($C30&lt;&gt;0, INDEX('Dev Likert Scale Single Score'!$E$2:$E$8, MATCH(INDEX('Admin Single Score'!AB$4:AB$233, MATCH($C30, 'Admin Single Score'!$C$4:$C$233, 0)), 'Dev Likert Scale Single Score'!$D$2:$D$8, 0)), 0)</f>
        <v>#N/A</v>
      </c>
      <c r="AC30" s="39" t="e">
        <f ca="1">IF($C30&lt;&gt;0, INDEX('Dev Likert Scale Single Score'!$E$2:$E$8, MATCH(INDEX('Admin Single Score'!AC$4:AC$233, MATCH($C30, 'Admin Single Score'!$C$4:$C$233, 0)), 'Dev Likert Scale Single Score'!$D$2:$D$8, 0)), 0)</f>
        <v>#N/A</v>
      </c>
      <c r="AD30" s="39" t="e">
        <f ca="1">IF($C30&lt;&gt;0, INDEX('Dev Likert Scale Single Score'!$E$2:$E$8, MATCH(INDEX('Admin Single Score'!AD$4:AD$233, MATCH($C30, 'Admin Single Score'!$C$4:$C$233, 0)), 'Dev Likert Scale Single Score'!$D$2:$D$8, 0)), 0)</f>
        <v>#N/A</v>
      </c>
      <c r="AE30" s="39" t="e">
        <f ca="1">IF($C30&lt;&gt;0, INDEX('Dev Likert Scale Single Score'!$E$2:$E$8, MATCH(INDEX('Admin Single Score'!AE$4:AE$233, MATCH($C30, 'Admin Single Score'!$C$4:$C$233, 0)), 'Dev Likert Scale Single Score'!$D$2:$D$8, 0)), 0)</f>
        <v>#N/A</v>
      </c>
      <c r="AF30" s="39" t="e">
        <f ca="1">IF($C30&lt;&gt;0, INDEX('Dev Likert Scale Single Score'!$E$2:$E$8, MATCH(INDEX('Admin Single Score'!AF$4:AF$233, MATCH($C30, 'Admin Single Score'!$C$4:$C$233, 0)), 'Dev Likert Scale Single Score'!$D$2:$D$8, 0)), 0)</f>
        <v>#N/A</v>
      </c>
      <c r="AG30" s="39" t="e">
        <f ca="1">IF($C30&lt;&gt;0, INDEX('Dev Likert Scale Single Score'!$E$2:$E$8, MATCH(INDEX('Admin Single Score'!AG$4:AG$233, MATCH($C30, 'Admin Single Score'!$C$4:$C$233, 0)), 'Dev Likert Scale Single Score'!$D$2:$D$8, 0)), 0)</f>
        <v>#N/A</v>
      </c>
      <c r="AH30" s="39" t="e">
        <f ca="1">IF($C30&lt;&gt;0, INDEX('Dev Likert Scale Single Score'!$E$2:$E$8, MATCH(INDEX('Admin Single Score'!AH$4:AH$233, MATCH($C30, 'Admin Single Score'!$C$4:$C$233, 0)), 'Dev Likert Scale Single Score'!$D$2:$D$8, 0)), 0)</f>
        <v>#N/A</v>
      </c>
      <c r="AI30" s="39" t="e">
        <f ca="1">IF($C30&lt;&gt;0, INDEX('Dev Likert Scale Single Score'!$E$2:$E$8, MATCH(INDEX('Admin Single Score'!AI$4:AI$233, MATCH($C30, 'Admin Single Score'!$C$4:$C$233, 0)), 'Dev Likert Scale Single Score'!$D$2:$D$8, 0)), 0)</f>
        <v>#N/A</v>
      </c>
      <c r="AJ30" s="39" t="e">
        <f ca="1">IF($C30&lt;&gt;0, INDEX('Dev Likert Scale Single Score'!$E$2:$E$8, MATCH(INDEX('Admin Single Score'!AJ$4:AJ$233, MATCH($C30, 'Admin Single Score'!$C$4:$C$233, 0)), 'Dev Likert Scale Single Score'!$D$2:$D$8, 0)), 0)</f>
        <v>#N/A</v>
      </c>
      <c r="AK30" s="39" t="e">
        <f ca="1">IF($C30&lt;&gt;0, INDEX('Dev Likert Scale Single Score'!$E$2:$E$8, MATCH(INDEX('Admin Single Score'!AK$4:AK$233, MATCH($C30, 'Admin Single Score'!$C$4:$C$233, 0)), 'Dev Likert Scale Single Score'!$D$2:$D$8, 0)), 0)</f>
        <v>#N/A</v>
      </c>
      <c r="AL30" s="39" t="e">
        <f ca="1">IF($C30&lt;&gt;0, INDEX('Dev Likert Scale Single Score'!$E$2:$E$8, MATCH(INDEX('Admin Single Score'!AL$4:AL$233, MATCH($C30, 'Admin Single Score'!$C$4:$C$233, 0)), 'Dev Likert Scale Single Score'!$D$2:$D$8, 0)), 0)</f>
        <v>#N/A</v>
      </c>
      <c r="AM30" s="39" t="e">
        <f ca="1">IF($C30&lt;&gt;0, INDEX('Dev Likert Scale Single Score'!$E$2:$E$8, MATCH(INDEX('Admin Single Score'!AM$4:AM$233, MATCH($C30, 'Admin Single Score'!$C$4:$C$233, 0)), 'Dev Likert Scale Single Score'!$D$2:$D$8, 0)), 0)</f>
        <v>#N/A</v>
      </c>
      <c r="AN30" s="39" t="e">
        <f ca="1">IF($C30&lt;&gt;0, INDEX('Dev Likert Scale Single Score'!$E$2:$E$8, MATCH(INDEX('Admin Single Score'!AN$4:AN$233, MATCH($C30, 'Admin Single Score'!$C$4:$C$233, 0)), 'Dev Likert Scale Single Score'!$D$2:$D$8, 0)), 0)</f>
        <v>#N/A</v>
      </c>
      <c r="AO30" s="39" t="e">
        <f ca="1">IF($C30&lt;&gt;0, INDEX('Dev Likert Scale Single Score'!$E$2:$E$8, MATCH(INDEX('Admin Single Score'!AO$4:AO$233, MATCH($C30, 'Admin Single Score'!$C$4:$C$233, 0)), 'Dev Likert Scale Single Score'!$D$2:$D$8, 0)), 0)</f>
        <v>#N/A</v>
      </c>
      <c r="AP30" s="39" t="e">
        <f ca="1">IF($C30&lt;&gt;0, INDEX('Dev Likert Scale Single Score'!$E$2:$E$8, MATCH(INDEX('Admin Single Score'!AP$4:AP$233, MATCH($C30, 'Admin Single Score'!$C$4:$C$233, 0)), 'Dev Likert Scale Single Score'!$D$2:$D$8, 0)), 0)</f>
        <v>#N/A</v>
      </c>
      <c r="AQ30" s="39" t="e">
        <f ca="1">IF($C30&lt;&gt;0, INDEX('Dev Likert Scale Single Score'!$E$2:$E$8, MATCH(INDEX('Admin Single Score'!AQ$4:AQ$233, MATCH($C30, 'Admin Single Score'!$C$4:$C$233, 0)), 'Dev Likert Scale Single Score'!$D$2:$D$8, 0)), 0)</f>
        <v>#N/A</v>
      </c>
    </row>
    <row r="31" spans="1:43" ht="46.5" thickTop="1" thickBot="1" x14ac:dyDescent="0.3">
      <c r="A31" s="13" t="str">
        <f>Questionnaire!A30</f>
        <v>Question_29</v>
      </c>
      <c r="B31" s="13" t="str">
        <f>Questionnaire!B30</f>
        <v>How do these methods compare to the methods used in the MPA in terms of impact on CO2 emissions?</v>
      </c>
      <c r="C31" s="13" t="str">
        <f>Questionnaire!C30</f>
        <v>This is unknown and/or uncertain (Q29).</v>
      </c>
      <c r="D31" s="39">
        <f ca="1">IF($C31&lt;&gt;0, INDEX('Dev Likert Scale Single Score'!$E$2:$E$8, MATCH(INDEX('Admin Single Score'!D$4:D$233, MATCH($C31, 'Admin Single Score'!$C$4:$C$233, 0)), 'Dev Likert Scale Single Score'!$D$2:$D$8, 0)), 0)</f>
        <v>0</v>
      </c>
      <c r="E31" s="39">
        <f ca="1">IF($C31&lt;&gt;0, INDEX('Dev Likert Scale Single Score'!$E$2:$E$8, MATCH(INDEX('Admin Single Score'!E$4:E$233, MATCH($C31, 'Admin Single Score'!$C$4:$C$233, 0)), 'Dev Likert Scale Single Score'!$D$2:$D$8, 0)), 0)</f>
        <v>0</v>
      </c>
      <c r="F31" s="39">
        <f ca="1">IF($C31&lt;&gt;0, INDEX('Dev Likert Scale Single Score'!$E$2:$E$8, MATCH(INDEX('Admin Single Score'!F$4:F$233, MATCH($C31, 'Admin Single Score'!$C$4:$C$233, 0)), 'Dev Likert Scale Single Score'!$D$2:$D$8, 0)), 0)</f>
        <v>0</v>
      </c>
      <c r="G31" s="39">
        <f ca="1">IF($C31&lt;&gt;0, INDEX('Dev Likert Scale Single Score'!$E$2:$E$8, MATCH(INDEX('Admin Single Score'!G$4:G$233, MATCH($C31, 'Admin Single Score'!$C$4:$C$233, 0)), 'Dev Likert Scale Single Score'!$D$2:$D$8, 0)), 0)</f>
        <v>0</v>
      </c>
      <c r="H31" s="39" t="str">
        <f ca="1">IF($C31&lt;&gt;0, INDEX('Dev Likert Scale Single Score'!$E$2:$E$8, MATCH(INDEX('Admin Single Score'!H$4:H$233, MATCH($C31, 'Admin Single Score'!$C$4:$C$233, 0)), 'Dev Likert Scale Single Score'!$D$2:$D$8, 0)), 0)</f>
        <v>u</v>
      </c>
      <c r="I31" s="39">
        <f ca="1">IF($C31&lt;&gt;0, INDEX('Dev Likert Scale Single Score'!$E$2:$E$8, MATCH(INDEX('Admin Single Score'!I$4:I$233, MATCH($C31, 'Admin Single Score'!$C$4:$C$233, 0)), 'Dev Likert Scale Single Score'!$D$2:$D$8, 0)), 0)</f>
        <v>0</v>
      </c>
      <c r="J31" s="39">
        <f ca="1">IF($C31&lt;&gt;0, INDEX('Dev Likert Scale Single Score'!$E$2:$E$8, MATCH(INDEX('Admin Single Score'!J$4:J$233, MATCH($C31, 'Admin Single Score'!$C$4:$C$233, 0)), 'Dev Likert Scale Single Score'!$D$2:$D$8, 0)), 0)</f>
        <v>0</v>
      </c>
      <c r="K31" s="39">
        <f ca="1">IF($C31&lt;&gt;0, INDEX('Dev Likert Scale Single Score'!$E$2:$E$8, MATCH(INDEX('Admin Single Score'!K$4:K$233, MATCH($C31, 'Admin Single Score'!$C$4:$C$233, 0)), 'Dev Likert Scale Single Score'!$D$2:$D$8, 0)), 0)</f>
        <v>0</v>
      </c>
      <c r="L31" s="39">
        <f ca="1">IF($C31&lt;&gt;0, INDEX('Dev Likert Scale Single Score'!$E$2:$E$8, MATCH(INDEX('Admin Single Score'!L$4:L$233, MATCH($C31, 'Admin Single Score'!$C$4:$C$233, 0)), 'Dev Likert Scale Single Score'!$D$2:$D$8, 0)), 0)</f>
        <v>0</v>
      </c>
      <c r="M31" s="39">
        <f ca="1">IF($C31&lt;&gt;0, INDEX('Dev Likert Scale Single Score'!$E$2:$E$8, MATCH(INDEX('Admin Single Score'!M$4:M$233, MATCH($C31, 'Admin Single Score'!$C$4:$C$233, 0)), 'Dev Likert Scale Single Score'!$D$2:$D$8, 0)), 0)</f>
        <v>0</v>
      </c>
      <c r="N31" s="39">
        <f ca="1">IF($C31&lt;&gt;0, INDEX('Dev Likert Scale Single Score'!$E$2:$E$8, MATCH(INDEX('Admin Single Score'!N$4:N$233, MATCH($C31, 'Admin Single Score'!$C$4:$C$233, 0)), 'Dev Likert Scale Single Score'!$D$2:$D$8, 0)), 0)</f>
        <v>0</v>
      </c>
      <c r="O31" s="39">
        <f ca="1">IF($C31&lt;&gt;0, INDEX('Dev Likert Scale Single Score'!$E$2:$E$8, MATCH(INDEX('Admin Single Score'!O$4:O$233, MATCH($C31, 'Admin Single Score'!$C$4:$C$233, 0)), 'Dev Likert Scale Single Score'!$D$2:$D$8, 0)), 0)</f>
        <v>0</v>
      </c>
      <c r="P31" s="39">
        <f ca="1">IF($C31&lt;&gt;0, INDEX('Dev Likert Scale Single Score'!$E$2:$E$8, MATCH(INDEX('Admin Single Score'!P$4:P$233, MATCH($C31, 'Admin Single Score'!$C$4:$C$233, 0)), 'Dev Likert Scale Single Score'!$D$2:$D$8, 0)), 0)</f>
        <v>0</v>
      </c>
      <c r="Q31" s="39">
        <f ca="1">IF($C31&lt;&gt;0, INDEX('Dev Likert Scale Single Score'!$E$2:$E$8, MATCH(INDEX('Admin Single Score'!Q$4:Q$233, MATCH($C31, 'Admin Single Score'!$C$4:$C$233, 0)), 'Dev Likert Scale Single Score'!$D$2:$D$8, 0)), 0)</f>
        <v>0</v>
      </c>
      <c r="R31" s="39" t="e">
        <f ca="1">IF($C31&lt;&gt;0, INDEX('Dev Likert Scale Single Score'!$E$2:$E$8, MATCH(INDEX('Admin Single Score'!R$4:R$233, MATCH($C31, 'Admin Single Score'!$C$4:$C$233, 0)), 'Dev Likert Scale Single Score'!$D$2:$D$8, 0)), 0)</f>
        <v>#N/A</v>
      </c>
      <c r="S31" s="39" t="e">
        <f ca="1">IF($C31&lt;&gt;0, INDEX('Dev Likert Scale Single Score'!$E$2:$E$8, MATCH(INDEX('Admin Single Score'!S$4:S$233, MATCH($C31, 'Admin Single Score'!$C$4:$C$233, 0)), 'Dev Likert Scale Single Score'!$D$2:$D$8, 0)), 0)</f>
        <v>#N/A</v>
      </c>
      <c r="T31" s="39" t="e">
        <f ca="1">IF($C31&lt;&gt;0, INDEX('Dev Likert Scale Single Score'!$E$2:$E$8, MATCH(INDEX('Admin Single Score'!T$4:T$233, MATCH($C31, 'Admin Single Score'!$C$4:$C$233, 0)), 'Dev Likert Scale Single Score'!$D$2:$D$8, 0)), 0)</f>
        <v>#N/A</v>
      </c>
      <c r="U31" s="39" t="e">
        <f ca="1">IF($C31&lt;&gt;0, INDEX('Dev Likert Scale Single Score'!$E$2:$E$8, MATCH(INDEX('Admin Single Score'!U$4:U$233, MATCH($C31, 'Admin Single Score'!$C$4:$C$233, 0)), 'Dev Likert Scale Single Score'!$D$2:$D$8, 0)), 0)</f>
        <v>#N/A</v>
      </c>
      <c r="V31" s="39" t="e">
        <f ca="1">IF($C31&lt;&gt;0, INDEX('Dev Likert Scale Single Score'!$E$2:$E$8, MATCH(INDEX('Admin Single Score'!V$4:V$233, MATCH($C31, 'Admin Single Score'!$C$4:$C$233, 0)), 'Dev Likert Scale Single Score'!$D$2:$D$8, 0)), 0)</f>
        <v>#N/A</v>
      </c>
      <c r="W31" s="39" t="e">
        <f ca="1">IF($C31&lt;&gt;0, INDEX('Dev Likert Scale Single Score'!$E$2:$E$8, MATCH(INDEX('Admin Single Score'!W$4:W$233, MATCH($C31, 'Admin Single Score'!$C$4:$C$233, 0)), 'Dev Likert Scale Single Score'!$D$2:$D$8, 0)), 0)</f>
        <v>#N/A</v>
      </c>
      <c r="X31" s="39" t="e">
        <f ca="1">IF($C31&lt;&gt;0, INDEX('Dev Likert Scale Single Score'!$E$2:$E$8, MATCH(INDEX('Admin Single Score'!X$4:X$233, MATCH($C31, 'Admin Single Score'!$C$4:$C$233, 0)), 'Dev Likert Scale Single Score'!$D$2:$D$8, 0)), 0)</f>
        <v>#N/A</v>
      </c>
      <c r="Y31" s="39" t="e">
        <f ca="1">IF($C31&lt;&gt;0, INDEX('Dev Likert Scale Single Score'!$E$2:$E$8, MATCH(INDEX('Admin Single Score'!Y$4:Y$233, MATCH($C31, 'Admin Single Score'!$C$4:$C$233, 0)), 'Dev Likert Scale Single Score'!$D$2:$D$8, 0)), 0)</f>
        <v>#N/A</v>
      </c>
      <c r="Z31" s="39" t="e">
        <f ca="1">IF($C31&lt;&gt;0, INDEX('Dev Likert Scale Single Score'!$E$2:$E$8, MATCH(INDEX('Admin Single Score'!Z$4:Z$233, MATCH($C31, 'Admin Single Score'!$C$4:$C$233, 0)), 'Dev Likert Scale Single Score'!$D$2:$D$8, 0)), 0)</f>
        <v>#N/A</v>
      </c>
      <c r="AA31" s="39" t="e">
        <f ca="1">IF($C31&lt;&gt;0, INDEX('Dev Likert Scale Single Score'!$E$2:$E$8, MATCH(INDEX('Admin Single Score'!AA$4:AA$233, MATCH($C31, 'Admin Single Score'!$C$4:$C$233, 0)), 'Dev Likert Scale Single Score'!$D$2:$D$8, 0)), 0)</f>
        <v>#N/A</v>
      </c>
      <c r="AB31" s="39" t="e">
        <f ca="1">IF($C31&lt;&gt;0, INDEX('Dev Likert Scale Single Score'!$E$2:$E$8, MATCH(INDEX('Admin Single Score'!AB$4:AB$233, MATCH($C31, 'Admin Single Score'!$C$4:$C$233, 0)), 'Dev Likert Scale Single Score'!$D$2:$D$8, 0)), 0)</f>
        <v>#N/A</v>
      </c>
      <c r="AC31" s="39" t="e">
        <f ca="1">IF($C31&lt;&gt;0, INDEX('Dev Likert Scale Single Score'!$E$2:$E$8, MATCH(INDEX('Admin Single Score'!AC$4:AC$233, MATCH($C31, 'Admin Single Score'!$C$4:$C$233, 0)), 'Dev Likert Scale Single Score'!$D$2:$D$8, 0)), 0)</f>
        <v>#N/A</v>
      </c>
      <c r="AD31" s="39" t="e">
        <f ca="1">IF($C31&lt;&gt;0, INDEX('Dev Likert Scale Single Score'!$E$2:$E$8, MATCH(INDEX('Admin Single Score'!AD$4:AD$233, MATCH($C31, 'Admin Single Score'!$C$4:$C$233, 0)), 'Dev Likert Scale Single Score'!$D$2:$D$8, 0)), 0)</f>
        <v>#N/A</v>
      </c>
      <c r="AE31" s="39" t="e">
        <f ca="1">IF($C31&lt;&gt;0, INDEX('Dev Likert Scale Single Score'!$E$2:$E$8, MATCH(INDEX('Admin Single Score'!AE$4:AE$233, MATCH($C31, 'Admin Single Score'!$C$4:$C$233, 0)), 'Dev Likert Scale Single Score'!$D$2:$D$8, 0)), 0)</f>
        <v>#N/A</v>
      </c>
      <c r="AF31" s="39" t="e">
        <f ca="1">IF($C31&lt;&gt;0, INDEX('Dev Likert Scale Single Score'!$E$2:$E$8, MATCH(INDEX('Admin Single Score'!AF$4:AF$233, MATCH($C31, 'Admin Single Score'!$C$4:$C$233, 0)), 'Dev Likert Scale Single Score'!$D$2:$D$8, 0)), 0)</f>
        <v>#N/A</v>
      </c>
      <c r="AG31" s="39" t="e">
        <f ca="1">IF($C31&lt;&gt;0, INDEX('Dev Likert Scale Single Score'!$E$2:$E$8, MATCH(INDEX('Admin Single Score'!AG$4:AG$233, MATCH($C31, 'Admin Single Score'!$C$4:$C$233, 0)), 'Dev Likert Scale Single Score'!$D$2:$D$8, 0)), 0)</f>
        <v>#N/A</v>
      </c>
      <c r="AH31" s="39" t="e">
        <f ca="1">IF($C31&lt;&gt;0, INDEX('Dev Likert Scale Single Score'!$E$2:$E$8, MATCH(INDEX('Admin Single Score'!AH$4:AH$233, MATCH($C31, 'Admin Single Score'!$C$4:$C$233, 0)), 'Dev Likert Scale Single Score'!$D$2:$D$8, 0)), 0)</f>
        <v>#N/A</v>
      </c>
      <c r="AI31" s="39" t="e">
        <f ca="1">IF($C31&lt;&gt;0, INDEX('Dev Likert Scale Single Score'!$E$2:$E$8, MATCH(INDEX('Admin Single Score'!AI$4:AI$233, MATCH($C31, 'Admin Single Score'!$C$4:$C$233, 0)), 'Dev Likert Scale Single Score'!$D$2:$D$8, 0)), 0)</f>
        <v>#N/A</v>
      </c>
      <c r="AJ31" s="39" t="e">
        <f ca="1">IF($C31&lt;&gt;0, INDEX('Dev Likert Scale Single Score'!$E$2:$E$8, MATCH(INDEX('Admin Single Score'!AJ$4:AJ$233, MATCH($C31, 'Admin Single Score'!$C$4:$C$233, 0)), 'Dev Likert Scale Single Score'!$D$2:$D$8, 0)), 0)</f>
        <v>#N/A</v>
      </c>
      <c r="AK31" s="39" t="e">
        <f ca="1">IF($C31&lt;&gt;0, INDEX('Dev Likert Scale Single Score'!$E$2:$E$8, MATCH(INDEX('Admin Single Score'!AK$4:AK$233, MATCH($C31, 'Admin Single Score'!$C$4:$C$233, 0)), 'Dev Likert Scale Single Score'!$D$2:$D$8, 0)), 0)</f>
        <v>#N/A</v>
      </c>
      <c r="AL31" s="39" t="e">
        <f ca="1">IF($C31&lt;&gt;0, INDEX('Dev Likert Scale Single Score'!$E$2:$E$8, MATCH(INDEX('Admin Single Score'!AL$4:AL$233, MATCH($C31, 'Admin Single Score'!$C$4:$C$233, 0)), 'Dev Likert Scale Single Score'!$D$2:$D$8, 0)), 0)</f>
        <v>#N/A</v>
      </c>
      <c r="AM31" s="39" t="e">
        <f ca="1">IF($C31&lt;&gt;0, INDEX('Dev Likert Scale Single Score'!$E$2:$E$8, MATCH(INDEX('Admin Single Score'!AM$4:AM$233, MATCH($C31, 'Admin Single Score'!$C$4:$C$233, 0)), 'Dev Likert Scale Single Score'!$D$2:$D$8, 0)), 0)</f>
        <v>#N/A</v>
      </c>
      <c r="AN31" s="39" t="e">
        <f ca="1">IF($C31&lt;&gt;0, INDEX('Dev Likert Scale Single Score'!$E$2:$E$8, MATCH(INDEX('Admin Single Score'!AN$4:AN$233, MATCH($C31, 'Admin Single Score'!$C$4:$C$233, 0)), 'Dev Likert Scale Single Score'!$D$2:$D$8, 0)), 0)</f>
        <v>#N/A</v>
      </c>
      <c r="AO31" s="39" t="e">
        <f ca="1">IF($C31&lt;&gt;0, INDEX('Dev Likert Scale Single Score'!$E$2:$E$8, MATCH(INDEX('Admin Single Score'!AO$4:AO$233, MATCH($C31, 'Admin Single Score'!$C$4:$C$233, 0)), 'Dev Likert Scale Single Score'!$D$2:$D$8, 0)), 0)</f>
        <v>#N/A</v>
      </c>
      <c r="AP31" s="39" t="e">
        <f ca="1">IF($C31&lt;&gt;0, INDEX('Dev Likert Scale Single Score'!$E$2:$E$8, MATCH(INDEX('Admin Single Score'!AP$4:AP$233, MATCH($C31, 'Admin Single Score'!$C$4:$C$233, 0)), 'Dev Likert Scale Single Score'!$D$2:$D$8, 0)), 0)</f>
        <v>#N/A</v>
      </c>
      <c r="AQ31" s="39" t="e">
        <f ca="1">IF($C31&lt;&gt;0, INDEX('Dev Likert Scale Single Score'!$E$2:$E$8, MATCH(INDEX('Admin Single Score'!AQ$4:AQ$233, MATCH($C31, 'Admin Single Score'!$C$4:$C$233, 0)), 'Dev Likert Scale Single Score'!$D$2:$D$8, 0)), 0)</f>
        <v>#N/A</v>
      </c>
    </row>
    <row r="32" spans="1:43" ht="46.5" thickTop="1" thickBot="1" x14ac:dyDescent="0.3">
      <c r="A32" s="13" t="str">
        <f>Questionnaire!A31</f>
        <v>Question_30</v>
      </c>
      <c r="B32" s="13" t="str">
        <f>Questionnaire!B31</f>
        <v>How do these methods compare to the methods used in the MPA in terms of impact on bycatch?</v>
      </c>
      <c r="C32" s="13" t="str">
        <f>Questionnaire!C31</f>
        <v>These methods have a similar impact (or the same methods are used) in terms of impact on bycatch.</v>
      </c>
      <c r="D32" s="39">
        <f ca="1">IF($C32&lt;&gt;0, INDEX('Dev Likert Scale Single Score'!$E$2:$E$8, MATCH(INDEX('Admin Single Score'!D$4:D$233, MATCH($C32, 'Admin Single Score'!$C$4:$C$233, 0)), 'Dev Likert Scale Single Score'!$D$2:$D$8, 0)), 0)</f>
        <v>2</v>
      </c>
      <c r="E32" s="39">
        <f ca="1">IF($C32&lt;&gt;0, INDEX('Dev Likert Scale Single Score'!$E$2:$E$8, MATCH(INDEX('Admin Single Score'!E$4:E$233, MATCH($C32, 'Admin Single Score'!$C$4:$C$233, 0)), 'Dev Likert Scale Single Score'!$D$2:$D$8, 0)), 0)</f>
        <v>2</v>
      </c>
      <c r="F32" s="39">
        <f ca="1">IF($C32&lt;&gt;0, INDEX('Dev Likert Scale Single Score'!$E$2:$E$8, MATCH(INDEX('Admin Single Score'!F$4:F$233, MATCH($C32, 'Admin Single Score'!$C$4:$C$233, 0)), 'Dev Likert Scale Single Score'!$D$2:$D$8, 0)), 0)</f>
        <v>0</v>
      </c>
      <c r="G32" s="39">
        <f ca="1">IF($C32&lt;&gt;0, INDEX('Dev Likert Scale Single Score'!$E$2:$E$8, MATCH(INDEX('Admin Single Score'!G$4:G$233, MATCH($C32, 'Admin Single Score'!$C$4:$C$233, 0)), 'Dev Likert Scale Single Score'!$D$2:$D$8, 0)), 0)</f>
        <v>0</v>
      </c>
      <c r="H32" s="39">
        <f ca="1">IF($C32&lt;&gt;0, INDEX('Dev Likert Scale Single Score'!$E$2:$E$8, MATCH(INDEX('Admin Single Score'!H$4:H$233, MATCH($C32, 'Admin Single Score'!$C$4:$C$233, 0)), 'Dev Likert Scale Single Score'!$D$2:$D$8, 0)), 0)</f>
        <v>0</v>
      </c>
      <c r="I32" s="39">
        <f ca="1">IF($C32&lt;&gt;0, INDEX('Dev Likert Scale Single Score'!$E$2:$E$8, MATCH(INDEX('Admin Single Score'!I$4:I$233, MATCH($C32, 'Admin Single Score'!$C$4:$C$233, 0)), 'Dev Likert Scale Single Score'!$D$2:$D$8, 0)), 0)</f>
        <v>2</v>
      </c>
      <c r="J32" s="39">
        <f ca="1">IF($C32&lt;&gt;0, INDEX('Dev Likert Scale Single Score'!$E$2:$E$8, MATCH(INDEX('Admin Single Score'!J$4:J$233, MATCH($C32, 'Admin Single Score'!$C$4:$C$233, 0)), 'Dev Likert Scale Single Score'!$D$2:$D$8, 0)), 0)</f>
        <v>2</v>
      </c>
      <c r="K32" s="39">
        <f ca="1">IF($C32&lt;&gt;0, INDEX('Dev Likert Scale Single Score'!$E$2:$E$8, MATCH(INDEX('Admin Single Score'!K$4:K$233, MATCH($C32, 'Admin Single Score'!$C$4:$C$233, 0)), 'Dev Likert Scale Single Score'!$D$2:$D$8, 0)), 0)</f>
        <v>2</v>
      </c>
      <c r="L32" s="39">
        <f ca="1">IF($C32&lt;&gt;0, INDEX('Dev Likert Scale Single Score'!$E$2:$E$8, MATCH(INDEX('Admin Single Score'!L$4:L$233, MATCH($C32, 'Admin Single Score'!$C$4:$C$233, 0)), 'Dev Likert Scale Single Score'!$D$2:$D$8, 0)), 0)</f>
        <v>0</v>
      </c>
      <c r="M32" s="39">
        <f ca="1">IF($C32&lt;&gt;0, INDEX('Dev Likert Scale Single Score'!$E$2:$E$8, MATCH(INDEX('Admin Single Score'!M$4:M$233, MATCH($C32, 'Admin Single Score'!$C$4:$C$233, 0)), 'Dev Likert Scale Single Score'!$D$2:$D$8, 0)), 0)</f>
        <v>0</v>
      </c>
      <c r="N32" s="39">
        <f ca="1">IF($C32&lt;&gt;0, INDEX('Dev Likert Scale Single Score'!$E$2:$E$8, MATCH(INDEX('Admin Single Score'!N$4:N$233, MATCH($C32, 'Admin Single Score'!$C$4:$C$233, 0)), 'Dev Likert Scale Single Score'!$D$2:$D$8, 0)), 0)</f>
        <v>1</v>
      </c>
      <c r="O32" s="39">
        <f ca="1">IF($C32&lt;&gt;0, INDEX('Dev Likert Scale Single Score'!$E$2:$E$8, MATCH(INDEX('Admin Single Score'!O$4:O$233, MATCH($C32, 'Admin Single Score'!$C$4:$C$233, 0)), 'Dev Likert Scale Single Score'!$D$2:$D$8, 0)), 0)</f>
        <v>1</v>
      </c>
      <c r="P32" s="39">
        <f ca="1">IF($C32&lt;&gt;0, INDEX('Dev Likert Scale Single Score'!$E$2:$E$8, MATCH(INDEX('Admin Single Score'!P$4:P$233, MATCH($C32, 'Admin Single Score'!$C$4:$C$233, 0)), 'Dev Likert Scale Single Score'!$D$2:$D$8, 0)), 0)</f>
        <v>0</v>
      </c>
      <c r="Q32" s="39">
        <f ca="1">IF($C32&lt;&gt;0, INDEX('Dev Likert Scale Single Score'!$E$2:$E$8, MATCH(INDEX('Admin Single Score'!Q$4:Q$233, MATCH($C32, 'Admin Single Score'!$C$4:$C$233, 0)), 'Dev Likert Scale Single Score'!$D$2:$D$8, 0)), 0)</f>
        <v>0</v>
      </c>
      <c r="R32" s="39" t="e">
        <f ca="1">IF($C32&lt;&gt;0, INDEX('Dev Likert Scale Single Score'!$E$2:$E$8, MATCH(INDEX('Admin Single Score'!R$4:R$233, MATCH($C32, 'Admin Single Score'!$C$4:$C$233, 0)), 'Dev Likert Scale Single Score'!$D$2:$D$8, 0)), 0)</f>
        <v>#N/A</v>
      </c>
      <c r="S32" s="39" t="e">
        <f ca="1">IF($C32&lt;&gt;0, INDEX('Dev Likert Scale Single Score'!$E$2:$E$8, MATCH(INDEX('Admin Single Score'!S$4:S$233, MATCH($C32, 'Admin Single Score'!$C$4:$C$233, 0)), 'Dev Likert Scale Single Score'!$D$2:$D$8, 0)), 0)</f>
        <v>#N/A</v>
      </c>
      <c r="T32" s="39" t="e">
        <f ca="1">IF($C32&lt;&gt;0, INDEX('Dev Likert Scale Single Score'!$E$2:$E$8, MATCH(INDEX('Admin Single Score'!T$4:T$233, MATCH($C32, 'Admin Single Score'!$C$4:$C$233, 0)), 'Dev Likert Scale Single Score'!$D$2:$D$8, 0)), 0)</f>
        <v>#N/A</v>
      </c>
      <c r="U32" s="39" t="e">
        <f ca="1">IF($C32&lt;&gt;0, INDEX('Dev Likert Scale Single Score'!$E$2:$E$8, MATCH(INDEX('Admin Single Score'!U$4:U$233, MATCH($C32, 'Admin Single Score'!$C$4:$C$233, 0)), 'Dev Likert Scale Single Score'!$D$2:$D$8, 0)), 0)</f>
        <v>#N/A</v>
      </c>
      <c r="V32" s="39" t="e">
        <f ca="1">IF($C32&lt;&gt;0, INDEX('Dev Likert Scale Single Score'!$E$2:$E$8, MATCH(INDEX('Admin Single Score'!V$4:V$233, MATCH($C32, 'Admin Single Score'!$C$4:$C$233, 0)), 'Dev Likert Scale Single Score'!$D$2:$D$8, 0)), 0)</f>
        <v>#N/A</v>
      </c>
      <c r="W32" s="39" t="e">
        <f ca="1">IF($C32&lt;&gt;0, INDEX('Dev Likert Scale Single Score'!$E$2:$E$8, MATCH(INDEX('Admin Single Score'!W$4:W$233, MATCH($C32, 'Admin Single Score'!$C$4:$C$233, 0)), 'Dev Likert Scale Single Score'!$D$2:$D$8, 0)), 0)</f>
        <v>#N/A</v>
      </c>
      <c r="X32" s="39" t="e">
        <f ca="1">IF($C32&lt;&gt;0, INDEX('Dev Likert Scale Single Score'!$E$2:$E$8, MATCH(INDEX('Admin Single Score'!X$4:X$233, MATCH($C32, 'Admin Single Score'!$C$4:$C$233, 0)), 'Dev Likert Scale Single Score'!$D$2:$D$8, 0)), 0)</f>
        <v>#N/A</v>
      </c>
      <c r="Y32" s="39" t="e">
        <f ca="1">IF($C32&lt;&gt;0, INDEX('Dev Likert Scale Single Score'!$E$2:$E$8, MATCH(INDEX('Admin Single Score'!Y$4:Y$233, MATCH($C32, 'Admin Single Score'!$C$4:$C$233, 0)), 'Dev Likert Scale Single Score'!$D$2:$D$8, 0)), 0)</f>
        <v>#N/A</v>
      </c>
      <c r="Z32" s="39" t="e">
        <f ca="1">IF($C32&lt;&gt;0, INDEX('Dev Likert Scale Single Score'!$E$2:$E$8, MATCH(INDEX('Admin Single Score'!Z$4:Z$233, MATCH($C32, 'Admin Single Score'!$C$4:$C$233, 0)), 'Dev Likert Scale Single Score'!$D$2:$D$8, 0)), 0)</f>
        <v>#N/A</v>
      </c>
      <c r="AA32" s="39" t="e">
        <f ca="1">IF($C32&lt;&gt;0, INDEX('Dev Likert Scale Single Score'!$E$2:$E$8, MATCH(INDEX('Admin Single Score'!AA$4:AA$233, MATCH($C32, 'Admin Single Score'!$C$4:$C$233, 0)), 'Dev Likert Scale Single Score'!$D$2:$D$8, 0)), 0)</f>
        <v>#N/A</v>
      </c>
      <c r="AB32" s="39" t="e">
        <f ca="1">IF($C32&lt;&gt;0, INDEX('Dev Likert Scale Single Score'!$E$2:$E$8, MATCH(INDEX('Admin Single Score'!AB$4:AB$233, MATCH($C32, 'Admin Single Score'!$C$4:$C$233, 0)), 'Dev Likert Scale Single Score'!$D$2:$D$8, 0)), 0)</f>
        <v>#N/A</v>
      </c>
      <c r="AC32" s="39" t="e">
        <f ca="1">IF($C32&lt;&gt;0, INDEX('Dev Likert Scale Single Score'!$E$2:$E$8, MATCH(INDEX('Admin Single Score'!AC$4:AC$233, MATCH($C32, 'Admin Single Score'!$C$4:$C$233, 0)), 'Dev Likert Scale Single Score'!$D$2:$D$8, 0)), 0)</f>
        <v>#N/A</v>
      </c>
      <c r="AD32" s="39" t="e">
        <f ca="1">IF($C32&lt;&gt;0, INDEX('Dev Likert Scale Single Score'!$E$2:$E$8, MATCH(INDEX('Admin Single Score'!AD$4:AD$233, MATCH($C32, 'Admin Single Score'!$C$4:$C$233, 0)), 'Dev Likert Scale Single Score'!$D$2:$D$8, 0)), 0)</f>
        <v>#N/A</v>
      </c>
      <c r="AE32" s="39" t="e">
        <f ca="1">IF($C32&lt;&gt;0, INDEX('Dev Likert Scale Single Score'!$E$2:$E$8, MATCH(INDEX('Admin Single Score'!AE$4:AE$233, MATCH($C32, 'Admin Single Score'!$C$4:$C$233, 0)), 'Dev Likert Scale Single Score'!$D$2:$D$8, 0)), 0)</f>
        <v>#N/A</v>
      </c>
      <c r="AF32" s="39" t="e">
        <f ca="1">IF($C32&lt;&gt;0, INDEX('Dev Likert Scale Single Score'!$E$2:$E$8, MATCH(INDEX('Admin Single Score'!AF$4:AF$233, MATCH($C32, 'Admin Single Score'!$C$4:$C$233, 0)), 'Dev Likert Scale Single Score'!$D$2:$D$8, 0)), 0)</f>
        <v>#N/A</v>
      </c>
      <c r="AG32" s="39" t="e">
        <f ca="1">IF($C32&lt;&gt;0, INDEX('Dev Likert Scale Single Score'!$E$2:$E$8, MATCH(INDEX('Admin Single Score'!AG$4:AG$233, MATCH($C32, 'Admin Single Score'!$C$4:$C$233, 0)), 'Dev Likert Scale Single Score'!$D$2:$D$8, 0)), 0)</f>
        <v>#N/A</v>
      </c>
      <c r="AH32" s="39" t="e">
        <f ca="1">IF($C32&lt;&gt;0, INDEX('Dev Likert Scale Single Score'!$E$2:$E$8, MATCH(INDEX('Admin Single Score'!AH$4:AH$233, MATCH($C32, 'Admin Single Score'!$C$4:$C$233, 0)), 'Dev Likert Scale Single Score'!$D$2:$D$8, 0)), 0)</f>
        <v>#N/A</v>
      </c>
      <c r="AI32" s="39" t="e">
        <f ca="1">IF($C32&lt;&gt;0, INDEX('Dev Likert Scale Single Score'!$E$2:$E$8, MATCH(INDEX('Admin Single Score'!AI$4:AI$233, MATCH($C32, 'Admin Single Score'!$C$4:$C$233, 0)), 'Dev Likert Scale Single Score'!$D$2:$D$8, 0)), 0)</f>
        <v>#N/A</v>
      </c>
      <c r="AJ32" s="39" t="e">
        <f ca="1">IF($C32&lt;&gt;0, INDEX('Dev Likert Scale Single Score'!$E$2:$E$8, MATCH(INDEX('Admin Single Score'!AJ$4:AJ$233, MATCH($C32, 'Admin Single Score'!$C$4:$C$233, 0)), 'Dev Likert Scale Single Score'!$D$2:$D$8, 0)), 0)</f>
        <v>#N/A</v>
      </c>
      <c r="AK32" s="39" t="e">
        <f ca="1">IF($C32&lt;&gt;0, INDEX('Dev Likert Scale Single Score'!$E$2:$E$8, MATCH(INDEX('Admin Single Score'!AK$4:AK$233, MATCH($C32, 'Admin Single Score'!$C$4:$C$233, 0)), 'Dev Likert Scale Single Score'!$D$2:$D$8, 0)), 0)</f>
        <v>#N/A</v>
      </c>
      <c r="AL32" s="39" t="e">
        <f ca="1">IF($C32&lt;&gt;0, INDEX('Dev Likert Scale Single Score'!$E$2:$E$8, MATCH(INDEX('Admin Single Score'!AL$4:AL$233, MATCH($C32, 'Admin Single Score'!$C$4:$C$233, 0)), 'Dev Likert Scale Single Score'!$D$2:$D$8, 0)), 0)</f>
        <v>#N/A</v>
      </c>
      <c r="AM32" s="39" t="e">
        <f ca="1">IF($C32&lt;&gt;0, INDEX('Dev Likert Scale Single Score'!$E$2:$E$8, MATCH(INDEX('Admin Single Score'!AM$4:AM$233, MATCH($C32, 'Admin Single Score'!$C$4:$C$233, 0)), 'Dev Likert Scale Single Score'!$D$2:$D$8, 0)), 0)</f>
        <v>#N/A</v>
      </c>
      <c r="AN32" s="39" t="e">
        <f ca="1">IF($C32&lt;&gt;0, INDEX('Dev Likert Scale Single Score'!$E$2:$E$8, MATCH(INDEX('Admin Single Score'!AN$4:AN$233, MATCH($C32, 'Admin Single Score'!$C$4:$C$233, 0)), 'Dev Likert Scale Single Score'!$D$2:$D$8, 0)), 0)</f>
        <v>#N/A</v>
      </c>
      <c r="AO32" s="39" t="e">
        <f ca="1">IF($C32&lt;&gt;0, INDEX('Dev Likert Scale Single Score'!$E$2:$E$8, MATCH(INDEX('Admin Single Score'!AO$4:AO$233, MATCH($C32, 'Admin Single Score'!$C$4:$C$233, 0)), 'Dev Likert Scale Single Score'!$D$2:$D$8, 0)), 0)</f>
        <v>#N/A</v>
      </c>
      <c r="AP32" s="39" t="e">
        <f ca="1">IF($C32&lt;&gt;0, INDEX('Dev Likert Scale Single Score'!$E$2:$E$8, MATCH(INDEX('Admin Single Score'!AP$4:AP$233, MATCH($C32, 'Admin Single Score'!$C$4:$C$233, 0)), 'Dev Likert Scale Single Score'!$D$2:$D$8, 0)), 0)</f>
        <v>#N/A</v>
      </c>
      <c r="AQ32" s="39" t="e">
        <f ca="1">IF($C32&lt;&gt;0, INDEX('Dev Likert Scale Single Score'!$E$2:$E$8, MATCH(INDEX('Admin Single Score'!AQ$4:AQ$233, MATCH($C32, 'Admin Single Score'!$C$4:$C$233, 0)), 'Dev Likert Scale Single Score'!$D$2:$D$8, 0)), 0)</f>
        <v>#N/A</v>
      </c>
    </row>
    <row r="33" spans="1:43" ht="46.5" thickTop="1" thickBot="1" x14ac:dyDescent="0.3">
      <c r="A33" s="13" t="str">
        <f>Questionnaire!A32</f>
        <v>Question_31</v>
      </c>
      <c r="B33" s="13" t="str">
        <f>Questionnaire!B32</f>
        <v>How do these methods compare to the methods used in the MPA in terms of impact on the food-web?</v>
      </c>
      <c r="C33" s="13" t="str">
        <f>Questionnaire!C32</f>
        <v>This is unknown and/or uncertain (Q31).</v>
      </c>
      <c r="D33" s="39" t="str">
        <f ca="1">IF($C33&lt;&gt;0, INDEX('Dev Likert Scale Single Score'!$E$2:$E$8, MATCH(INDEX('Admin Single Score'!D$4:D$233, MATCH($C33, 'Admin Single Score'!$C$4:$C$233, 0)), 'Dev Likert Scale Single Score'!$D$2:$D$8, 0)), 0)</f>
        <v>u</v>
      </c>
      <c r="E33" s="39" t="str">
        <f ca="1">IF($C33&lt;&gt;0, INDEX('Dev Likert Scale Single Score'!$E$2:$E$8, MATCH(INDEX('Admin Single Score'!E$4:E$233, MATCH($C33, 'Admin Single Score'!$C$4:$C$233, 0)), 'Dev Likert Scale Single Score'!$D$2:$D$8, 0)), 0)</f>
        <v>u</v>
      </c>
      <c r="F33" s="39">
        <f ca="1">IF($C33&lt;&gt;0, INDEX('Dev Likert Scale Single Score'!$E$2:$E$8, MATCH(INDEX('Admin Single Score'!F$4:F$233, MATCH($C33, 'Admin Single Score'!$C$4:$C$233, 0)), 'Dev Likert Scale Single Score'!$D$2:$D$8, 0)), 0)</f>
        <v>0</v>
      </c>
      <c r="G33" s="39">
        <f ca="1">IF($C33&lt;&gt;0, INDEX('Dev Likert Scale Single Score'!$E$2:$E$8, MATCH(INDEX('Admin Single Score'!G$4:G$233, MATCH($C33, 'Admin Single Score'!$C$4:$C$233, 0)), 'Dev Likert Scale Single Score'!$D$2:$D$8, 0)), 0)</f>
        <v>0</v>
      </c>
      <c r="H33" s="39">
        <f ca="1">IF($C33&lt;&gt;0, INDEX('Dev Likert Scale Single Score'!$E$2:$E$8, MATCH(INDEX('Admin Single Score'!H$4:H$233, MATCH($C33, 'Admin Single Score'!$C$4:$C$233, 0)), 'Dev Likert Scale Single Score'!$D$2:$D$8, 0)), 0)</f>
        <v>0</v>
      </c>
      <c r="I33" s="39">
        <f ca="1">IF($C33&lt;&gt;0, INDEX('Dev Likert Scale Single Score'!$E$2:$E$8, MATCH(INDEX('Admin Single Score'!I$4:I$233, MATCH($C33, 'Admin Single Score'!$C$4:$C$233, 0)), 'Dev Likert Scale Single Score'!$D$2:$D$8, 0)), 0)</f>
        <v>0</v>
      </c>
      <c r="J33" s="39">
        <f ca="1">IF($C33&lt;&gt;0, INDEX('Dev Likert Scale Single Score'!$E$2:$E$8, MATCH(INDEX('Admin Single Score'!J$4:J$233, MATCH($C33, 'Admin Single Score'!$C$4:$C$233, 0)), 'Dev Likert Scale Single Score'!$D$2:$D$8, 0)), 0)</f>
        <v>0</v>
      </c>
      <c r="K33" s="39">
        <f ca="1">IF($C33&lt;&gt;0, INDEX('Dev Likert Scale Single Score'!$E$2:$E$8, MATCH(INDEX('Admin Single Score'!K$4:K$233, MATCH($C33, 'Admin Single Score'!$C$4:$C$233, 0)), 'Dev Likert Scale Single Score'!$D$2:$D$8, 0)), 0)</f>
        <v>0</v>
      </c>
      <c r="L33" s="39">
        <f ca="1">IF($C33&lt;&gt;0, INDEX('Dev Likert Scale Single Score'!$E$2:$E$8, MATCH(INDEX('Admin Single Score'!L$4:L$233, MATCH($C33, 'Admin Single Score'!$C$4:$C$233, 0)), 'Dev Likert Scale Single Score'!$D$2:$D$8, 0)), 0)</f>
        <v>0</v>
      </c>
      <c r="M33" s="39">
        <f ca="1">IF($C33&lt;&gt;0, INDEX('Dev Likert Scale Single Score'!$E$2:$E$8, MATCH(INDEX('Admin Single Score'!M$4:M$233, MATCH($C33, 'Admin Single Score'!$C$4:$C$233, 0)), 'Dev Likert Scale Single Score'!$D$2:$D$8, 0)), 0)</f>
        <v>0</v>
      </c>
      <c r="N33" s="39">
        <f ca="1">IF($C33&lt;&gt;0, INDEX('Dev Likert Scale Single Score'!$E$2:$E$8, MATCH(INDEX('Admin Single Score'!N$4:N$233, MATCH($C33, 'Admin Single Score'!$C$4:$C$233, 0)), 'Dev Likert Scale Single Score'!$D$2:$D$8, 0)), 0)</f>
        <v>0</v>
      </c>
      <c r="O33" s="39">
        <f ca="1">IF($C33&lt;&gt;0, INDEX('Dev Likert Scale Single Score'!$E$2:$E$8, MATCH(INDEX('Admin Single Score'!O$4:O$233, MATCH($C33, 'Admin Single Score'!$C$4:$C$233, 0)), 'Dev Likert Scale Single Score'!$D$2:$D$8, 0)), 0)</f>
        <v>0</v>
      </c>
      <c r="P33" s="39">
        <f ca="1">IF($C33&lt;&gt;0, INDEX('Dev Likert Scale Single Score'!$E$2:$E$8, MATCH(INDEX('Admin Single Score'!P$4:P$233, MATCH($C33, 'Admin Single Score'!$C$4:$C$233, 0)), 'Dev Likert Scale Single Score'!$D$2:$D$8, 0)), 0)</f>
        <v>0</v>
      </c>
      <c r="Q33" s="39">
        <f ca="1">IF($C33&lt;&gt;0, INDEX('Dev Likert Scale Single Score'!$E$2:$E$8, MATCH(INDEX('Admin Single Score'!Q$4:Q$233, MATCH($C33, 'Admin Single Score'!$C$4:$C$233, 0)), 'Dev Likert Scale Single Score'!$D$2:$D$8, 0)), 0)</f>
        <v>0</v>
      </c>
      <c r="R33" s="39" t="e">
        <f ca="1">IF($C33&lt;&gt;0, INDEX('Dev Likert Scale Single Score'!$E$2:$E$8, MATCH(INDEX('Admin Single Score'!R$4:R$233, MATCH($C33, 'Admin Single Score'!$C$4:$C$233, 0)), 'Dev Likert Scale Single Score'!$D$2:$D$8, 0)), 0)</f>
        <v>#N/A</v>
      </c>
      <c r="S33" s="39" t="e">
        <f ca="1">IF($C33&lt;&gt;0, INDEX('Dev Likert Scale Single Score'!$E$2:$E$8, MATCH(INDEX('Admin Single Score'!S$4:S$233, MATCH($C33, 'Admin Single Score'!$C$4:$C$233, 0)), 'Dev Likert Scale Single Score'!$D$2:$D$8, 0)), 0)</f>
        <v>#N/A</v>
      </c>
      <c r="T33" s="39" t="e">
        <f ca="1">IF($C33&lt;&gt;0, INDEX('Dev Likert Scale Single Score'!$E$2:$E$8, MATCH(INDEX('Admin Single Score'!T$4:T$233, MATCH($C33, 'Admin Single Score'!$C$4:$C$233, 0)), 'Dev Likert Scale Single Score'!$D$2:$D$8, 0)), 0)</f>
        <v>#N/A</v>
      </c>
      <c r="U33" s="39" t="e">
        <f ca="1">IF($C33&lt;&gt;0, INDEX('Dev Likert Scale Single Score'!$E$2:$E$8, MATCH(INDEX('Admin Single Score'!U$4:U$233, MATCH($C33, 'Admin Single Score'!$C$4:$C$233, 0)), 'Dev Likert Scale Single Score'!$D$2:$D$8, 0)), 0)</f>
        <v>#N/A</v>
      </c>
      <c r="V33" s="39" t="e">
        <f ca="1">IF($C33&lt;&gt;0, INDEX('Dev Likert Scale Single Score'!$E$2:$E$8, MATCH(INDEX('Admin Single Score'!V$4:V$233, MATCH($C33, 'Admin Single Score'!$C$4:$C$233, 0)), 'Dev Likert Scale Single Score'!$D$2:$D$8, 0)), 0)</f>
        <v>#N/A</v>
      </c>
      <c r="W33" s="39" t="e">
        <f ca="1">IF($C33&lt;&gt;0, INDEX('Dev Likert Scale Single Score'!$E$2:$E$8, MATCH(INDEX('Admin Single Score'!W$4:W$233, MATCH($C33, 'Admin Single Score'!$C$4:$C$233, 0)), 'Dev Likert Scale Single Score'!$D$2:$D$8, 0)), 0)</f>
        <v>#N/A</v>
      </c>
      <c r="X33" s="39" t="e">
        <f ca="1">IF($C33&lt;&gt;0, INDEX('Dev Likert Scale Single Score'!$E$2:$E$8, MATCH(INDEX('Admin Single Score'!X$4:X$233, MATCH($C33, 'Admin Single Score'!$C$4:$C$233, 0)), 'Dev Likert Scale Single Score'!$D$2:$D$8, 0)), 0)</f>
        <v>#N/A</v>
      </c>
      <c r="Y33" s="39" t="e">
        <f ca="1">IF($C33&lt;&gt;0, INDEX('Dev Likert Scale Single Score'!$E$2:$E$8, MATCH(INDEX('Admin Single Score'!Y$4:Y$233, MATCH($C33, 'Admin Single Score'!$C$4:$C$233, 0)), 'Dev Likert Scale Single Score'!$D$2:$D$8, 0)), 0)</f>
        <v>#N/A</v>
      </c>
      <c r="Z33" s="39" t="e">
        <f ca="1">IF($C33&lt;&gt;0, INDEX('Dev Likert Scale Single Score'!$E$2:$E$8, MATCH(INDEX('Admin Single Score'!Z$4:Z$233, MATCH($C33, 'Admin Single Score'!$C$4:$C$233, 0)), 'Dev Likert Scale Single Score'!$D$2:$D$8, 0)), 0)</f>
        <v>#N/A</v>
      </c>
      <c r="AA33" s="39" t="e">
        <f ca="1">IF($C33&lt;&gt;0, INDEX('Dev Likert Scale Single Score'!$E$2:$E$8, MATCH(INDEX('Admin Single Score'!AA$4:AA$233, MATCH($C33, 'Admin Single Score'!$C$4:$C$233, 0)), 'Dev Likert Scale Single Score'!$D$2:$D$8, 0)), 0)</f>
        <v>#N/A</v>
      </c>
      <c r="AB33" s="39" t="e">
        <f ca="1">IF($C33&lt;&gt;0, INDEX('Dev Likert Scale Single Score'!$E$2:$E$8, MATCH(INDEX('Admin Single Score'!AB$4:AB$233, MATCH($C33, 'Admin Single Score'!$C$4:$C$233, 0)), 'Dev Likert Scale Single Score'!$D$2:$D$8, 0)), 0)</f>
        <v>#N/A</v>
      </c>
      <c r="AC33" s="39" t="e">
        <f ca="1">IF($C33&lt;&gt;0, INDEX('Dev Likert Scale Single Score'!$E$2:$E$8, MATCH(INDEX('Admin Single Score'!AC$4:AC$233, MATCH($C33, 'Admin Single Score'!$C$4:$C$233, 0)), 'Dev Likert Scale Single Score'!$D$2:$D$8, 0)), 0)</f>
        <v>#N/A</v>
      </c>
      <c r="AD33" s="39" t="e">
        <f ca="1">IF($C33&lt;&gt;0, INDEX('Dev Likert Scale Single Score'!$E$2:$E$8, MATCH(INDEX('Admin Single Score'!AD$4:AD$233, MATCH($C33, 'Admin Single Score'!$C$4:$C$233, 0)), 'Dev Likert Scale Single Score'!$D$2:$D$8, 0)), 0)</f>
        <v>#N/A</v>
      </c>
      <c r="AE33" s="39" t="e">
        <f ca="1">IF($C33&lt;&gt;0, INDEX('Dev Likert Scale Single Score'!$E$2:$E$8, MATCH(INDEX('Admin Single Score'!AE$4:AE$233, MATCH($C33, 'Admin Single Score'!$C$4:$C$233, 0)), 'Dev Likert Scale Single Score'!$D$2:$D$8, 0)), 0)</f>
        <v>#N/A</v>
      </c>
      <c r="AF33" s="39" t="e">
        <f ca="1">IF($C33&lt;&gt;0, INDEX('Dev Likert Scale Single Score'!$E$2:$E$8, MATCH(INDEX('Admin Single Score'!AF$4:AF$233, MATCH($C33, 'Admin Single Score'!$C$4:$C$233, 0)), 'Dev Likert Scale Single Score'!$D$2:$D$8, 0)), 0)</f>
        <v>#N/A</v>
      </c>
      <c r="AG33" s="39" t="e">
        <f ca="1">IF($C33&lt;&gt;0, INDEX('Dev Likert Scale Single Score'!$E$2:$E$8, MATCH(INDEX('Admin Single Score'!AG$4:AG$233, MATCH($C33, 'Admin Single Score'!$C$4:$C$233, 0)), 'Dev Likert Scale Single Score'!$D$2:$D$8, 0)), 0)</f>
        <v>#N/A</v>
      </c>
      <c r="AH33" s="39" t="e">
        <f ca="1">IF($C33&lt;&gt;0, INDEX('Dev Likert Scale Single Score'!$E$2:$E$8, MATCH(INDEX('Admin Single Score'!AH$4:AH$233, MATCH($C33, 'Admin Single Score'!$C$4:$C$233, 0)), 'Dev Likert Scale Single Score'!$D$2:$D$8, 0)), 0)</f>
        <v>#N/A</v>
      </c>
      <c r="AI33" s="39" t="e">
        <f ca="1">IF($C33&lt;&gt;0, INDEX('Dev Likert Scale Single Score'!$E$2:$E$8, MATCH(INDEX('Admin Single Score'!AI$4:AI$233, MATCH($C33, 'Admin Single Score'!$C$4:$C$233, 0)), 'Dev Likert Scale Single Score'!$D$2:$D$8, 0)), 0)</f>
        <v>#N/A</v>
      </c>
      <c r="AJ33" s="39" t="e">
        <f ca="1">IF($C33&lt;&gt;0, INDEX('Dev Likert Scale Single Score'!$E$2:$E$8, MATCH(INDEX('Admin Single Score'!AJ$4:AJ$233, MATCH($C33, 'Admin Single Score'!$C$4:$C$233, 0)), 'Dev Likert Scale Single Score'!$D$2:$D$8, 0)), 0)</f>
        <v>#N/A</v>
      </c>
      <c r="AK33" s="39" t="e">
        <f ca="1">IF($C33&lt;&gt;0, INDEX('Dev Likert Scale Single Score'!$E$2:$E$8, MATCH(INDEX('Admin Single Score'!AK$4:AK$233, MATCH($C33, 'Admin Single Score'!$C$4:$C$233, 0)), 'Dev Likert Scale Single Score'!$D$2:$D$8, 0)), 0)</f>
        <v>#N/A</v>
      </c>
      <c r="AL33" s="39" t="e">
        <f ca="1">IF($C33&lt;&gt;0, INDEX('Dev Likert Scale Single Score'!$E$2:$E$8, MATCH(INDEX('Admin Single Score'!AL$4:AL$233, MATCH($C33, 'Admin Single Score'!$C$4:$C$233, 0)), 'Dev Likert Scale Single Score'!$D$2:$D$8, 0)), 0)</f>
        <v>#N/A</v>
      </c>
      <c r="AM33" s="39" t="e">
        <f ca="1">IF($C33&lt;&gt;0, INDEX('Dev Likert Scale Single Score'!$E$2:$E$8, MATCH(INDEX('Admin Single Score'!AM$4:AM$233, MATCH($C33, 'Admin Single Score'!$C$4:$C$233, 0)), 'Dev Likert Scale Single Score'!$D$2:$D$8, 0)), 0)</f>
        <v>#N/A</v>
      </c>
      <c r="AN33" s="39" t="e">
        <f ca="1">IF($C33&lt;&gt;0, INDEX('Dev Likert Scale Single Score'!$E$2:$E$8, MATCH(INDEX('Admin Single Score'!AN$4:AN$233, MATCH($C33, 'Admin Single Score'!$C$4:$C$233, 0)), 'Dev Likert Scale Single Score'!$D$2:$D$8, 0)), 0)</f>
        <v>#N/A</v>
      </c>
      <c r="AO33" s="39" t="e">
        <f ca="1">IF($C33&lt;&gt;0, INDEX('Dev Likert Scale Single Score'!$E$2:$E$8, MATCH(INDEX('Admin Single Score'!AO$4:AO$233, MATCH($C33, 'Admin Single Score'!$C$4:$C$233, 0)), 'Dev Likert Scale Single Score'!$D$2:$D$8, 0)), 0)</f>
        <v>#N/A</v>
      </c>
      <c r="AP33" s="39" t="e">
        <f ca="1">IF($C33&lt;&gt;0, INDEX('Dev Likert Scale Single Score'!$E$2:$E$8, MATCH(INDEX('Admin Single Score'!AP$4:AP$233, MATCH($C33, 'Admin Single Score'!$C$4:$C$233, 0)), 'Dev Likert Scale Single Score'!$D$2:$D$8, 0)), 0)</f>
        <v>#N/A</v>
      </c>
      <c r="AQ33" s="39" t="e">
        <f ca="1">IF($C33&lt;&gt;0, INDEX('Dev Likert Scale Single Score'!$E$2:$E$8, MATCH(INDEX('Admin Single Score'!AQ$4:AQ$233, MATCH($C33, 'Admin Single Score'!$C$4:$C$233, 0)), 'Dev Likert Scale Single Score'!$D$2:$D$8, 0)), 0)</f>
        <v>#N/A</v>
      </c>
    </row>
    <row r="34" spans="1:43" ht="46.5" thickTop="1" thickBot="1" x14ac:dyDescent="0.3">
      <c r="A34" s="13" t="str">
        <f>Questionnaire!A33</f>
        <v>Question_32</v>
      </c>
      <c r="B34" s="13" t="str">
        <f>Questionnaire!B33</f>
        <v>If innovation is required, to what extent is the community capable of innovation (financial and willingness)?</v>
      </c>
      <c r="C34" s="13" t="str">
        <f>Questionnaire!C33</f>
        <v>This is unknown and/or uncertain (Q32).</v>
      </c>
      <c r="D34" s="39" t="str">
        <f ca="1">IF($C34&lt;&gt;0, INDEX('Dev Likert Scale Single Score'!$E$2:$E$8, MATCH(INDEX('Admin Single Score'!D$4:D$233, MATCH($C34, 'Admin Single Score'!$C$4:$C$233, 0)), 'Dev Likert Scale Single Score'!$D$2:$D$8, 0)), 0)</f>
        <v>u</v>
      </c>
      <c r="E34" s="39" t="str">
        <f ca="1">IF($C34&lt;&gt;0, INDEX('Dev Likert Scale Single Score'!$E$2:$E$8, MATCH(INDEX('Admin Single Score'!E$4:E$233, MATCH($C34, 'Admin Single Score'!$C$4:$C$233, 0)), 'Dev Likert Scale Single Score'!$D$2:$D$8, 0)), 0)</f>
        <v>u</v>
      </c>
      <c r="F34" s="39" t="str">
        <f ca="1">IF($C34&lt;&gt;0, INDEX('Dev Likert Scale Single Score'!$E$2:$E$8, MATCH(INDEX('Admin Single Score'!F$4:F$233, MATCH($C34, 'Admin Single Score'!$C$4:$C$233, 0)), 'Dev Likert Scale Single Score'!$D$2:$D$8, 0)), 0)</f>
        <v>u</v>
      </c>
      <c r="G34" s="39">
        <f ca="1">IF($C34&lt;&gt;0, INDEX('Dev Likert Scale Single Score'!$E$2:$E$8, MATCH(INDEX('Admin Single Score'!G$4:G$233, MATCH($C34, 'Admin Single Score'!$C$4:$C$233, 0)), 'Dev Likert Scale Single Score'!$D$2:$D$8, 0)), 0)</f>
        <v>0</v>
      </c>
      <c r="H34" s="39">
        <f ca="1">IF($C34&lt;&gt;0, INDEX('Dev Likert Scale Single Score'!$E$2:$E$8, MATCH(INDEX('Admin Single Score'!H$4:H$233, MATCH($C34, 'Admin Single Score'!$C$4:$C$233, 0)), 'Dev Likert Scale Single Score'!$D$2:$D$8, 0)), 0)</f>
        <v>0</v>
      </c>
      <c r="I34" s="39" t="str">
        <f ca="1">IF($C34&lt;&gt;0, INDEX('Dev Likert Scale Single Score'!$E$2:$E$8, MATCH(INDEX('Admin Single Score'!I$4:I$233, MATCH($C34, 'Admin Single Score'!$C$4:$C$233, 0)), 'Dev Likert Scale Single Score'!$D$2:$D$8, 0)), 0)</f>
        <v>u</v>
      </c>
      <c r="J34" s="39" t="str">
        <f ca="1">IF($C34&lt;&gt;0, INDEX('Dev Likert Scale Single Score'!$E$2:$E$8, MATCH(INDEX('Admin Single Score'!J$4:J$233, MATCH($C34, 'Admin Single Score'!$C$4:$C$233, 0)), 'Dev Likert Scale Single Score'!$D$2:$D$8, 0)), 0)</f>
        <v>u</v>
      </c>
      <c r="K34" s="39" t="str">
        <f ca="1">IF($C34&lt;&gt;0, INDEX('Dev Likert Scale Single Score'!$E$2:$E$8, MATCH(INDEX('Admin Single Score'!K$4:K$233, MATCH($C34, 'Admin Single Score'!$C$4:$C$233, 0)), 'Dev Likert Scale Single Score'!$D$2:$D$8, 0)), 0)</f>
        <v>u</v>
      </c>
      <c r="L34" s="39" t="str">
        <f ca="1">IF($C34&lt;&gt;0, INDEX('Dev Likert Scale Single Score'!$E$2:$E$8, MATCH(INDEX('Admin Single Score'!L$4:L$233, MATCH($C34, 'Admin Single Score'!$C$4:$C$233, 0)), 'Dev Likert Scale Single Score'!$D$2:$D$8, 0)), 0)</f>
        <v>u</v>
      </c>
      <c r="M34" s="39" t="str">
        <f ca="1">IF($C34&lt;&gt;0, INDEX('Dev Likert Scale Single Score'!$E$2:$E$8, MATCH(INDEX('Admin Single Score'!M$4:M$233, MATCH($C34, 'Admin Single Score'!$C$4:$C$233, 0)), 'Dev Likert Scale Single Score'!$D$2:$D$8, 0)), 0)</f>
        <v>u</v>
      </c>
      <c r="N34" s="39">
        <f ca="1">IF($C34&lt;&gt;0, INDEX('Dev Likert Scale Single Score'!$E$2:$E$8, MATCH(INDEX('Admin Single Score'!N$4:N$233, MATCH($C34, 'Admin Single Score'!$C$4:$C$233, 0)), 'Dev Likert Scale Single Score'!$D$2:$D$8, 0)), 0)</f>
        <v>0</v>
      </c>
      <c r="O34" s="39">
        <f ca="1">IF($C34&lt;&gt;0, INDEX('Dev Likert Scale Single Score'!$E$2:$E$8, MATCH(INDEX('Admin Single Score'!O$4:O$233, MATCH($C34, 'Admin Single Score'!$C$4:$C$233, 0)), 'Dev Likert Scale Single Score'!$D$2:$D$8, 0)), 0)</f>
        <v>0</v>
      </c>
      <c r="P34" s="39" t="str">
        <f ca="1">IF($C34&lt;&gt;0, INDEX('Dev Likert Scale Single Score'!$E$2:$E$8, MATCH(INDEX('Admin Single Score'!P$4:P$233, MATCH($C34, 'Admin Single Score'!$C$4:$C$233, 0)), 'Dev Likert Scale Single Score'!$D$2:$D$8, 0)), 0)</f>
        <v>u</v>
      </c>
      <c r="Q34" s="39" t="str">
        <f ca="1">IF($C34&lt;&gt;0, INDEX('Dev Likert Scale Single Score'!$E$2:$E$8, MATCH(INDEX('Admin Single Score'!Q$4:Q$233, MATCH($C34, 'Admin Single Score'!$C$4:$C$233, 0)), 'Dev Likert Scale Single Score'!$D$2:$D$8, 0)), 0)</f>
        <v>u</v>
      </c>
      <c r="R34" s="39" t="e">
        <f ca="1">IF($C34&lt;&gt;0, INDEX('Dev Likert Scale Single Score'!$E$2:$E$8, MATCH(INDEX('Admin Single Score'!R$4:R$233, MATCH($C34, 'Admin Single Score'!$C$4:$C$233, 0)), 'Dev Likert Scale Single Score'!$D$2:$D$8, 0)), 0)</f>
        <v>#N/A</v>
      </c>
      <c r="S34" s="39" t="e">
        <f ca="1">IF($C34&lt;&gt;0, INDEX('Dev Likert Scale Single Score'!$E$2:$E$8, MATCH(INDEX('Admin Single Score'!S$4:S$233, MATCH($C34, 'Admin Single Score'!$C$4:$C$233, 0)), 'Dev Likert Scale Single Score'!$D$2:$D$8, 0)), 0)</f>
        <v>#N/A</v>
      </c>
      <c r="T34" s="39" t="e">
        <f ca="1">IF($C34&lt;&gt;0, INDEX('Dev Likert Scale Single Score'!$E$2:$E$8, MATCH(INDEX('Admin Single Score'!T$4:T$233, MATCH($C34, 'Admin Single Score'!$C$4:$C$233, 0)), 'Dev Likert Scale Single Score'!$D$2:$D$8, 0)), 0)</f>
        <v>#N/A</v>
      </c>
      <c r="U34" s="39" t="e">
        <f ca="1">IF($C34&lt;&gt;0, INDEX('Dev Likert Scale Single Score'!$E$2:$E$8, MATCH(INDEX('Admin Single Score'!U$4:U$233, MATCH($C34, 'Admin Single Score'!$C$4:$C$233, 0)), 'Dev Likert Scale Single Score'!$D$2:$D$8, 0)), 0)</f>
        <v>#N/A</v>
      </c>
      <c r="V34" s="39" t="e">
        <f ca="1">IF($C34&lt;&gt;0, INDEX('Dev Likert Scale Single Score'!$E$2:$E$8, MATCH(INDEX('Admin Single Score'!V$4:V$233, MATCH($C34, 'Admin Single Score'!$C$4:$C$233, 0)), 'Dev Likert Scale Single Score'!$D$2:$D$8, 0)), 0)</f>
        <v>#N/A</v>
      </c>
      <c r="W34" s="39" t="e">
        <f ca="1">IF($C34&lt;&gt;0, INDEX('Dev Likert Scale Single Score'!$E$2:$E$8, MATCH(INDEX('Admin Single Score'!W$4:W$233, MATCH($C34, 'Admin Single Score'!$C$4:$C$233, 0)), 'Dev Likert Scale Single Score'!$D$2:$D$8, 0)), 0)</f>
        <v>#N/A</v>
      </c>
      <c r="X34" s="39" t="e">
        <f ca="1">IF($C34&lt;&gt;0, INDEX('Dev Likert Scale Single Score'!$E$2:$E$8, MATCH(INDEX('Admin Single Score'!X$4:X$233, MATCH($C34, 'Admin Single Score'!$C$4:$C$233, 0)), 'Dev Likert Scale Single Score'!$D$2:$D$8, 0)), 0)</f>
        <v>#N/A</v>
      </c>
      <c r="Y34" s="39" t="e">
        <f ca="1">IF($C34&lt;&gt;0, INDEX('Dev Likert Scale Single Score'!$E$2:$E$8, MATCH(INDEX('Admin Single Score'!Y$4:Y$233, MATCH($C34, 'Admin Single Score'!$C$4:$C$233, 0)), 'Dev Likert Scale Single Score'!$D$2:$D$8, 0)), 0)</f>
        <v>#N/A</v>
      </c>
      <c r="Z34" s="39" t="e">
        <f ca="1">IF($C34&lt;&gt;0, INDEX('Dev Likert Scale Single Score'!$E$2:$E$8, MATCH(INDEX('Admin Single Score'!Z$4:Z$233, MATCH($C34, 'Admin Single Score'!$C$4:$C$233, 0)), 'Dev Likert Scale Single Score'!$D$2:$D$8, 0)), 0)</f>
        <v>#N/A</v>
      </c>
      <c r="AA34" s="39" t="e">
        <f ca="1">IF($C34&lt;&gt;0, INDEX('Dev Likert Scale Single Score'!$E$2:$E$8, MATCH(INDEX('Admin Single Score'!AA$4:AA$233, MATCH($C34, 'Admin Single Score'!$C$4:$C$233, 0)), 'Dev Likert Scale Single Score'!$D$2:$D$8, 0)), 0)</f>
        <v>#N/A</v>
      </c>
      <c r="AB34" s="39" t="e">
        <f ca="1">IF($C34&lt;&gt;0, INDEX('Dev Likert Scale Single Score'!$E$2:$E$8, MATCH(INDEX('Admin Single Score'!AB$4:AB$233, MATCH($C34, 'Admin Single Score'!$C$4:$C$233, 0)), 'Dev Likert Scale Single Score'!$D$2:$D$8, 0)), 0)</f>
        <v>#N/A</v>
      </c>
      <c r="AC34" s="39" t="e">
        <f ca="1">IF($C34&lt;&gt;0, INDEX('Dev Likert Scale Single Score'!$E$2:$E$8, MATCH(INDEX('Admin Single Score'!AC$4:AC$233, MATCH($C34, 'Admin Single Score'!$C$4:$C$233, 0)), 'Dev Likert Scale Single Score'!$D$2:$D$8, 0)), 0)</f>
        <v>#N/A</v>
      </c>
      <c r="AD34" s="39" t="e">
        <f ca="1">IF($C34&lt;&gt;0, INDEX('Dev Likert Scale Single Score'!$E$2:$E$8, MATCH(INDEX('Admin Single Score'!AD$4:AD$233, MATCH($C34, 'Admin Single Score'!$C$4:$C$233, 0)), 'Dev Likert Scale Single Score'!$D$2:$D$8, 0)), 0)</f>
        <v>#N/A</v>
      </c>
      <c r="AE34" s="39" t="e">
        <f ca="1">IF($C34&lt;&gt;0, INDEX('Dev Likert Scale Single Score'!$E$2:$E$8, MATCH(INDEX('Admin Single Score'!AE$4:AE$233, MATCH($C34, 'Admin Single Score'!$C$4:$C$233, 0)), 'Dev Likert Scale Single Score'!$D$2:$D$8, 0)), 0)</f>
        <v>#N/A</v>
      </c>
      <c r="AF34" s="39" t="e">
        <f ca="1">IF($C34&lt;&gt;0, INDEX('Dev Likert Scale Single Score'!$E$2:$E$8, MATCH(INDEX('Admin Single Score'!AF$4:AF$233, MATCH($C34, 'Admin Single Score'!$C$4:$C$233, 0)), 'Dev Likert Scale Single Score'!$D$2:$D$8, 0)), 0)</f>
        <v>#N/A</v>
      </c>
      <c r="AG34" s="39" t="e">
        <f ca="1">IF($C34&lt;&gt;0, INDEX('Dev Likert Scale Single Score'!$E$2:$E$8, MATCH(INDEX('Admin Single Score'!AG$4:AG$233, MATCH($C34, 'Admin Single Score'!$C$4:$C$233, 0)), 'Dev Likert Scale Single Score'!$D$2:$D$8, 0)), 0)</f>
        <v>#N/A</v>
      </c>
      <c r="AH34" s="39" t="e">
        <f ca="1">IF($C34&lt;&gt;0, INDEX('Dev Likert Scale Single Score'!$E$2:$E$8, MATCH(INDEX('Admin Single Score'!AH$4:AH$233, MATCH($C34, 'Admin Single Score'!$C$4:$C$233, 0)), 'Dev Likert Scale Single Score'!$D$2:$D$8, 0)), 0)</f>
        <v>#N/A</v>
      </c>
      <c r="AI34" s="39" t="e">
        <f ca="1">IF($C34&lt;&gt;0, INDEX('Dev Likert Scale Single Score'!$E$2:$E$8, MATCH(INDEX('Admin Single Score'!AI$4:AI$233, MATCH($C34, 'Admin Single Score'!$C$4:$C$233, 0)), 'Dev Likert Scale Single Score'!$D$2:$D$8, 0)), 0)</f>
        <v>#N/A</v>
      </c>
      <c r="AJ34" s="39" t="e">
        <f ca="1">IF($C34&lt;&gt;0, INDEX('Dev Likert Scale Single Score'!$E$2:$E$8, MATCH(INDEX('Admin Single Score'!AJ$4:AJ$233, MATCH($C34, 'Admin Single Score'!$C$4:$C$233, 0)), 'Dev Likert Scale Single Score'!$D$2:$D$8, 0)), 0)</f>
        <v>#N/A</v>
      </c>
      <c r="AK34" s="39" t="e">
        <f ca="1">IF($C34&lt;&gt;0, INDEX('Dev Likert Scale Single Score'!$E$2:$E$8, MATCH(INDEX('Admin Single Score'!AK$4:AK$233, MATCH($C34, 'Admin Single Score'!$C$4:$C$233, 0)), 'Dev Likert Scale Single Score'!$D$2:$D$8, 0)), 0)</f>
        <v>#N/A</v>
      </c>
      <c r="AL34" s="39" t="e">
        <f ca="1">IF($C34&lt;&gt;0, INDEX('Dev Likert Scale Single Score'!$E$2:$E$8, MATCH(INDEX('Admin Single Score'!AL$4:AL$233, MATCH($C34, 'Admin Single Score'!$C$4:$C$233, 0)), 'Dev Likert Scale Single Score'!$D$2:$D$8, 0)), 0)</f>
        <v>#N/A</v>
      </c>
      <c r="AM34" s="39" t="e">
        <f ca="1">IF($C34&lt;&gt;0, INDEX('Dev Likert Scale Single Score'!$E$2:$E$8, MATCH(INDEX('Admin Single Score'!AM$4:AM$233, MATCH($C34, 'Admin Single Score'!$C$4:$C$233, 0)), 'Dev Likert Scale Single Score'!$D$2:$D$8, 0)), 0)</f>
        <v>#N/A</v>
      </c>
      <c r="AN34" s="39" t="e">
        <f ca="1">IF($C34&lt;&gt;0, INDEX('Dev Likert Scale Single Score'!$E$2:$E$8, MATCH(INDEX('Admin Single Score'!AN$4:AN$233, MATCH($C34, 'Admin Single Score'!$C$4:$C$233, 0)), 'Dev Likert Scale Single Score'!$D$2:$D$8, 0)), 0)</f>
        <v>#N/A</v>
      </c>
      <c r="AO34" s="39" t="e">
        <f ca="1">IF($C34&lt;&gt;0, INDEX('Dev Likert Scale Single Score'!$E$2:$E$8, MATCH(INDEX('Admin Single Score'!AO$4:AO$233, MATCH($C34, 'Admin Single Score'!$C$4:$C$233, 0)), 'Dev Likert Scale Single Score'!$D$2:$D$8, 0)), 0)</f>
        <v>#N/A</v>
      </c>
      <c r="AP34" s="39" t="e">
        <f ca="1">IF($C34&lt;&gt;0, INDEX('Dev Likert Scale Single Score'!$E$2:$E$8, MATCH(INDEX('Admin Single Score'!AP$4:AP$233, MATCH($C34, 'Admin Single Score'!$C$4:$C$233, 0)), 'Dev Likert Scale Single Score'!$D$2:$D$8, 0)), 0)</f>
        <v>#N/A</v>
      </c>
      <c r="AQ34" s="39" t="e">
        <f ca="1">IF($C34&lt;&gt;0, INDEX('Dev Likert Scale Single Score'!$E$2:$E$8, MATCH(INDEX('Admin Single Score'!AQ$4:AQ$233, MATCH($C34, 'Admin Single Score'!$C$4:$C$233, 0)), 'Dev Likert Scale Single Score'!$D$2:$D$8, 0)), 0)</f>
        <v>#N/A</v>
      </c>
    </row>
    <row r="35" spans="1:43" ht="16.5" thickTop="1" thickBot="1" x14ac:dyDescent="0.3">
      <c r="A35" s="13"/>
      <c r="B35" s="13"/>
      <c r="C35" s="13"/>
      <c r="D35" s="39">
        <f>IF($C35&lt;&gt;0, INDEX('Dev Likert Scale Single Score'!$E$2:$E$8, MATCH(INDEX('Admin Single Score'!D$4:D$233, MATCH($C35, 'Admin Single Score'!$C$4:$C$233, 0)), 'Dev Likert Scale Single Score'!$D$2:$D$8, 0)), 0)</f>
        <v>0</v>
      </c>
      <c r="E35" s="39">
        <f>IF($C35&lt;&gt;0, INDEX('Dev Likert Scale Single Score'!$E$2:$E$8, MATCH(INDEX('Admin Single Score'!E$4:E$233, MATCH($C35, 'Admin Single Score'!$C$4:$C$233, 0)), 'Dev Likert Scale Single Score'!$D$2:$D$8, 0)), 0)</f>
        <v>0</v>
      </c>
      <c r="F35" s="39">
        <f>IF($C35&lt;&gt;0, INDEX('Dev Likert Scale Single Score'!$E$2:$E$8, MATCH(INDEX('Admin Single Score'!F$4:F$233, MATCH($C35, 'Admin Single Score'!$C$4:$C$233, 0)), 'Dev Likert Scale Single Score'!$D$2:$D$8, 0)), 0)</f>
        <v>0</v>
      </c>
      <c r="G35" s="39">
        <f>IF($C35&lt;&gt;0, INDEX('Dev Likert Scale Single Score'!$E$2:$E$8, MATCH(INDEX('Admin Single Score'!G$4:G$233, MATCH($C35, 'Admin Single Score'!$C$4:$C$233, 0)), 'Dev Likert Scale Single Score'!$D$2:$D$8, 0)), 0)</f>
        <v>0</v>
      </c>
      <c r="H35" s="39">
        <f>IF($C35&lt;&gt;0, INDEX('Dev Likert Scale Single Score'!$E$2:$E$8, MATCH(INDEX('Admin Single Score'!H$4:H$233, MATCH($C35, 'Admin Single Score'!$C$4:$C$233, 0)), 'Dev Likert Scale Single Score'!$D$2:$D$8, 0)), 0)</f>
        <v>0</v>
      </c>
      <c r="I35" s="39">
        <f>IF($C35&lt;&gt;0, INDEX('Dev Likert Scale Single Score'!$E$2:$E$8, MATCH(INDEX('Admin Single Score'!I$4:I$233, MATCH($C35, 'Admin Single Score'!$C$4:$C$233, 0)), 'Dev Likert Scale Single Score'!$D$2:$D$8, 0)), 0)</f>
        <v>0</v>
      </c>
      <c r="J35" s="39">
        <f>IF($C35&lt;&gt;0, INDEX('Dev Likert Scale Single Score'!$E$2:$E$8, MATCH(INDEX('Admin Single Score'!J$4:J$233, MATCH($C35, 'Admin Single Score'!$C$4:$C$233, 0)), 'Dev Likert Scale Single Score'!$D$2:$D$8, 0)), 0)</f>
        <v>0</v>
      </c>
      <c r="K35" s="39">
        <f>IF($C35&lt;&gt;0, INDEX('Dev Likert Scale Single Score'!$E$2:$E$8, MATCH(INDEX('Admin Single Score'!K$4:K$233, MATCH($C35, 'Admin Single Score'!$C$4:$C$233, 0)), 'Dev Likert Scale Single Score'!$D$2:$D$8, 0)), 0)</f>
        <v>0</v>
      </c>
      <c r="L35" s="39">
        <f>IF($C35&lt;&gt;0, INDEX('Dev Likert Scale Single Score'!$E$2:$E$8, MATCH(INDEX('Admin Single Score'!L$4:L$233, MATCH($C35, 'Admin Single Score'!$C$4:$C$233, 0)), 'Dev Likert Scale Single Score'!$D$2:$D$8, 0)), 0)</f>
        <v>0</v>
      </c>
      <c r="M35" s="39">
        <f>IF($C35&lt;&gt;0, INDEX('Dev Likert Scale Single Score'!$E$2:$E$8, MATCH(INDEX('Admin Single Score'!M$4:M$233, MATCH($C35, 'Admin Single Score'!$C$4:$C$233, 0)), 'Dev Likert Scale Single Score'!$D$2:$D$8, 0)), 0)</f>
        <v>0</v>
      </c>
      <c r="N35" s="39">
        <f>IF($C35&lt;&gt;0, INDEX('Dev Likert Scale Single Score'!$E$2:$E$8, MATCH(INDEX('Admin Single Score'!N$4:N$233, MATCH($C35, 'Admin Single Score'!$C$4:$C$233, 0)), 'Dev Likert Scale Single Score'!$D$2:$D$8, 0)), 0)</f>
        <v>0</v>
      </c>
      <c r="O35" s="39">
        <f>IF($C35&lt;&gt;0, INDEX('Dev Likert Scale Single Score'!$E$2:$E$8, MATCH(INDEX('Admin Single Score'!O$4:O$233, MATCH($C35, 'Admin Single Score'!$C$4:$C$233, 0)), 'Dev Likert Scale Single Score'!$D$2:$D$8, 0)), 0)</f>
        <v>0</v>
      </c>
      <c r="P35" s="39">
        <f>IF($C35&lt;&gt;0, INDEX('Dev Likert Scale Single Score'!$E$2:$E$8, MATCH(INDEX('Admin Single Score'!P$4:P$233, MATCH($C35, 'Admin Single Score'!$C$4:$C$233, 0)), 'Dev Likert Scale Single Score'!$D$2:$D$8, 0)), 0)</f>
        <v>0</v>
      </c>
      <c r="Q35" s="39">
        <f>IF($C35&lt;&gt;0, INDEX('Dev Likert Scale Single Score'!$E$2:$E$8, MATCH(INDEX('Admin Single Score'!Q$4:Q$233, MATCH($C35, 'Admin Single Score'!$C$4:$C$233, 0)), 'Dev Likert Scale Single Score'!$D$2:$D$8, 0)), 0)</f>
        <v>0</v>
      </c>
      <c r="R35" s="39">
        <f>IF($C35&lt;&gt;0, INDEX('Dev Likert Scale Single Score'!$E$2:$E$8, MATCH(INDEX('Admin Single Score'!R$4:R$233, MATCH($C35, 'Admin Single Score'!$C$4:$C$233, 0)), 'Dev Likert Scale Single Score'!$D$2:$D$8, 0)), 0)</f>
        <v>0</v>
      </c>
      <c r="S35" s="39">
        <f>IF($C35&lt;&gt;0, INDEX('Dev Likert Scale Single Score'!$E$2:$E$8, MATCH(INDEX('Admin Single Score'!S$4:S$233, MATCH($C35, 'Admin Single Score'!$C$4:$C$233, 0)), 'Dev Likert Scale Single Score'!$D$2:$D$8, 0)), 0)</f>
        <v>0</v>
      </c>
      <c r="T35" s="39">
        <f>IF($C35&lt;&gt;0, INDEX('Dev Likert Scale Single Score'!$E$2:$E$8, MATCH(INDEX('Admin Single Score'!T$4:T$233, MATCH($C35, 'Admin Single Score'!$C$4:$C$233, 0)), 'Dev Likert Scale Single Score'!$D$2:$D$8, 0)), 0)</f>
        <v>0</v>
      </c>
      <c r="U35" s="39">
        <f>IF($C35&lt;&gt;0, INDEX('Dev Likert Scale Single Score'!$E$2:$E$8, MATCH(INDEX('Admin Single Score'!U$4:U$233, MATCH($C35, 'Admin Single Score'!$C$4:$C$233, 0)), 'Dev Likert Scale Single Score'!$D$2:$D$8, 0)), 0)</f>
        <v>0</v>
      </c>
      <c r="V35" s="39">
        <f>IF($C35&lt;&gt;0, INDEX('Dev Likert Scale Single Score'!$E$2:$E$8, MATCH(INDEX('Admin Single Score'!V$4:V$233, MATCH($C35, 'Admin Single Score'!$C$4:$C$233, 0)), 'Dev Likert Scale Single Score'!$D$2:$D$8, 0)), 0)</f>
        <v>0</v>
      </c>
      <c r="W35" s="39">
        <f>IF($C35&lt;&gt;0, INDEX('Dev Likert Scale Single Score'!$E$2:$E$8, MATCH(INDEX('Admin Single Score'!W$4:W$233, MATCH($C35, 'Admin Single Score'!$C$4:$C$233, 0)), 'Dev Likert Scale Single Score'!$D$2:$D$8, 0)), 0)</f>
        <v>0</v>
      </c>
      <c r="X35" s="39">
        <f>IF($C35&lt;&gt;0, INDEX('Dev Likert Scale Single Score'!$E$2:$E$8, MATCH(INDEX('Admin Single Score'!X$4:X$233, MATCH($C35, 'Admin Single Score'!$C$4:$C$233, 0)), 'Dev Likert Scale Single Score'!$D$2:$D$8, 0)), 0)</f>
        <v>0</v>
      </c>
      <c r="Y35" s="39">
        <f>IF($C35&lt;&gt;0, INDEX('Dev Likert Scale Single Score'!$E$2:$E$8, MATCH(INDEX('Admin Single Score'!Y$4:Y$233, MATCH($C35, 'Admin Single Score'!$C$4:$C$233, 0)), 'Dev Likert Scale Single Score'!$D$2:$D$8, 0)), 0)</f>
        <v>0</v>
      </c>
      <c r="Z35" s="39">
        <f>IF($C35&lt;&gt;0, INDEX('Dev Likert Scale Single Score'!$E$2:$E$8, MATCH(INDEX('Admin Single Score'!Z$4:Z$233, MATCH($C35, 'Admin Single Score'!$C$4:$C$233, 0)), 'Dev Likert Scale Single Score'!$D$2:$D$8, 0)), 0)</f>
        <v>0</v>
      </c>
      <c r="AA35" s="39">
        <f>IF($C35&lt;&gt;0, INDEX('Dev Likert Scale Single Score'!$E$2:$E$8, MATCH(INDEX('Admin Single Score'!AA$4:AA$233, MATCH($C35, 'Admin Single Score'!$C$4:$C$233, 0)), 'Dev Likert Scale Single Score'!$D$2:$D$8, 0)), 0)</f>
        <v>0</v>
      </c>
      <c r="AB35" s="39">
        <f>IF($C35&lt;&gt;0, INDEX('Dev Likert Scale Single Score'!$E$2:$E$8, MATCH(INDEX('Admin Single Score'!AB$4:AB$233, MATCH($C35, 'Admin Single Score'!$C$4:$C$233, 0)), 'Dev Likert Scale Single Score'!$D$2:$D$8, 0)), 0)</f>
        <v>0</v>
      </c>
      <c r="AC35" s="39">
        <f>IF($C35&lt;&gt;0, INDEX('Dev Likert Scale Single Score'!$E$2:$E$8, MATCH(INDEX('Admin Single Score'!AC$4:AC$233, MATCH($C35, 'Admin Single Score'!$C$4:$C$233, 0)), 'Dev Likert Scale Single Score'!$D$2:$D$8, 0)), 0)</f>
        <v>0</v>
      </c>
      <c r="AD35" s="39">
        <f>IF($C35&lt;&gt;0, INDEX('Dev Likert Scale Single Score'!$E$2:$E$8, MATCH(INDEX('Admin Single Score'!AD$4:AD$233, MATCH($C35, 'Admin Single Score'!$C$4:$C$233, 0)), 'Dev Likert Scale Single Score'!$D$2:$D$8, 0)), 0)</f>
        <v>0</v>
      </c>
      <c r="AE35" s="39">
        <f>IF($C35&lt;&gt;0, INDEX('Dev Likert Scale Single Score'!$E$2:$E$8, MATCH(INDEX('Admin Single Score'!AE$4:AE$233, MATCH($C35, 'Admin Single Score'!$C$4:$C$233, 0)), 'Dev Likert Scale Single Score'!$D$2:$D$8, 0)), 0)</f>
        <v>0</v>
      </c>
      <c r="AF35" s="39">
        <f>IF($C35&lt;&gt;0, INDEX('Dev Likert Scale Single Score'!$E$2:$E$8, MATCH(INDEX('Admin Single Score'!AF$4:AF$233, MATCH($C35, 'Admin Single Score'!$C$4:$C$233, 0)), 'Dev Likert Scale Single Score'!$D$2:$D$8, 0)), 0)</f>
        <v>0</v>
      </c>
      <c r="AG35" s="39">
        <f>IF($C35&lt;&gt;0, INDEX('Dev Likert Scale Single Score'!$E$2:$E$8, MATCH(INDEX('Admin Single Score'!AG$4:AG$233, MATCH($C35, 'Admin Single Score'!$C$4:$C$233, 0)), 'Dev Likert Scale Single Score'!$D$2:$D$8, 0)), 0)</f>
        <v>0</v>
      </c>
      <c r="AH35" s="39">
        <f>IF($C35&lt;&gt;0, INDEX('Dev Likert Scale Single Score'!$E$2:$E$8, MATCH(INDEX('Admin Single Score'!AH$4:AH$233, MATCH($C35, 'Admin Single Score'!$C$4:$C$233, 0)), 'Dev Likert Scale Single Score'!$D$2:$D$8, 0)), 0)</f>
        <v>0</v>
      </c>
      <c r="AI35" s="39">
        <f>IF($C35&lt;&gt;0, INDEX('Dev Likert Scale Single Score'!$E$2:$E$8, MATCH(INDEX('Admin Single Score'!AI$4:AI$233, MATCH($C35, 'Admin Single Score'!$C$4:$C$233, 0)), 'Dev Likert Scale Single Score'!$D$2:$D$8, 0)), 0)</f>
        <v>0</v>
      </c>
      <c r="AJ35" s="39">
        <f>IF($C35&lt;&gt;0, INDEX('Dev Likert Scale Single Score'!$E$2:$E$8, MATCH(INDEX('Admin Single Score'!AJ$4:AJ$233, MATCH($C35, 'Admin Single Score'!$C$4:$C$233, 0)), 'Dev Likert Scale Single Score'!$D$2:$D$8, 0)), 0)</f>
        <v>0</v>
      </c>
      <c r="AK35" s="39">
        <f>IF($C35&lt;&gt;0, INDEX('Dev Likert Scale Single Score'!$E$2:$E$8, MATCH(INDEX('Admin Single Score'!AK$4:AK$233, MATCH($C35, 'Admin Single Score'!$C$4:$C$233, 0)), 'Dev Likert Scale Single Score'!$D$2:$D$8, 0)), 0)</f>
        <v>0</v>
      </c>
      <c r="AL35" s="39">
        <f>IF($C35&lt;&gt;0, INDEX('Dev Likert Scale Single Score'!$E$2:$E$8, MATCH(INDEX('Admin Single Score'!AL$4:AL$233, MATCH($C35, 'Admin Single Score'!$C$4:$C$233, 0)), 'Dev Likert Scale Single Score'!$D$2:$D$8, 0)), 0)</f>
        <v>0</v>
      </c>
      <c r="AM35" s="39">
        <f>IF($C35&lt;&gt;0, INDEX('Dev Likert Scale Single Score'!$E$2:$E$8, MATCH(INDEX('Admin Single Score'!AM$4:AM$233, MATCH($C35, 'Admin Single Score'!$C$4:$C$233, 0)), 'Dev Likert Scale Single Score'!$D$2:$D$8, 0)), 0)</f>
        <v>0</v>
      </c>
      <c r="AN35" s="39">
        <f>IF($C35&lt;&gt;0, INDEX('Dev Likert Scale Single Score'!$E$2:$E$8, MATCH(INDEX('Admin Single Score'!AN$4:AN$233, MATCH($C35, 'Admin Single Score'!$C$4:$C$233, 0)), 'Dev Likert Scale Single Score'!$D$2:$D$8, 0)), 0)</f>
        <v>0</v>
      </c>
      <c r="AO35" s="39">
        <f>IF($C35&lt;&gt;0, INDEX('Dev Likert Scale Single Score'!$E$2:$E$8, MATCH(INDEX('Admin Single Score'!AO$4:AO$233, MATCH($C35, 'Admin Single Score'!$C$4:$C$233, 0)), 'Dev Likert Scale Single Score'!$D$2:$D$8, 0)), 0)</f>
        <v>0</v>
      </c>
      <c r="AP35" s="39">
        <f>IF($C35&lt;&gt;0, INDEX('Dev Likert Scale Single Score'!$E$2:$E$8, MATCH(INDEX('Admin Single Score'!AP$4:AP$233, MATCH($C35, 'Admin Single Score'!$C$4:$C$233, 0)), 'Dev Likert Scale Single Score'!$D$2:$D$8, 0)), 0)</f>
        <v>0</v>
      </c>
      <c r="AQ35" s="39">
        <f>IF($C35&lt;&gt;0, INDEX('Dev Likert Scale Single Score'!$E$2:$E$8, MATCH(INDEX('Admin Single Score'!AQ$4:AQ$233, MATCH($C35, 'Admin Single Score'!$C$4:$C$233, 0)), 'Dev Likert Scale Single Score'!$D$2:$D$8, 0)), 0)</f>
        <v>0</v>
      </c>
    </row>
    <row r="36" spans="1:43" ht="16.5" thickTop="1" thickBot="1" x14ac:dyDescent="0.3">
      <c r="A36" s="13"/>
      <c r="B36" s="13"/>
      <c r="C36" s="13"/>
      <c r="D36" s="39">
        <f>IF($C36&lt;&gt;0, INDEX('Dev Likert Scale Single Score'!$E$2:$E$8, MATCH(INDEX('Admin Single Score'!D$4:D$233, MATCH($C36, 'Admin Single Score'!$C$4:$C$233, 0)), 'Dev Likert Scale Single Score'!$D$2:$D$8, 0)), 0)</f>
        <v>0</v>
      </c>
      <c r="E36" s="39">
        <f>IF($C36&lt;&gt;0, INDEX('Dev Likert Scale Single Score'!$E$2:$E$8, MATCH(INDEX('Admin Single Score'!E$4:E$233, MATCH($C36, 'Admin Single Score'!$C$4:$C$233, 0)), 'Dev Likert Scale Single Score'!$D$2:$D$8, 0)), 0)</f>
        <v>0</v>
      </c>
      <c r="F36" s="39">
        <f>IF($C36&lt;&gt;0, INDEX('Dev Likert Scale Single Score'!$E$2:$E$8, MATCH(INDEX('Admin Single Score'!F$4:F$233, MATCH($C36, 'Admin Single Score'!$C$4:$C$233, 0)), 'Dev Likert Scale Single Score'!$D$2:$D$8, 0)), 0)</f>
        <v>0</v>
      </c>
      <c r="G36" s="39">
        <f>IF($C36&lt;&gt;0, INDEX('Dev Likert Scale Single Score'!$E$2:$E$8, MATCH(INDEX('Admin Single Score'!G$4:G$233, MATCH($C36, 'Admin Single Score'!$C$4:$C$233, 0)), 'Dev Likert Scale Single Score'!$D$2:$D$8, 0)), 0)</f>
        <v>0</v>
      </c>
      <c r="H36" s="39">
        <f>IF($C36&lt;&gt;0, INDEX('Dev Likert Scale Single Score'!$E$2:$E$8, MATCH(INDEX('Admin Single Score'!H$4:H$233, MATCH($C36, 'Admin Single Score'!$C$4:$C$233, 0)), 'Dev Likert Scale Single Score'!$D$2:$D$8, 0)), 0)</f>
        <v>0</v>
      </c>
      <c r="I36" s="39">
        <f>IF($C36&lt;&gt;0, INDEX('Dev Likert Scale Single Score'!$E$2:$E$8, MATCH(INDEX('Admin Single Score'!I$4:I$233, MATCH($C36, 'Admin Single Score'!$C$4:$C$233, 0)), 'Dev Likert Scale Single Score'!$D$2:$D$8, 0)), 0)</f>
        <v>0</v>
      </c>
      <c r="J36" s="39">
        <f>IF($C36&lt;&gt;0, INDEX('Dev Likert Scale Single Score'!$E$2:$E$8, MATCH(INDEX('Admin Single Score'!J$4:J$233, MATCH($C36, 'Admin Single Score'!$C$4:$C$233, 0)), 'Dev Likert Scale Single Score'!$D$2:$D$8, 0)), 0)</f>
        <v>0</v>
      </c>
      <c r="K36" s="39">
        <f>IF($C36&lt;&gt;0, INDEX('Dev Likert Scale Single Score'!$E$2:$E$8, MATCH(INDEX('Admin Single Score'!K$4:K$233, MATCH($C36, 'Admin Single Score'!$C$4:$C$233, 0)), 'Dev Likert Scale Single Score'!$D$2:$D$8, 0)), 0)</f>
        <v>0</v>
      </c>
      <c r="L36" s="39">
        <f>IF($C36&lt;&gt;0, INDEX('Dev Likert Scale Single Score'!$E$2:$E$8, MATCH(INDEX('Admin Single Score'!L$4:L$233, MATCH($C36, 'Admin Single Score'!$C$4:$C$233, 0)), 'Dev Likert Scale Single Score'!$D$2:$D$8, 0)), 0)</f>
        <v>0</v>
      </c>
      <c r="M36" s="39">
        <f>IF($C36&lt;&gt;0, INDEX('Dev Likert Scale Single Score'!$E$2:$E$8, MATCH(INDEX('Admin Single Score'!M$4:M$233, MATCH($C36, 'Admin Single Score'!$C$4:$C$233, 0)), 'Dev Likert Scale Single Score'!$D$2:$D$8, 0)), 0)</f>
        <v>0</v>
      </c>
      <c r="N36" s="39">
        <f>IF($C36&lt;&gt;0, INDEX('Dev Likert Scale Single Score'!$E$2:$E$8, MATCH(INDEX('Admin Single Score'!N$4:N$233, MATCH($C36, 'Admin Single Score'!$C$4:$C$233, 0)), 'Dev Likert Scale Single Score'!$D$2:$D$8, 0)), 0)</f>
        <v>0</v>
      </c>
      <c r="O36" s="39">
        <f>IF($C36&lt;&gt;0, INDEX('Dev Likert Scale Single Score'!$E$2:$E$8, MATCH(INDEX('Admin Single Score'!O$4:O$233, MATCH($C36, 'Admin Single Score'!$C$4:$C$233, 0)), 'Dev Likert Scale Single Score'!$D$2:$D$8, 0)), 0)</f>
        <v>0</v>
      </c>
      <c r="P36" s="39">
        <f>IF($C36&lt;&gt;0, INDEX('Dev Likert Scale Single Score'!$E$2:$E$8, MATCH(INDEX('Admin Single Score'!P$4:P$233, MATCH($C36, 'Admin Single Score'!$C$4:$C$233, 0)), 'Dev Likert Scale Single Score'!$D$2:$D$8, 0)), 0)</f>
        <v>0</v>
      </c>
      <c r="Q36" s="39">
        <f>IF($C36&lt;&gt;0, INDEX('Dev Likert Scale Single Score'!$E$2:$E$8, MATCH(INDEX('Admin Single Score'!Q$4:Q$233, MATCH($C36, 'Admin Single Score'!$C$4:$C$233, 0)), 'Dev Likert Scale Single Score'!$D$2:$D$8, 0)), 0)</f>
        <v>0</v>
      </c>
      <c r="R36" s="39">
        <f>IF($C36&lt;&gt;0, INDEX('Dev Likert Scale Single Score'!$E$2:$E$8, MATCH(INDEX('Admin Single Score'!R$4:R$233, MATCH($C36, 'Admin Single Score'!$C$4:$C$233, 0)), 'Dev Likert Scale Single Score'!$D$2:$D$8, 0)), 0)</f>
        <v>0</v>
      </c>
      <c r="S36" s="39">
        <f>IF($C36&lt;&gt;0, INDEX('Dev Likert Scale Single Score'!$E$2:$E$8, MATCH(INDEX('Admin Single Score'!S$4:S$233, MATCH($C36, 'Admin Single Score'!$C$4:$C$233, 0)), 'Dev Likert Scale Single Score'!$D$2:$D$8, 0)), 0)</f>
        <v>0</v>
      </c>
      <c r="T36" s="39">
        <f>IF($C36&lt;&gt;0, INDEX('Dev Likert Scale Single Score'!$E$2:$E$8, MATCH(INDEX('Admin Single Score'!T$4:T$233, MATCH($C36, 'Admin Single Score'!$C$4:$C$233, 0)), 'Dev Likert Scale Single Score'!$D$2:$D$8, 0)), 0)</f>
        <v>0</v>
      </c>
      <c r="U36" s="39">
        <f>IF($C36&lt;&gt;0, INDEX('Dev Likert Scale Single Score'!$E$2:$E$8, MATCH(INDEX('Admin Single Score'!U$4:U$233, MATCH($C36, 'Admin Single Score'!$C$4:$C$233, 0)), 'Dev Likert Scale Single Score'!$D$2:$D$8, 0)), 0)</f>
        <v>0</v>
      </c>
      <c r="V36" s="39">
        <f>IF($C36&lt;&gt;0, INDEX('Dev Likert Scale Single Score'!$E$2:$E$8, MATCH(INDEX('Admin Single Score'!V$4:V$233, MATCH($C36, 'Admin Single Score'!$C$4:$C$233, 0)), 'Dev Likert Scale Single Score'!$D$2:$D$8, 0)), 0)</f>
        <v>0</v>
      </c>
      <c r="W36" s="39">
        <f>IF($C36&lt;&gt;0, INDEX('Dev Likert Scale Single Score'!$E$2:$E$8, MATCH(INDEX('Admin Single Score'!W$4:W$233, MATCH($C36, 'Admin Single Score'!$C$4:$C$233, 0)), 'Dev Likert Scale Single Score'!$D$2:$D$8, 0)), 0)</f>
        <v>0</v>
      </c>
      <c r="X36" s="39">
        <f>IF($C36&lt;&gt;0, INDEX('Dev Likert Scale Single Score'!$E$2:$E$8, MATCH(INDEX('Admin Single Score'!X$4:X$233, MATCH($C36, 'Admin Single Score'!$C$4:$C$233, 0)), 'Dev Likert Scale Single Score'!$D$2:$D$8, 0)), 0)</f>
        <v>0</v>
      </c>
      <c r="Y36" s="39">
        <f>IF($C36&lt;&gt;0, INDEX('Dev Likert Scale Single Score'!$E$2:$E$8, MATCH(INDEX('Admin Single Score'!Y$4:Y$233, MATCH($C36, 'Admin Single Score'!$C$4:$C$233, 0)), 'Dev Likert Scale Single Score'!$D$2:$D$8, 0)), 0)</f>
        <v>0</v>
      </c>
      <c r="Z36" s="39">
        <f>IF($C36&lt;&gt;0, INDEX('Dev Likert Scale Single Score'!$E$2:$E$8, MATCH(INDEX('Admin Single Score'!Z$4:Z$233, MATCH($C36, 'Admin Single Score'!$C$4:$C$233, 0)), 'Dev Likert Scale Single Score'!$D$2:$D$8, 0)), 0)</f>
        <v>0</v>
      </c>
      <c r="AA36" s="39">
        <f>IF($C36&lt;&gt;0, INDEX('Dev Likert Scale Single Score'!$E$2:$E$8, MATCH(INDEX('Admin Single Score'!AA$4:AA$233, MATCH($C36, 'Admin Single Score'!$C$4:$C$233, 0)), 'Dev Likert Scale Single Score'!$D$2:$D$8, 0)), 0)</f>
        <v>0</v>
      </c>
      <c r="AB36" s="39">
        <f>IF($C36&lt;&gt;0, INDEX('Dev Likert Scale Single Score'!$E$2:$E$8, MATCH(INDEX('Admin Single Score'!AB$4:AB$233, MATCH($C36, 'Admin Single Score'!$C$4:$C$233, 0)), 'Dev Likert Scale Single Score'!$D$2:$D$8, 0)), 0)</f>
        <v>0</v>
      </c>
      <c r="AC36" s="39">
        <f>IF($C36&lt;&gt;0, INDEX('Dev Likert Scale Single Score'!$E$2:$E$8, MATCH(INDEX('Admin Single Score'!AC$4:AC$233, MATCH($C36, 'Admin Single Score'!$C$4:$C$233, 0)), 'Dev Likert Scale Single Score'!$D$2:$D$8, 0)), 0)</f>
        <v>0</v>
      </c>
      <c r="AD36" s="39">
        <f>IF($C36&lt;&gt;0, INDEX('Dev Likert Scale Single Score'!$E$2:$E$8, MATCH(INDEX('Admin Single Score'!AD$4:AD$233, MATCH($C36, 'Admin Single Score'!$C$4:$C$233, 0)), 'Dev Likert Scale Single Score'!$D$2:$D$8, 0)), 0)</f>
        <v>0</v>
      </c>
      <c r="AE36" s="39">
        <f>IF($C36&lt;&gt;0, INDEX('Dev Likert Scale Single Score'!$E$2:$E$8, MATCH(INDEX('Admin Single Score'!AE$4:AE$233, MATCH($C36, 'Admin Single Score'!$C$4:$C$233, 0)), 'Dev Likert Scale Single Score'!$D$2:$D$8, 0)), 0)</f>
        <v>0</v>
      </c>
      <c r="AF36" s="39">
        <f>IF($C36&lt;&gt;0, INDEX('Dev Likert Scale Single Score'!$E$2:$E$8, MATCH(INDEX('Admin Single Score'!AF$4:AF$233, MATCH($C36, 'Admin Single Score'!$C$4:$C$233, 0)), 'Dev Likert Scale Single Score'!$D$2:$D$8, 0)), 0)</f>
        <v>0</v>
      </c>
      <c r="AG36" s="39">
        <f>IF($C36&lt;&gt;0, INDEX('Dev Likert Scale Single Score'!$E$2:$E$8, MATCH(INDEX('Admin Single Score'!AG$4:AG$233, MATCH($C36, 'Admin Single Score'!$C$4:$C$233, 0)), 'Dev Likert Scale Single Score'!$D$2:$D$8, 0)), 0)</f>
        <v>0</v>
      </c>
      <c r="AH36" s="39">
        <f>IF($C36&lt;&gt;0, INDEX('Dev Likert Scale Single Score'!$E$2:$E$8, MATCH(INDEX('Admin Single Score'!AH$4:AH$233, MATCH($C36, 'Admin Single Score'!$C$4:$C$233, 0)), 'Dev Likert Scale Single Score'!$D$2:$D$8, 0)), 0)</f>
        <v>0</v>
      </c>
      <c r="AI36" s="39">
        <f>IF($C36&lt;&gt;0, INDEX('Dev Likert Scale Single Score'!$E$2:$E$8, MATCH(INDEX('Admin Single Score'!AI$4:AI$233, MATCH($C36, 'Admin Single Score'!$C$4:$C$233, 0)), 'Dev Likert Scale Single Score'!$D$2:$D$8, 0)), 0)</f>
        <v>0</v>
      </c>
      <c r="AJ36" s="39">
        <f>IF($C36&lt;&gt;0, INDEX('Dev Likert Scale Single Score'!$E$2:$E$8, MATCH(INDEX('Admin Single Score'!AJ$4:AJ$233, MATCH($C36, 'Admin Single Score'!$C$4:$C$233, 0)), 'Dev Likert Scale Single Score'!$D$2:$D$8, 0)), 0)</f>
        <v>0</v>
      </c>
      <c r="AK36" s="39">
        <f>IF($C36&lt;&gt;0, INDEX('Dev Likert Scale Single Score'!$E$2:$E$8, MATCH(INDEX('Admin Single Score'!AK$4:AK$233, MATCH($C36, 'Admin Single Score'!$C$4:$C$233, 0)), 'Dev Likert Scale Single Score'!$D$2:$D$8, 0)), 0)</f>
        <v>0</v>
      </c>
      <c r="AL36" s="39">
        <f>IF($C36&lt;&gt;0, INDEX('Dev Likert Scale Single Score'!$E$2:$E$8, MATCH(INDEX('Admin Single Score'!AL$4:AL$233, MATCH($C36, 'Admin Single Score'!$C$4:$C$233, 0)), 'Dev Likert Scale Single Score'!$D$2:$D$8, 0)), 0)</f>
        <v>0</v>
      </c>
      <c r="AM36" s="39">
        <f>IF($C36&lt;&gt;0, INDEX('Dev Likert Scale Single Score'!$E$2:$E$8, MATCH(INDEX('Admin Single Score'!AM$4:AM$233, MATCH($C36, 'Admin Single Score'!$C$4:$C$233, 0)), 'Dev Likert Scale Single Score'!$D$2:$D$8, 0)), 0)</f>
        <v>0</v>
      </c>
      <c r="AN36" s="39">
        <f>IF($C36&lt;&gt;0, INDEX('Dev Likert Scale Single Score'!$E$2:$E$8, MATCH(INDEX('Admin Single Score'!AN$4:AN$233, MATCH($C36, 'Admin Single Score'!$C$4:$C$233, 0)), 'Dev Likert Scale Single Score'!$D$2:$D$8, 0)), 0)</f>
        <v>0</v>
      </c>
      <c r="AO36" s="39">
        <f>IF($C36&lt;&gt;0, INDEX('Dev Likert Scale Single Score'!$E$2:$E$8, MATCH(INDEX('Admin Single Score'!AO$4:AO$233, MATCH($C36, 'Admin Single Score'!$C$4:$C$233, 0)), 'Dev Likert Scale Single Score'!$D$2:$D$8, 0)), 0)</f>
        <v>0</v>
      </c>
      <c r="AP36" s="39">
        <f>IF($C36&lt;&gt;0, INDEX('Dev Likert Scale Single Score'!$E$2:$E$8, MATCH(INDEX('Admin Single Score'!AP$4:AP$233, MATCH($C36, 'Admin Single Score'!$C$4:$C$233, 0)), 'Dev Likert Scale Single Score'!$D$2:$D$8, 0)), 0)</f>
        <v>0</v>
      </c>
      <c r="AQ36" s="39">
        <f>IF($C36&lt;&gt;0, INDEX('Dev Likert Scale Single Score'!$E$2:$E$8, MATCH(INDEX('Admin Single Score'!AQ$4:AQ$233, MATCH($C36, 'Admin Single Score'!$C$4:$C$233, 0)), 'Dev Likert Scale Single Score'!$D$2:$D$8, 0)), 0)</f>
        <v>0</v>
      </c>
    </row>
    <row r="37" spans="1:43" ht="16.5" thickTop="1" thickBot="1" x14ac:dyDescent="0.3">
      <c r="A37" s="13"/>
      <c r="B37" s="13"/>
      <c r="C37" s="13"/>
      <c r="D37" s="39">
        <f>IF($C37&lt;&gt;0, INDEX('Dev Likert Scale Single Score'!$E$2:$E$8, MATCH(INDEX('Admin Single Score'!D$4:D$233, MATCH($C37, 'Admin Single Score'!$C$4:$C$233, 0)), 'Dev Likert Scale Single Score'!$D$2:$D$8, 0)), 0)</f>
        <v>0</v>
      </c>
      <c r="E37" s="39">
        <f>IF($C37&lt;&gt;0, INDEX('Dev Likert Scale Single Score'!$E$2:$E$8, MATCH(INDEX('Admin Single Score'!E$4:E$233, MATCH($C37, 'Admin Single Score'!$C$4:$C$233, 0)), 'Dev Likert Scale Single Score'!$D$2:$D$8, 0)), 0)</f>
        <v>0</v>
      </c>
      <c r="F37" s="39">
        <f>IF($C37&lt;&gt;0, INDEX('Dev Likert Scale Single Score'!$E$2:$E$8, MATCH(INDEX('Admin Single Score'!F$4:F$233, MATCH($C37, 'Admin Single Score'!$C$4:$C$233, 0)), 'Dev Likert Scale Single Score'!$D$2:$D$8, 0)), 0)</f>
        <v>0</v>
      </c>
      <c r="G37" s="39">
        <f>IF($C37&lt;&gt;0, INDEX('Dev Likert Scale Single Score'!$E$2:$E$8, MATCH(INDEX('Admin Single Score'!G$4:G$233, MATCH($C37, 'Admin Single Score'!$C$4:$C$233, 0)), 'Dev Likert Scale Single Score'!$D$2:$D$8, 0)), 0)</f>
        <v>0</v>
      </c>
      <c r="H37" s="39">
        <f>IF($C37&lt;&gt;0, INDEX('Dev Likert Scale Single Score'!$E$2:$E$8, MATCH(INDEX('Admin Single Score'!H$4:H$233, MATCH($C37, 'Admin Single Score'!$C$4:$C$233, 0)), 'Dev Likert Scale Single Score'!$D$2:$D$8, 0)), 0)</f>
        <v>0</v>
      </c>
      <c r="I37" s="39">
        <f>IF($C37&lt;&gt;0, INDEX('Dev Likert Scale Single Score'!$E$2:$E$8, MATCH(INDEX('Admin Single Score'!I$4:I$233, MATCH($C37, 'Admin Single Score'!$C$4:$C$233, 0)), 'Dev Likert Scale Single Score'!$D$2:$D$8, 0)), 0)</f>
        <v>0</v>
      </c>
      <c r="J37" s="39">
        <f>IF($C37&lt;&gt;0, INDEX('Dev Likert Scale Single Score'!$E$2:$E$8, MATCH(INDEX('Admin Single Score'!J$4:J$233, MATCH($C37, 'Admin Single Score'!$C$4:$C$233, 0)), 'Dev Likert Scale Single Score'!$D$2:$D$8, 0)), 0)</f>
        <v>0</v>
      </c>
      <c r="K37" s="39">
        <f>IF($C37&lt;&gt;0, INDEX('Dev Likert Scale Single Score'!$E$2:$E$8, MATCH(INDEX('Admin Single Score'!K$4:K$233, MATCH($C37, 'Admin Single Score'!$C$4:$C$233, 0)), 'Dev Likert Scale Single Score'!$D$2:$D$8, 0)), 0)</f>
        <v>0</v>
      </c>
      <c r="L37" s="39">
        <f>IF($C37&lt;&gt;0, INDEX('Dev Likert Scale Single Score'!$E$2:$E$8, MATCH(INDEX('Admin Single Score'!L$4:L$233, MATCH($C37, 'Admin Single Score'!$C$4:$C$233, 0)), 'Dev Likert Scale Single Score'!$D$2:$D$8, 0)), 0)</f>
        <v>0</v>
      </c>
      <c r="M37" s="39">
        <f>IF($C37&lt;&gt;0, INDEX('Dev Likert Scale Single Score'!$E$2:$E$8, MATCH(INDEX('Admin Single Score'!M$4:M$233, MATCH($C37, 'Admin Single Score'!$C$4:$C$233, 0)), 'Dev Likert Scale Single Score'!$D$2:$D$8, 0)), 0)</f>
        <v>0</v>
      </c>
      <c r="N37" s="39">
        <f>IF($C37&lt;&gt;0, INDEX('Dev Likert Scale Single Score'!$E$2:$E$8, MATCH(INDEX('Admin Single Score'!N$4:N$233, MATCH($C37, 'Admin Single Score'!$C$4:$C$233, 0)), 'Dev Likert Scale Single Score'!$D$2:$D$8, 0)), 0)</f>
        <v>0</v>
      </c>
      <c r="O37" s="39">
        <f>IF($C37&lt;&gt;0, INDEX('Dev Likert Scale Single Score'!$E$2:$E$8, MATCH(INDEX('Admin Single Score'!O$4:O$233, MATCH($C37, 'Admin Single Score'!$C$4:$C$233, 0)), 'Dev Likert Scale Single Score'!$D$2:$D$8, 0)), 0)</f>
        <v>0</v>
      </c>
      <c r="P37" s="39">
        <f>IF($C37&lt;&gt;0, INDEX('Dev Likert Scale Single Score'!$E$2:$E$8, MATCH(INDEX('Admin Single Score'!P$4:P$233, MATCH($C37, 'Admin Single Score'!$C$4:$C$233, 0)), 'Dev Likert Scale Single Score'!$D$2:$D$8, 0)), 0)</f>
        <v>0</v>
      </c>
      <c r="Q37" s="39">
        <f>IF($C37&lt;&gt;0, INDEX('Dev Likert Scale Single Score'!$E$2:$E$8, MATCH(INDEX('Admin Single Score'!Q$4:Q$233, MATCH($C37, 'Admin Single Score'!$C$4:$C$233, 0)), 'Dev Likert Scale Single Score'!$D$2:$D$8, 0)), 0)</f>
        <v>0</v>
      </c>
      <c r="R37" s="39">
        <f>IF($C37&lt;&gt;0, INDEX('Dev Likert Scale Single Score'!$E$2:$E$8, MATCH(INDEX('Admin Single Score'!R$4:R$233, MATCH($C37, 'Admin Single Score'!$C$4:$C$233, 0)), 'Dev Likert Scale Single Score'!$D$2:$D$8, 0)), 0)</f>
        <v>0</v>
      </c>
      <c r="S37" s="39">
        <f>IF($C37&lt;&gt;0, INDEX('Dev Likert Scale Single Score'!$E$2:$E$8, MATCH(INDEX('Admin Single Score'!S$4:S$233, MATCH($C37, 'Admin Single Score'!$C$4:$C$233, 0)), 'Dev Likert Scale Single Score'!$D$2:$D$8, 0)), 0)</f>
        <v>0</v>
      </c>
      <c r="T37" s="39">
        <f>IF($C37&lt;&gt;0, INDEX('Dev Likert Scale Single Score'!$E$2:$E$8, MATCH(INDEX('Admin Single Score'!T$4:T$233, MATCH($C37, 'Admin Single Score'!$C$4:$C$233, 0)), 'Dev Likert Scale Single Score'!$D$2:$D$8, 0)), 0)</f>
        <v>0</v>
      </c>
      <c r="U37" s="39">
        <f>IF($C37&lt;&gt;0, INDEX('Dev Likert Scale Single Score'!$E$2:$E$8, MATCH(INDEX('Admin Single Score'!U$4:U$233, MATCH($C37, 'Admin Single Score'!$C$4:$C$233, 0)), 'Dev Likert Scale Single Score'!$D$2:$D$8, 0)), 0)</f>
        <v>0</v>
      </c>
      <c r="V37" s="39">
        <f>IF($C37&lt;&gt;0, INDEX('Dev Likert Scale Single Score'!$E$2:$E$8, MATCH(INDEX('Admin Single Score'!V$4:V$233, MATCH($C37, 'Admin Single Score'!$C$4:$C$233, 0)), 'Dev Likert Scale Single Score'!$D$2:$D$8, 0)), 0)</f>
        <v>0</v>
      </c>
      <c r="W37" s="39">
        <f>IF($C37&lt;&gt;0, INDEX('Dev Likert Scale Single Score'!$E$2:$E$8, MATCH(INDEX('Admin Single Score'!W$4:W$233, MATCH($C37, 'Admin Single Score'!$C$4:$C$233, 0)), 'Dev Likert Scale Single Score'!$D$2:$D$8, 0)), 0)</f>
        <v>0</v>
      </c>
      <c r="X37" s="39">
        <f>IF($C37&lt;&gt;0, INDEX('Dev Likert Scale Single Score'!$E$2:$E$8, MATCH(INDEX('Admin Single Score'!X$4:X$233, MATCH($C37, 'Admin Single Score'!$C$4:$C$233, 0)), 'Dev Likert Scale Single Score'!$D$2:$D$8, 0)), 0)</f>
        <v>0</v>
      </c>
      <c r="Y37" s="39">
        <f>IF($C37&lt;&gt;0, INDEX('Dev Likert Scale Single Score'!$E$2:$E$8, MATCH(INDEX('Admin Single Score'!Y$4:Y$233, MATCH($C37, 'Admin Single Score'!$C$4:$C$233, 0)), 'Dev Likert Scale Single Score'!$D$2:$D$8, 0)), 0)</f>
        <v>0</v>
      </c>
      <c r="Z37" s="39">
        <f>IF($C37&lt;&gt;0, INDEX('Dev Likert Scale Single Score'!$E$2:$E$8, MATCH(INDEX('Admin Single Score'!Z$4:Z$233, MATCH($C37, 'Admin Single Score'!$C$4:$C$233, 0)), 'Dev Likert Scale Single Score'!$D$2:$D$8, 0)), 0)</f>
        <v>0</v>
      </c>
      <c r="AA37" s="39">
        <f>IF($C37&lt;&gt;0, INDEX('Dev Likert Scale Single Score'!$E$2:$E$8, MATCH(INDEX('Admin Single Score'!AA$4:AA$233, MATCH($C37, 'Admin Single Score'!$C$4:$C$233, 0)), 'Dev Likert Scale Single Score'!$D$2:$D$8, 0)), 0)</f>
        <v>0</v>
      </c>
      <c r="AB37" s="39">
        <f>IF($C37&lt;&gt;0, INDEX('Dev Likert Scale Single Score'!$E$2:$E$8, MATCH(INDEX('Admin Single Score'!AB$4:AB$233, MATCH($C37, 'Admin Single Score'!$C$4:$C$233, 0)), 'Dev Likert Scale Single Score'!$D$2:$D$8, 0)), 0)</f>
        <v>0</v>
      </c>
      <c r="AC37" s="39">
        <f>IF($C37&lt;&gt;0, INDEX('Dev Likert Scale Single Score'!$E$2:$E$8, MATCH(INDEX('Admin Single Score'!AC$4:AC$233, MATCH($C37, 'Admin Single Score'!$C$4:$C$233, 0)), 'Dev Likert Scale Single Score'!$D$2:$D$8, 0)), 0)</f>
        <v>0</v>
      </c>
      <c r="AD37" s="39">
        <f>IF($C37&lt;&gt;0, INDEX('Dev Likert Scale Single Score'!$E$2:$E$8, MATCH(INDEX('Admin Single Score'!AD$4:AD$233, MATCH($C37, 'Admin Single Score'!$C$4:$C$233, 0)), 'Dev Likert Scale Single Score'!$D$2:$D$8, 0)), 0)</f>
        <v>0</v>
      </c>
      <c r="AE37" s="39">
        <f>IF($C37&lt;&gt;0, INDEX('Dev Likert Scale Single Score'!$E$2:$E$8, MATCH(INDEX('Admin Single Score'!AE$4:AE$233, MATCH($C37, 'Admin Single Score'!$C$4:$C$233, 0)), 'Dev Likert Scale Single Score'!$D$2:$D$8, 0)), 0)</f>
        <v>0</v>
      </c>
      <c r="AF37" s="39">
        <f>IF($C37&lt;&gt;0, INDEX('Dev Likert Scale Single Score'!$E$2:$E$8, MATCH(INDEX('Admin Single Score'!AF$4:AF$233, MATCH($C37, 'Admin Single Score'!$C$4:$C$233, 0)), 'Dev Likert Scale Single Score'!$D$2:$D$8, 0)), 0)</f>
        <v>0</v>
      </c>
      <c r="AG37" s="39">
        <f>IF($C37&lt;&gt;0, INDEX('Dev Likert Scale Single Score'!$E$2:$E$8, MATCH(INDEX('Admin Single Score'!AG$4:AG$233, MATCH($C37, 'Admin Single Score'!$C$4:$C$233, 0)), 'Dev Likert Scale Single Score'!$D$2:$D$8, 0)), 0)</f>
        <v>0</v>
      </c>
      <c r="AH37" s="39">
        <f>IF($C37&lt;&gt;0, INDEX('Dev Likert Scale Single Score'!$E$2:$E$8, MATCH(INDEX('Admin Single Score'!AH$4:AH$233, MATCH($C37, 'Admin Single Score'!$C$4:$C$233, 0)), 'Dev Likert Scale Single Score'!$D$2:$D$8, 0)), 0)</f>
        <v>0</v>
      </c>
      <c r="AI37" s="39">
        <f>IF($C37&lt;&gt;0, INDEX('Dev Likert Scale Single Score'!$E$2:$E$8, MATCH(INDEX('Admin Single Score'!AI$4:AI$233, MATCH($C37, 'Admin Single Score'!$C$4:$C$233, 0)), 'Dev Likert Scale Single Score'!$D$2:$D$8, 0)), 0)</f>
        <v>0</v>
      </c>
      <c r="AJ37" s="39">
        <f>IF($C37&lt;&gt;0, INDEX('Dev Likert Scale Single Score'!$E$2:$E$8, MATCH(INDEX('Admin Single Score'!AJ$4:AJ$233, MATCH($C37, 'Admin Single Score'!$C$4:$C$233, 0)), 'Dev Likert Scale Single Score'!$D$2:$D$8, 0)), 0)</f>
        <v>0</v>
      </c>
      <c r="AK37" s="39">
        <f>IF($C37&lt;&gt;0, INDEX('Dev Likert Scale Single Score'!$E$2:$E$8, MATCH(INDEX('Admin Single Score'!AK$4:AK$233, MATCH($C37, 'Admin Single Score'!$C$4:$C$233, 0)), 'Dev Likert Scale Single Score'!$D$2:$D$8, 0)), 0)</f>
        <v>0</v>
      </c>
      <c r="AL37" s="39">
        <f>IF($C37&lt;&gt;0, INDEX('Dev Likert Scale Single Score'!$E$2:$E$8, MATCH(INDEX('Admin Single Score'!AL$4:AL$233, MATCH($C37, 'Admin Single Score'!$C$4:$C$233, 0)), 'Dev Likert Scale Single Score'!$D$2:$D$8, 0)), 0)</f>
        <v>0</v>
      </c>
      <c r="AM37" s="39">
        <f>IF($C37&lt;&gt;0, INDEX('Dev Likert Scale Single Score'!$E$2:$E$8, MATCH(INDEX('Admin Single Score'!AM$4:AM$233, MATCH($C37, 'Admin Single Score'!$C$4:$C$233, 0)), 'Dev Likert Scale Single Score'!$D$2:$D$8, 0)), 0)</f>
        <v>0</v>
      </c>
      <c r="AN37" s="39">
        <f>IF($C37&lt;&gt;0, INDEX('Dev Likert Scale Single Score'!$E$2:$E$8, MATCH(INDEX('Admin Single Score'!AN$4:AN$233, MATCH($C37, 'Admin Single Score'!$C$4:$C$233, 0)), 'Dev Likert Scale Single Score'!$D$2:$D$8, 0)), 0)</f>
        <v>0</v>
      </c>
      <c r="AO37" s="39">
        <f>IF($C37&lt;&gt;0, INDEX('Dev Likert Scale Single Score'!$E$2:$E$8, MATCH(INDEX('Admin Single Score'!AO$4:AO$233, MATCH($C37, 'Admin Single Score'!$C$4:$C$233, 0)), 'Dev Likert Scale Single Score'!$D$2:$D$8, 0)), 0)</f>
        <v>0</v>
      </c>
      <c r="AP37" s="39">
        <f>IF($C37&lt;&gt;0, INDEX('Dev Likert Scale Single Score'!$E$2:$E$8, MATCH(INDEX('Admin Single Score'!AP$4:AP$233, MATCH($C37, 'Admin Single Score'!$C$4:$C$233, 0)), 'Dev Likert Scale Single Score'!$D$2:$D$8, 0)), 0)</f>
        <v>0</v>
      </c>
      <c r="AQ37" s="39">
        <f>IF($C37&lt;&gt;0, INDEX('Dev Likert Scale Single Score'!$E$2:$E$8, MATCH(INDEX('Admin Single Score'!AQ$4:AQ$233, MATCH($C37, 'Admin Single Score'!$C$4:$C$233, 0)), 'Dev Likert Scale Single Score'!$D$2:$D$8, 0)), 0)</f>
        <v>0</v>
      </c>
    </row>
    <row r="38" spans="1:43" ht="16.5" thickTop="1" thickBot="1" x14ac:dyDescent="0.3">
      <c r="A38" s="13"/>
      <c r="B38" s="13"/>
      <c r="C38" s="13"/>
      <c r="D38" s="39">
        <f>IF($C38&lt;&gt;0, INDEX('Dev Likert Scale Single Score'!$E$2:$E$8, MATCH(INDEX('Admin Single Score'!D$4:D$233, MATCH($C38, 'Admin Single Score'!$C$4:$C$233, 0)), 'Dev Likert Scale Single Score'!$D$2:$D$8, 0)), 0)</f>
        <v>0</v>
      </c>
      <c r="E38" s="39">
        <f>IF($C38&lt;&gt;0, INDEX('Dev Likert Scale Single Score'!$E$2:$E$8, MATCH(INDEX('Admin Single Score'!E$4:E$233, MATCH($C38, 'Admin Single Score'!$C$4:$C$233, 0)), 'Dev Likert Scale Single Score'!$D$2:$D$8, 0)), 0)</f>
        <v>0</v>
      </c>
      <c r="F38" s="39">
        <f>IF($C38&lt;&gt;0, INDEX('Dev Likert Scale Single Score'!$E$2:$E$8, MATCH(INDEX('Admin Single Score'!F$4:F$233, MATCH($C38, 'Admin Single Score'!$C$4:$C$233, 0)), 'Dev Likert Scale Single Score'!$D$2:$D$8, 0)), 0)</f>
        <v>0</v>
      </c>
      <c r="G38" s="39">
        <f>IF($C38&lt;&gt;0, INDEX('Dev Likert Scale Single Score'!$E$2:$E$8, MATCH(INDEX('Admin Single Score'!G$4:G$233, MATCH($C38, 'Admin Single Score'!$C$4:$C$233, 0)), 'Dev Likert Scale Single Score'!$D$2:$D$8, 0)), 0)</f>
        <v>0</v>
      </c>
      <c r="H38" s="39">
        <f>IF($C38&lt;&gt;0, INDEX('Dev Likert Scale Single Score'!$E$2:$E$8, MATCH(INDEX('Admin Single Score'!H$4:H$233, MATCH($C38, 'Admin Single Score'!$C$4:$C$233, 0)), 'Dev Likert Scale Single Score'!$D$2:$D$8, 0)), 0)</f>
        <v>0</v>
      </c>
      <c r="I38" s="39">
        <f>IF($C38&lt;&gt;0, INDEX('Dev Likert Scale Single Score'!$E$2:$E$8, MATCH(INDEX('Admin Single Score'!I$4:I$233, MATCH($C38, 'Admin Single Score'!$C$4:$C$233, 0)), 'Dev Likert Scale Single Score'!$D$2:$D$8, 0)), 0)</f>
        <v>0</v>
      </c>
      <c r="J38" s="39">
        <f>IF($C38&lt;&gt;0, INDEX('Dev Likert Scale Single Score'!$E$2:$E$8, MATCH(INDEX('Admin Single Score'!J$4:J$233, MATCH($C38, 'Admin Single Score'!$C$4:$C$233, 0)), 'Dev Likert Scale Single Score'!$D$2:$D$8, 0)), 0)</f>
        <v>0</v>
      </c>
      <c r="K38" s="39">
        <f>IF($C38&lt;&gt;0, INDEX('Dev Likert Scale Single Score'!$E$2:$E$8, MATCH(INDEX('Admin Single Score'!K$4:K$233, MATCH($C38, 'Admin Single Score'!$C$4:$C$233, 0)), 'Dev Likert Scale Single Score'!$D$2:$D$8, 0)), 0)</f>
        <v>0</v>
      </c>
      <c r="L38" s="39">
        <f>IF($C38&lt;&gt;0, INDEX('Dev Likert Scale Single Score'!$E$2:$E$8, MATCH(INDEX('Admin Single Score'!L$4:L$233, MATCH($C38, 'Admin Single Score'!$C$4:$C$233, 0)), 'Dev Likert Scale Single Score'!$D$2:$D$8, 0)), 0)</f>
        <v>0</v>
      </c>
      <c r="M38" s="39">
        <f>IF($C38&lt;&gt;0, INDEX('Dev Likert Scale Single Score'!$E$2:$E$8, MATCH(INDEX('Admin Single Score'!M$4:M$233, MATCH($C38, 'Admin Single Score'!$C$4:$C$233, 0)), 'Dev Likert Scale Single Score'!$D$2:$D$8, 0)), 0)</f>
        <v>0</v>
      </c>
      <c r="N38" s="39">
        <f>IF($C38&lt;&gt;0, INDEX('Dev Likert Scale Single Score'!$E$2:$E$8, MATCH(INDEX('Admin Single Score'!N$4:N$233, MATCH($C38, 'Admin Single Score'!$C$4:$C$233, 0)), 'Dev Likert Scale Single Score'!$D$2:$D$8, 0)), 0)</f>
        <v>0</v>
      </c>
      <c r="O38" s="39">
        <f>IF($C38&lt;&gt;0, INDEX('Dev Likert Scale Single Score'!$E$2:$E$8, MATCH(INDEX('Admin Single Score'!O$4:O$233, MATCH($C38, 'Admin Single Score'!$C$4:$C$233, 0)), 'Dev Likert Scale Single Score'!$D$2:$D$8, 0)), 0)</f>
        <v>0</v>
      </c>
      <c r="P38" s="39">
        <f>IF($C38&lt;&gt;0, INDEX('Dev Likert Scale Single Score'!$E$2:$E$8, MATCH(INDEX('Admin Single Score'!P$4:P$233, MATCH($C38, 'Admin Single Score'!$C$4:$C$233, 0)), 'Dev Likert Scale Single Score'!$D$2:$D$8, 0)), 0)</f>
        <v>0</v>
      </c>
      <c r="Q38" s="39">
        <f>IF($C38&lt;&gt;0, INDEX('Dev Likert Scale Single Score'!$E$2:$E$8, MATCH(INDEX('Admin Single Score'!Q$4:Q$233, MATCH($C38, 'Admin Single Score'!$C$4:$C$233, 0)), 'Dev Likert Scale Single Score'!$D$2:$D$8, 0)), 0)</f>
        <v>0</v>
      </c>
      <c r="R38" s="39">
        <f>IF($C38&lt;&gt;0, INDEX('Dev Likert Scale Single Score'!$E$2:$E$8, MATCH(INDEX('Admin Single Score'!R$4:R$233, MATCH($C38, 'Admin Single Score'!$C$4:$C$233, 0)), 'Dev Likert Scale Single Score'!$D$2:$D$8, 0)), 0)</f>
        <v>0</v>
      </c>
      <c r="S38" s="39">
        <f>IF($C38&lt;&gt;0, INDEX('Dev Likert Scale Single Score'!$E$2:$E$8, MATCH(INDEX('Admin Single Score'!S$4:S$233, MATCH($C38, 'Admin Single Score'!$C$4:$C$233, 0)), 'Dev Likert Scale Single Score'!$D$2:$D$8, 0)), 0)</f>
        <v>0</v>
      </c>
      <c r="T38" s="39">
        <f>IF($C38&lt;&gt;0, INDEX('Dev Likert Scale Single Score'!$E$2:$E$8, MATCH(INDEX('Admin Single Score'!T$4:T$233, MATCH($C38, 'Admin Single Score'!$C$4:$C$233, 0)), 'Dev Likert Scale Single Score'!$D$2:$D$8, 0)), 0)</f>
        <v>0</v>
      </c>
      <c r="U38" s="39">
        <f>IF($C38&lt;&gt;0, INDEX('Dev Likert Scale Single Score'!$E$2:$E$8, MATCH(INDEX('Admin Single Score'!U$4:U$233, MATCH($C38, 'Admin Single Score'!$C$4:$C$233, 0)), 'Dev Likert Scale Single Score'!$D$2:$D$8, 0)), 0)</f>
        <v>0</v>
      </c>
      <c r="V38" s="39">
        <f>IF($C38&lt;&gt;0, INDEX('Dev Likert Scale Single Score'!$E$2:$E$8, MATCH(INDEX('Admin Single Score'!V$4:V$233, MATCH($C38, 'Admin Single Score'!$C$4:$C$233, 0)), 'Dev Likert Scale Single Score'!$D$2:$D$8, 0)), 0)</f>
        <v>0</v>
      </c>
      <c r="W38" s="39">
        <f>IF($C38&lt;&gt;0, INDEX('Dev Likert Scale Single Score'!$E$2:$E$8, MATCH(INDEX('Admin Single Score'!W$4:W$233, MATCH($C38, 'Admin Single Score'!$C$4:$C$233, 0)), 'Dev Likert Scale Single Score'!$D$2:$D$8, 0)), 0)</f>
        <v>0</v>
      </c>
      <c r="X38" s="39">
        <f>IF($C38&lt;&gt;0, INDEX('Dev Likert Scale Single Score'!$E$2:$E$8, MATCH(INDEX('Admin Single Score'!X$4:X$233, MATCH($C38, 'Admin Single Score'!$C$4:$C$233, 0)), 'Dev Likert Scale Single Score'!$D$2:$D$8, 0)), 0)</f>
        <v>0</v>
      </c>
      <c r="Y38" s="39">
        <f>IF($C38&lt;&gt;0, INDEX('Dev Likert Scale Single Score'!$E$2:$E$8, MATCH(INDEX('Admin Single Score'!Y$4:Y$233, MATCH($C38, 'Admin Single Score'!$C$4:$C$233, 0)), 'Dev Likert Scale Single Score'!$D$2:$D$8, 0)), 0)</f>
        <v>0</v>
      </c>
      <c r="Z38" s="39">
        <f>IF($C38&lt;&gt;0, INDEX('Dev Likert Scale Single Score'!$E$2:$E$8, MATCH(INDEX('Admin Single Score'!Z$4:Z$233, MATCH($C38, 'Admin Single Score'!$C$4:$C$233, 0)), 'Dev Likert Scale Single Score'!$D$2:$D$8, 0)), 0)</f>
        <v>0</v>
      </c>
      <c r="AA38" s="39">
        <f>IF($C38&lt;&gt;0, INDEX('Dev Likert Scale Single Score'!$E$2:$E$8, MATCH(INDEX('Admin Single Score'!AA$4:AA$233, MATCH($C38, 'Admin Single Score'!$C$4:$C$233, 0)), 'Dev Likert Scale Single Score'!$D$2:$D$8, 0)), 0)</f>
        <v>0</v>
      </c>
      <c r="AB38" s="39">
        <f>IF($C38&lt;&gt;0, INDEX('Dev Likert Scale Single Score'!$E$2:$E$8, MATCH(INDEX('Admin Single Score'!AB$4:AB$233, MATCH($C38, 'Admin Single Score'!$C$4:$C$233, 0)), 'Dev Likert Scale Single Score'!$D$2:$D$8, 0)), 0)</f>
        <v>0</v>
      </c>
      <c r="AC38" s="39">
        <f>IF($C38&lt;&gt;0, INDEX('Dev Likert Scale Single Score'!$E$2:$E$8, MATCH(INDEX('Admin Single Score'!AC$4:AC$233, MATCH($C38, 'Admin Single Score'!$C$4:$C$233, 0)), 'Dev Likert Scale Single Score'!$D$2:$D$8, 0)), 0)</f>
        <v>0</v>
      </c>
      <c r="AD38" s="39">
        <f>IF($C38&lt;&gt;0, INDEX('Dev Likert Scale Single Score'!$E$2:$E$8, MATCH(INDEX('Admin Single Score'!AD$4:AD$233, MATCH($C38, 'Admin Single Score'!$C$4:$C$233, 0)), 'Dev Likert Scale Single Score'!$D$2:$D$8, 0)), 0)</f>
        <v>0</v>
      </c>
      <c r="AE38" s="39">
        <f>IF($C38&lt;&gt;0, INDEX('Dev Likert Scale Single Score'!$E$2:$E$8, MATCH(INDEX('Admin Single Score'!AE$4:AE$233, MATCH($C38, 'Admin Single Score'!$C$4:$C$233, 0)), 'Dev Likert Scale Single Score'!$D$2:$D$8, 0)), 0)</f>
        <v>0</v>
      </c>
      <c r="AF38" s="39">
        <f>IF($C38&lt;&gt;0, INDEX('Dev Likert Scale Single Score'!$E$2:$E$8, MATCH(INDEX('Admin Single Score'!AF$4:AF$233, MATCH($C38, 'Admin Single Score'!$C$4:$C$233, 0)), 'Dev Likert Scale Single Score'!$D$2:$D$8, 0)), 0)</f>
        <v>0</v>
      </c>
      <c r="AG38" s="39">
        <f>IF($C38&lt;&gt;0, INDEX('Dev Likert Scale Single Score'!$E$2:$E$8, MATCH(INDEX('Admin Single Score'!AG$4:AG$233, MATCH($C38, 'Admin Single Score'!$C$4:$C$233, 0)), 'Dev Likert Scale Single Score'!$D$2:$D$8, 0)), 0)</f>
        <v>0</v>
      </c>
      <c r="AH38" s="39">
        <f>IF($C38&lt;&gt;0, INDEX('Dev Likert Scale Single Score'!$E$2:$E$8, MATCH(INDEX('Admin Single Score'!AH$4:AH$233, MATCH($C38, 'Admin Single Score'!$C$4:$C$233, 0)), 'Dev Likert Scale Single Score'!$D$2:$D$8, 0)), 0)</f>
        <v>0</v>
      </c>
      <c r="AI38" s="39">
        <f>IF($C38&lt;&gt;0, INDEX('Dev Likert Scale Single Score'!$E$2:$E$8, MATCH(INDEX('Admin Single Score'!AI$4:AI$233, MATCH($C38, 'Admin Single Score'!$C$4:$C$233, 0)), 'Dev Likert Scale Single Score'!$D$2:$D$8, 0)), 0)</f>
        <v>0</v>
      </c>
      <c r="AJ38" s="39">
        <f>IF($C38&lt;&gt;0, INDEX('Dev Likert Scale Single Score'!$E$2:$E$8, MATCH(INDEX('Admin Single Score'!AJ$4:AJ$233, MATCH($C38, 'Admin Single Score'!$C$4:$C$233, 0)), 'Dev Likert Scale Single Score'!$D$2:$D$8, 0)), 0)</f>
        <v>0</v>
      </c>
      <c r="AK38" s="39">
        <f>IF($C38&lt;&gt;0, INDEX('Dev Likert Scale Single Score'!$E$2:$E$8, MATCH(INDEX('Admin Single Score'!AK$4:AK$233, MATCH($C38, 'Admin Single Score'!$C$4:$C$233, 0)), 'Dev Likert Scale Single Score'!$D$2:$D$8, 0)), 0)</f>
        <v>0</v>
      </c>
      <c r="AL38" s="39">
        <f>IF($C38&lt;&gt;0, INDEX('Dev Likert Scale Single Score'!$E$2:$E$8, MATCH(INDEX('Admin Single Score'!AL$4:AL$233, MATCH($C38, 'Admin Single Score'!$C$4:$C$233, 0)), 'Dev Likert Scale Single Score'!$D$2:$D$8, 0)), 0)</f>
        <v>0</v>
      </c>
      <c r="AM38" s="39">
        <f>IF($C38&lt;&gt;0, INDEX('Dev Likert Scale Single Score'!$E$2:$E$8, MATCH(INDEX('Admin Single Score'!AM$4:AM$233, MATCH($C38, 'Admin Single Score'!$C$4:$C$233, 0)), 'Dev Likert Scale Single Score'!$D$2:$D$8, 0)), 0)</f>
        <v>0</v>
      </c>
      <c r="AN38" s="39">
        <f>IF($C38&lt;&gt;0, INDEX('Dev Likert Scale Single Score'!$E$2:$E$8, MATCH(INDEX('Admin Single Score'!AN$4:AN$233, MATCH($C38, 'Admin Single Score'!$C$4:$C$233, 0)), 'Dev Likert Scale Single Score'!$D$2:$D$8, 0)), 0)</f>
        <v>0</v>
      </c>
      <c r="AO38" s="39">
        <f>IF($C38&lt;&gt;0, INDEX('Dev Likert Scale Single Score'!$E$2:$E$8, MATCH(INDEX('Admin Single Score'!AO$4:AO$233, MATCH($C38, 'Admin Single Score'!$C$4:$C$233, 0)), 'Dev Likert Scale Single Score'!$D$2:$D$8, 0)), 0)</f>
        <v>0</v>
      </c>
      <c r="AP38" s="39">
        <f>IF($C38&lt;&gt;0, INDEX('Dev Likert Scale Single Score'!$E$2:$E$8, MATCH(INDEX('Admin Single Score'!AP$4:AP$233, MATCH($C38, 'Admin Single Score'!$C$4:$C$233, 0)), 'Dev Likert Scale Single Score'!$D$2:$D$8, 0)), 0)</f>
        <v>0</v>
      </c>
      <c r="AQ38" s="39">
        <f>IF($C38&lt;&gt;0, INDEX('Dev Likert Scale Single Score'!$E$2:$E$8, MATCH(INDEX('Admin Single Score'!AQ$4:AQ$233, MATCH($C38, 'Admin Single Score'!$C$4:$C$233, 0)), 'Dev Likert Scale Single Score'!$D$2:$D$8, 0)), 0)</f>
        <v>0</v>
      </c>
    </row>
    <row r="39" spans="1:43" ht="16.5" thickTop="1" thickBot="1" x14ac:dyDescent="0.3">
      <c r="A39" s="13"/>
      <c r="B39" s="13"/>
      <c r="C39" s="13"/>
      <c r="D39" s="39">
        <f>IF($C39&lt;&gt;0, INDEX('Dev Likert Scale Single Score'!$E$2:$E$8, MATCH(INDEX('Admin Single Score'!D$4:D$233, MATCH($C39, 'Admin Single Score'!$C$4:$C$233, 0)), 'Dev Likert Scale Single Score'!$D$2:$D$8, 0)), 0)</f>
        <v>0</v>
      </c>
      <c r="E39" s="39">
        <f>IF($C39&lt;&gt;0, INDEX('Dev Likert Scale Single Score'!$E$2:$E$8, MATCH(INDEX('Admin Single Score'!E$4:E$233, MATCH($C39, 'Admin Single Score'!$C$4:$C$233, 0)), 'Dev Likert Scale Single Score'!$D$2:$D$8, 0)), 0)</f>
        <v>0</v>
      </c>
      <c r="F39" s="39">
        <f>IF($C39&lt;&gt;0, INDEX('Dev Likert Scale Single Score'!$E$2:$E$8, MATCH(INDEX('Admin Single Score'!F$4:F$233, MATCH($C39, 'Admin Single Score'!$C$4:$C$233, 0)), 'Dev Likert Scale Single Score'!$D$2:$D$8, 0)), 0)</f>
        <v>0</v>
      </c>
      <c r="G39" s="39">
        <f>IF($C39&lt;&gt;0, INDEX('Dev Likert Scale Single Score'!$E$2:$E$8, MATCH(INDEX('Admin Single Score'!G$4:G$233, MATCH($C39, 'Admin Single Score'!$C$4:$C$233, 0)), 'Dev Likert Scale Single Score'!$D$2:$D$8, 0)), 0)</f>
        <v>0</v>
      </c>
      <c r="H39" s="39">
        <f>IF($C39&lt;&gt;0, INDEX('Dev Likert Scale Single Score'!$E$2:$E$8, MATCH(INDEX('Admin Single Score'!H$4:H$233, MATCH($C39, 'Admin Single Score'!$C$4:$C$233, 0)), 'Dev Likert Scale Single Score'!$D$2:$D$8, 0)), 0)</f>
        <v>0</v>
      </c>
      <c r="I39" s="39">
        <f>IF($C39&lt;&gt;0, INDEX('Dev Likert Scale Single Score'!$E$2:$E$8, MATCH(INDEX('Admin Single Score'!I$4:I$233, MATCH($C39, 'Admin Single Score'!$C$4:$C$233, 0)), 'Dev Likert Scale Single Score'!$D$2:$D$8, 0)), 0)</f>
        <v>0</v>
      </c>
      <c r="J39" s="39">
        <f>IF($C39&lt;&gt;0, INDEX('Dev Likert Scale Single Score'!$E$2:$E$8, MATCH(INDEX('Admin Single Score'!J$4:J$233, MATCH($C39, 'Admin Single Score'!$C$4:$C$233, 0)), 'Dev Likert Scale Single Score'!$D$2:$D$8, 0)), 0)</f>
        <v>0</v>
      </c>
      <c r="K39" s="39">
        <f>IF($C39&lt;&gt;0, INDEX('Dev Likert Scale Single Score'!$E$2:$E$8, MATCH(INDEX('Admin Single Score'!K$4:K$233, MATCH($C39, 'Admin Single Score'!$C$4:$C$233, 0)), 'Dev Likert Scale Single Score'!$D$2:$D$8, 0)), 0)</f>
        <v>0</v>
      </c>
      <c r="L39" s="39">
        <f>IF($C39&lt;&gt;0, INDEX('Dev Likert Scale Single Score'!$E$2:$E$8, MATCH(INDEX('Admin Single Score'!L$4:L$233, MATCH($C39, 'Admin Single Score'!$C$4:$C$233, 0)), 'Dev Likert Scale Single Score'!$D$2:$D$8, 0)), 0)</f>
        <v>0</v>
      </c>
      <c r="M39" s="39">
        <f>IF($C39&lt;&gt;0, INDEX('Dev Likert Scale Single Score'!$E$2:$E$8, MATCH(INDEX('Admin Single Score'!M$4:M$233, MATCH($C39, 'Admin Single Score'!$C$4:$C$233, 0)), 'Dev Likert Scale Single Score'!$D$2:$D$8, 0)), 0)</f>
        <v>0</v>
      </c>
      <c r="N39" s="39">
        <f>IF($C39&lt;&gt;0, INDEX('Dev Likert Scale Single Score'!$E$2:$E$8, MATCH(INDEX('Admin Single Score'!N$4:N$233, MATCH($C39, 'Admin Single Score'!$C$4:$C$233, 0)), 'Dev Likert Scale Single Score'!$D$2:$D$8, 0)), 0)</f>
        <v>0</v>
      </c>
      <c r="O39" s="39">
        <f>IF($C39&lt;&gt;0, INDEX('Dev Likert Scale Single Score'!$E$2:$E$8, MATCH(INDEX('Admin Single Score'!O$4:O$233, MATCH($C39, 'Admin Single Score'!$C$4:$C$233, 0)), 'Dev Likert Scale Single Score'!$D$2:$D$8, 0)), 0)</f>
        <v>0</v>
      </c>
      <c r="P39" s="39">
        <f>IF($C39&lt;&gt;0, INDEX('Dev Likert Scale Single Score'!$E$2:$E$8, MATCH(INDEX('Admin Single Score'!P$4:P$233, MATCH($C39, 'Admin Single Score'!$C$4:$C$233, 0)), 'Dev Likert Scale Single Score'!$D$2:$D$8, 0)), 0)</f>
        <v>0</v>
      </c>
      <c r="Q39" s="39">
        <f>IF($C39&lt;&gt;0, INDEX('Dev Likert Scale Single Score'!$E$2:$E$8, MATCH(INDEX('Admin Single Score'!Q$4:Q$233, MATCH($C39, 'Admin Single Score'!$C$4:$C$233, 0)), 'Dev Likert Scale Single Score'!$D$2:$D$8, 0)), 0)</f>
        <v>0</v>
      </c>
      <c r="R39" s="39">
        <f>IF($C39&lt;&gt;0, INDEX('Dev Likert Scale Single Score'!$E$2:$E$8, MATCH(INDEX('Admin Single Score'!R$4:R$233, MATCH($C39, 'Admin Single Score'!$C$4:$C$233, 0)), 'Dev Likert Scale Single Score'!$D$2:$D$8, 0)), 0)</f>
        <v>0</v>
      </c>
      <c r="S39" s="39">
        <f>IF($C39&lt;&gt;0, INDEX('Dev Likert Scale Single Score'!$E$2:$E$8, MATCH(INDEX('Admin Single Score'!S$4:S$233, MATCH($C39, 'Admin Single Score'!$C$4:$C$233, 0)), 'Dev Likert Scale Single Score'!$D$2:$D$8, 0)), 0)</f>
        <v>0</v>
      </c>
      <c r="T39" s="39">
        <f>IF($C39&lt;&gt;0, INDEX('Dev Likert Scale Single Score'!$E$2:$E$8, MATCH(INDEX('Admin Single Score'!T$4:T$233, MATCH($C39, 'Admin Single Score'!$C$4:$C$233, 0)), 'Dev Likert Scale Single Score'!$D$2:$D$8, 0)), 0)</f>
        <v>0</v>
      </c>
      <c r="U39" s="39">
        <f>IF($C39&lt;&gt;0, INDEX('Dev Likert Scale Single Score'!$E$2:$E$8, MATCH(INDEX('Admin Single Score'!U$4:U$233, MATCH($C39, 'Admin Single Score'!$C$4:$C$233, 0)), 'Dev Likert Scale Single Score'!$D$2:$D$8, 0)), 0)</f>
        <v>0</v>
      </c>
      <c r="V39" s="39">
        <f>IF($C39&lt;&gt;0, INDEX('Dev Likert Scale Single Score'!$E$2:$E$8, MATCH(INDEX('Admin Single Score'!V$4:V$233, MATCH($C39, 'Admin Single Score'!$C$4:$C$233, 0)), 'Dev Likert Scale Single Score'!$D$2:$D$8, 0)), 0)</f>
        <v>0</v>
      </c>
      <c r="W39" s="39">
        <f>IF($C39&lt;&gt;0, INDEX('Dev Likert Scale Single Score'!$E$2:$E$8, MATCH(INDEX('Admin Single Score'!W$4:W$233, MATCH($C39, 'Admin Single Score'!$C$4:$C$233, 0)), 'Dev Likert Scale Single Score'!$D$2:$D$8, 0)), 0)</f>
        <v>0</v>
      </c>
      <c r="X39" s="39">
        <f>IF($C39&lt;&gt;0, INDEX('Dev Likert Scale Single Score'!$E$2:$E$8, MATCH(INDEX('Admin Single Score'!X$4:X$233, MATCH($C39, 'Admin Single Score'!$C$4:$C$233, 0)), 'Dev Likert Scale Single Score'!$D$2:$D$8, 0)), 0)</f>
        <v>0</v>
      </c>
      <c r="Y39" s="39">
        <f>IF($C39&lt;&gt;0, INDEX('Dev Likert Scale Single Score'!$E$2:$E$8, MATCH(INDEX('Admin Single Score'!Y$4:Y$233, MATCH($C39, 'Admin Single Score'!$C$4:$C$233, 0)), 'Dev Likert Scale Single Score'!$D$2:$D$8, 0)), 0)</f>
        <v>0</v>
      </c>
      <c r="Z39" s="39">
        <f>IF($C39&lt;&gt;0, INDEX('Dev Likert Scale Single Score'!$E$2:$E$8, MATCH(INDEX('Admin Single Score'!Z$4:Z$233, MATCH($C39, 'Admin Single Score'!$C$4:$C$233, 0)), 'Dev Likert Scale Single Score'!$D$2:$D$8, 0)), 0)</f>
        <v>0</v>
      </c>
      <c r="AA39" s="39">
        <f>IF($C39&lt;&gt;0, INDEX('Dev Likert Scale Single Score'!$E$2:$E$8, MATCH(INDEX('Admin Single Score'!AA$4:AA$233, MATCH($C39, 'Admin Single Score'!$C$4:$C$233, 0)), 'Dev Likert Scale Single Score'!$D$2:$D$8, 0)), 0)</f>
        <v>0</v>
      </c>
      <c r="AB39" s="39">
        <f>IF($C39&lt;&gt;0, INDEX('Dev Likert Scale Single Score'!$E$2:$E$8, MATCH(INDEX('Admin Single Score'!AB$4:AB$233, MATCH($C39, 'Admin Single Score'!$C$4:$C$233, 0)), 'Dev Likert Scale Single Score'!$D$2:$D$8, 0)), 0)</f>
        <v>0</v>
      </c>
      <c r="AC39" s="39">
        <f>IF($C39&lt;&gt;0, INDEX('Dev Likert Scale Single Score'!$E$2:$E$8, MATCH(INDEX('Admin Single Score'!AC$4:AC$233, MATCH($C39, 'Admin Single Score'!$C$4:$C$233, 0)), 'Dev Likert Scale Single Score'!$D$2:$D$8, 0)), 0)</f>
        <v>0</v>
      </c>
      <c r="AD39" s="39">
        <f>IF($C39&lt;&gt;0, INDEX('Dev Likert Scale Single Score'!$E$2:$E$8, MATCH(INDEX('Admin Single Score'!AD$4:AD$233, MATCH($C39, 'Admin Single Score'!$C$4:$C$233, 0)), 'Dev Likert Scale Single Score'!$D$2:$D$8, 0)), 0)</f>
        <v>0</v>
      </c>
      <c r="AE39" s="39">
        <f>IF($C39&lt;&gt;0, INDEX('Dev Likert Scale Single Score'!$E$2:$E$8, MATCH(INDEX('Admin Single Score'!AE$4:AE$233, MATCH($C39, 'Admin Single Score'!$C$4:$C$233, 0)), 'Dev Likert Scale Single Score'!$D$2:$D$8, 0)), 0)</f>
        <v>0</v>
      </c>
      <c r="AF39" s="39">
        <f>IF($C39&lt;&gt;0, INDEX('Dev Likert Scale Single Score'!$E$2:$E$8, MATCH(INDEX('Admin Single Score'!AF$4:AF$233, MATCH($C39, 'Admin Single Score'!$C$4:$C$233, 0)), 'Dev Likert Scale Single Score'!$D$2:$D$8, 0)), 0)</f>
        <v>0</v>
      </c>
      <c r="AG39" s="39">
        <f>IF($C39&lt;&gt;0, INDEX('Dev Likert Scale Single Score'!$E$2:$E$8, MATCH(INDEX('Admin Single Score'!AG$4:AG$233, MATCH($C39, 'Admin Single Score'!$C$4:$C$233, 0)), 'Dev Likert Scale Single Score'!$D$2:$D$8, 0)), 0)</f>
        <v>0</v>
      </c>
      <c r="AH39" s="39">
        <f>IF($C39&lt;&gt;0, INDEX('Dev Likert Scale Single Score'!$E$2:$E$8, MATCH(INDEX('Admin Single Score'!AH$4:AH$233, MATCH($C39, 'Admin Single Score'!$C$4:$C$233, 0)), 'Dev Likert Scale Single Score'!$D$2:$D$8, 0)), 0)</f>
        <v>0</v>
      </c>
      <c r="AI39" s="39">
        <f>IF($C39&lt;&gt;0, INDEX('Dev Likert Scale Single Score'!$E$2:$E$8, MATCH(INDEX('Admin Single Score'!AI$4:AI$233, MATCH($C39, 'Admin Single Score'!$C$4:$C$233, 0)), 'Dev Likert Scale Single Score'!$D$2:$D$8, 0)), 0)</f>
        <v>0</v>
      </c>
      <c r="AJ39" s="39">
        <f>IF($C39&lt;&gt;0, INDEX('Dev Likert Scale Single Score'!$E$2:$E$8, MATCH(INDEX('Admin Single Score'!AJ$4:AJ$233, MATCH($C39, 'Admin Single Score'!$C$4:$C$233, 0)), 'Dev Likert Scale Single Score'!$D$2:$D$8, 0)), 0)</f>
        <v>0</v>
      </c>
      <c r="AK39" s="39">
        <f>IF($C39&lt;&gt;0, INDEX('Dev Likert Scale Single Score'!$E$2:$E$8, MATCH(INDEX('Admin Single Score'!AK$4:AK$233, MATCH($C39, 'Admin Single Score'!$C$4:$C$233, 0)), 'Dev Likert Scale Single Score'!$D$2:$D$8, 0)), 0)</f>
        <v>0</v>
      </c>
      <c r="AL39" s="39">
        <f>IF($C39&lt;&gt;0, INDEX('Dev Likert Scale Single Score'!$E$2:$E$8, MATCH(INDEX('Admin Single Score'!AL$4:AL$233, MATCH($C39, 'Admin Single Score'!$C$4:$C$233, 0)), 'Dev Likert Scale Single Score'!$D$2:$D$8, 0)), 0)</f>
        <v>0</v>
      </c>
      <c r="AM39" s="39">
        <f>IF($C39&lt;&gt;0, INDEX('Dev Likert Scale Single Score'!$E$2:$E$8, MATCH(INDEX('Admin Single Score'!AM$4:AM$233, MATCH($C39, 'Admin Single Score'!$C$4:$C$233, 0)), 'Dev Likert Scale Single Score'!$D$2:$D$8, 0)), 0)</f>
        <v>0</v>
      </c>
      <c r="AN39" s="39">
        <f>IF($C39&lt;&gt;0, INDEX('Dev Likert Scale Single Score'!$E$2:$E$8, MATCH(INDEX('Admin Single Score'!AN$4:AN$233, MATCH($C39, 'Admin Single Score'!$C$4:$C$233, 0)), 'Dev Likert Scale Single Score'!$D$2:$D$8, 0)), 0)</f>
        <v>0</v>
      </c>
      <c r="AO39" s="39">
        <f>IF($C39&lt;&gt;0, INDEX('Dev Likert Scale Single Score'!$E$2:$E$8, MATCH(INDEX('Admin Single Score'!AO$4:AO$233, MATCH($C39, 'Admin Single Score'!$C$4:$C$233, 0)), 'Dev Likert Scale Single Score'!$D$2:$D$8, 0)), 0)</f>
        <v>0</v>
      </c>
      <c r="AP39" s="39">
        <f>IF($C39&lt;&gt;0, INDEX('Dev Likert Scale Single Score'!$E$2:$E$8, MATCH(INDEX('Admin Single Score'!AP$4:AP$233, MATCH($C39, 'Admin Single Score'!$C$4:$C$233, 0)), 'Dev Likert Scale Single Score'!$D$2:$D$8, 0)), 0)</f>
        <v>0</v>
      </c>
      <c r="AQ39" s="39">
        <f>IF($C39&lt;&gt;0, INDEX('Dev Likert Scale Single Score'!$E$2:$E$8, MATCH(INDEX('Admin Single Score'!AQ$4:AQ$233, MATCH($C39, 'Admin Single Score'!$C$4:$C$233, 0)), 'Dev Likert Scale Single Score'!$D$2:$D$8, 0)), 0)</f>
        <v>0</v>
      </c>
    </row>
    <row r="40" spans="1:43" ht="16.5" thickTop="1" thickBot="1" x14ac:dyDescent="0.3">
      <c r="A40" s="13"/>
      <c r="B40" s="13"/>
      <c r="C40" s="13"/>
      <c r="D40" s="39">
        <f>IF($C40&lt;&gt;0, INDEX('Dev Likert Scale Single Score'!$E$2:$E$8, MATCH(INDEX('Admin Single Score'!D$4:D$233, MATCH($C40, 'Admin Single Score'!$C$4:$C$233, 0)), 'Dev Likert Scale Single Score'!$D$2:$D$8, 0)), 0)</f>
        <v>0</v>
      </c>
      <c r="E40" s="39">
        <f>IF($C40&lt;&gt;0, INDEX('Dev Likert Scale Single Score'!$E$2:$E$8, MATCH(INDEX('Admin Single Score'!E$4:E$233, MATCH($C40, 'Admin Single Score'!$C$4:$C$233, 0)), 'Dev Likert Scale Single Score'!$D$2:$D$8, 0)), 0)</f>
        <v>0</v>
      </c>
      <c r="F40" s="39">
        <f>IF($C40&lt;&gt;0, INDEX('Dev Likert Scale Single Score'!$E$2:$E$8, MATCH(INDEX('Admin Single Score'!F$4:F$233, MATCH($C40, 'Admin Single Score'!$C$4:$C$233, 0)), 'Dev Likert Scale Single Score'!$D$2:$D$8, 0)), 0)</f>
        <v>0</v>
      </c>
      <c r="G40" s="39">
        <f>IF($C40&lt;&gt;0, INDEX('Dev Likert Scale Single Score'!$E$2:$E$8, MATCH(INDEX('Admin Single Score'!G$4:G$233, MATCH($C40, 'Admin Single Score'!$C$4:$C$233, 0)), 'Dev Likert Scale Single Score'!$D$2:$D$8, 0)), 0)</f>
        <v>0</v>
      </c>
      <c r="H40" s="39">
        <f>IF($C40&lt;&gt;0, INDEX('Dev Likert Scale Single Score'!$E$2:$E$8, MATCH(INDEX('Admin Single Score'!H$4:H$233, MATCH($C40, 'Admin Single Score'!$C$4:$C$233, 0)), 'Dev Likert Scale Single Score'!$D$2:$D$8, 0)), 0)</f>
        <v>0</v>
      </c>
      <c r="I40" s="39">
        <f>IF($C40&lt;&gt;0, INDEX('Dev Likert Scale Single Score'!$E$2:$E$8, MATCH(INDEX('Admin Single Score'!I$4:I$233, MATCH($C40, 'Admin Single Score'!$C$4:$C$233, 0)), 'Dev Likert Scale Single Score'!$D$2:$D$8, 0)), 0)</f>
        <v>0</v>
      </c>
      <c r="J40" s="39">
        <f>IF($C40&lt;&gt;0, INDEX('Dev Likert Scale Single Score'!$E$2:$E$8, MATCH(INDEX('Admin Single Score'!J$4:J$233, MATCH($C40, 'Admin Single Score'!$C$4:$C$233, 0)), 'Dev Likert Scale Single Score'!$D$2:$D$8, 0)), 0)</f>
        <v>0</v>
      </c>
      <c r="K40" s="39">
        <f>IF($C40&lt;&gt;0, INDEX('Dev Likert Scale Single Score'!$E$2:$E$8, MATCH(INDEX('Admin Single Score'!K$4:K$233, MATCH($C40, 'Admin Single Score'!$C$4:$C$233, 0)), 'Dev Likert Scale Single Score'!$D$2:$D$8, 0)), 0)</f>
        <v>0</v>
      </c>
      <c r="L40" s="39">
        <f>IF($C40&lt;&gt;0, INDEX('Dev Likert Scale Single Score'!$E$2:$E$8, MATCH(INDEX('Admin Single Score'!L$4:L$233, MATCH($C40, 'Admin Single Score'!$C$4:$C$233, 0)), 'Dev Likert Scale Single Score'!$D$2:$D$8, 0)), 0)</f>
        <v>0</v>
      </c>
      <c r="M40" s="39">
        <f>IF($C40&lt;&gt;0, INDEX('Dev Likert Scale Single Score'!$E$2:$E$8, MATCH(INDEX('Admin Single Score'!M$4:M$233, MATCH($C40, 'Admin Single Score'!$C$4:$C$233, 0)), 'Dev Likert Scale Single Score'!$D$2:$D$8, 0)), 0)</f>
        <v>0</v>
      </c>
      <c r="N40" s="39">
        <f>IF($C40&lt;&gt;0, INDEX('Dev Likert Scale Single Score'!$E$2:$E$8, MATCH(INDEX('Admin Single Score'!N$4:N$233, MATCH($C40, 'Admin Single Score'!$C$4:$C$233, 0)), 'Dev Likert Scale Single Score'!$D$2:$D$8, 0)), 0)</f>
        <v>0</v>
      </c>
      <c r="O40" s="39">
        <f>IF($C40&lt;&gt;0, INDEX('Dev Likert Scale Single Score'!$E$2:$E$8, MATCH(INDEX('Admin Single Score'!O$4:O$233, MATCH($C40, 'Admin Single Score'!$C$4:$C$233, 0)), 'Dev Likert Scale Single Score'!$D$2:$D$8, 0)), 0)</f>
        <v>0</v>
      </c>
      <c r="P40" s="39">
        <f>IF($C40&lt;&gt;0, INDEX('Dev Likert Scale Single Score'!$E$2:$E$8, MATCH(INDEX('Admin Single Score'!P$4:P$233, MATCH($C40, 'Admin Single Score'!$C$4:$C$233, 0)), 'Dev Likert Scale Single Score'!$D$2:$D$8, 0)), 0)</f>
        <v>0</v>
      </c>
      <c r="Q40" s="39">
        <f>IF($C40&lt;&gt;0, INDEX('Dev Likert Scale Single Score'!$E$2:$E$8, MATCH(INDEX('Admin Single Score'!Q$4:Q$233, MATCH($C40, 'Admin Single Score'!$C$4:$C$233, 0)), 'Dev Likert Scale Single Score'!$D$2:$D$8, 0)), 0)</f>
        <v>0</v>
      </c>
      <c r="R40" s="39">
        <f>IF($C40&lt;&gt;0, INDEX('Dev Likert Scale Single Score'!$E$2:$E$8, MATCH(INDEX('Admin Single Score'!R$4:R$233, MATCH($C40, 'Admin Single Score'!$C$4:$C$233, 0)), 'Dev Likert Scale Single Score'!$D$2:$D$8, 0)), 0)</f>
        <v>0</v>
      </c>
      <c r="S40" s="39">
        <f>IF($C40&lt;&gt;0, INDEX('Dev Likert Scale Single Score'!$E$2:$E$8, MATCH(INDEX('Admin Single Score'!S$4:S$233, MATCH($C40, 'Admin Single Score'!$C$4:$C$233, 0)), 'Dev Likert Scale Single Score'!$D$2:$D$8, 0)), 0)</f>
        <v>0</v>
      </c>
      <c r="T40" s="39">
        <f>IF($C40&lt;&gt;0, INDEX('Dev Likert Scale Single Score'!$E$2:$E$8, MATCH(INDEX('Admin Single Score'!T$4:T$233, MATCH($C40, 'Admin Single Score'!$C$4:$C$233, 0)), 'Dev Likert Scale Single Score'!$D$2:$D$8, 0)), 0)</f>
        <v>0</v>
      </c>
      <c r="U40" s="39">
        <f>IF($C40&lt;&gt;0, INDEX('Dev Likert Scale Single Score'!$E$2:$E$8, MATCH(INDEX('Admin Single Score'!U$4:U$233, MATCH($C40, 'Admin Single Score'!$C$4:$C$233, 0)), 'Dev Likert Scale Single Score'!$D$2:$D$8, 0)), 0)</f>
        <v>0</v>
      </c>
      <c r="V40" s="39">
        <f>IF($C40&lt;&gt;0, INDEX('Dev Likert Scale Single Score'!$E$2:$E$8, MATCH(INDEX('Admin Single Score'!V$4:V$233, MATCH($C40, 'Admin Single Score'!$C$4:$C$233, 0)), 'Dev Likert Scale Single Score'!$D$2:$D$8, 0)), 0)</f>
        <v>0</v>
      </c>
      <c r="W40" s="39">
        <f>IF($C40&lt;&gt;0, INDEX('Dev Likert Scale Single Score'!$E$2:$E$8, MATCH(INDEX('Admin Single Score'!W$4:W$233, MATCH($C40, 'Admin Single Score'!$C$4:$C$233, 0)), 'Dev Likert Scale Single Score'!$D$2:$D$8, 0)), 0)</f>
        <v>0</v>
      </c>
      <c r="X40" s="39">
        <f>IF($C40&lt;&gt;0, INDEX('Dev Likert Scale Single Score'!$E$2:$E$8, MATCH(INDEX('Admin Single Score'!X$4:X$233, MATCH($C40, 'Admin Single Score'!$C$4:$C$233, 0)), 'Dev Likert Scale Single Score'!$D$2:$D$8, 0)), 0)</f>
        <v>0</v>
      </c>
      <c r="Y40" s="39">
        <f>IF($C40&lt;&gt;0, INDEX('Dev Likert Scale Single Score'!$E$2:$E$8, MATCH(INDEX('Admin Single Score'!Y$4:Y$233, MATCH($C40, 'Admin Single Score'!$C$4:$C$233, 0)), 'Dev Likert Scale Single Score'!$D$2:$D$8, 0)), 0)</f>
        <v>0</v>
      </c>
      <c r="Z40" s="39">
        <f>IF($C40&lt;&gt;0, INDEX('Dev Likert Scale Single Score'!$E$2:$E$8, MATCH(INDEX('Admin Single Score'!Z$4:Z$233, MATCH($C40, 'Admin Single Score'!$C$4:$C$233, 0)), 'Dev Likert Scale Single Score'!$D$2:$D$8, 0)), 0)</f>
        <v>0</v>
      </c>
      <c r="AA40" s="39">
        <f>IF($C40&lt;&gt;0, INDEX('Dev Likert Scale Single Score'!$E$2:$E$8, MATCH(INDEX('Admin Single Score'!AA$4:AA$233, MATCH($C40, 'Admin Single Score'!$C$4:$C$233, 0)), 'Dev Likert Scale Single Score'!$D$2:$D$8, 0)), 0)</f>
        <v>0</v>
      </c>
      <c r="AB40" s="39">
        <f>IF($C40&lt;&gt;0, INDEX('Dev Likert Scale Single Score'!$E$2:$E$8, MATCH(INDEX('Admin Single Score'!AB$4:AB$233, MATCH($C40, 'Admin Single Score'!$C$4:$C$233, 0)), 'Dev Likert Scale Single Score'!$D$2:$D$8, 0)), 0)</f>
        <v>0</v>
      </c>
      <c r="AC40" s="39">
        <f>IF($C40&lt;&gt;0, INDEX('Dev Likert Scale Single Score'!$E$2:$E$8, MATCH(INDEX('Admin Single Score'!AC$4:AC$233, MATCH($C40, 'Admin Single Score'!$C$4:$C$233, 0)), 'Dev Likert Scale Single Score'!$D$2:$D$8, 0)), 0)</f>
        <v>0</v>
      </c>
      <c r="AD40" s="39">
        <f>IF($C40&lt;&gt;0, INDEX('Dev Likert Scale Single Score'!$E$2:$E$8, MATCH(INDEX('Admin Single Score'!AD$4:AD$233, MATCH($C40, 'Admin Single Score'!$C$4:$C$233, 0)), 'Dev Likert Scale Single Score'!$D$2:$D$8, 0)), 0)</f>
        <v>0</v>
      </c>
      <c r="AE40" s="39">
        <f>IF($C40&lt;&gt;0, INDEX('Dev Likert Scale Single Score'!$E$2:$E$8, MATCH(INDEX('Admin Single Score'!AE$4:AE$233, MATCH($C40, 'Admin Single Score'!$C$4:$C$233, 0)), 'Dev Likert Scale Single Score'!$D$2:$D$8, 0)), 0)</f>
        <v>0</v>
      </c>
      <c r="AF40" s="39">
        <f>IF($C40&lt;&gt;0, INDEX('Dev Likert Scale Single Score'!$E$2:$E$8, MATCH(INDEX('Admin Single Score'!AF$4:AF$233, MATCH($C40, 'Admin Single Score'!$C$4:$C$233, 0)), 'Dev Likert Scale Single Score'!$D$2:$D$8, 0)), 0)</f>
        <v>0</v>
      </c>
      <c r="AG40" s="39">
        <f>IF($C40&lt;&gt;0, INDEX('Dev Likert Scale Single Score'!$E$2:$E$8, MATCH(INDEX('Admin Single Score'!AG$4:AG$233, MATCH($C40, 'Admin Single Score'!$C$4:$C$233, 0)), 'Dev Likert Scale Single Score'!$D$2:$D$8, 0)), 0)</f>
        <v>0</v>
      </c>
      <c r="AH40" s="39">
        <f>IF($C40&lt;&gt;0, INDEX('Dev Likert Scale Single Score'!$E$2:$E$8, MATCH(INDEX('Admin Single Score'!AH$4:AH$233, MATCH($C40, 'Admin Single Score'!$C$4:$C$233, 0)), 'Dev Likert Scale Single Score'!$D$2:$D$8, 0)), 0)</f>
        <v>0</v>
      </c>
      <c r="AI40" s="39">
        <f>IF($C40&lt;&gt;0, INDEX('Dev Likert Scale Single Score'!$E$2:$E$8, MATCH(INDEX('Admin Single Score'!AI$4:AI$233, MATCH($C40, 'Admin Single Score'!$C$4:$C$233, 0)), 'Dev Likert Scale Single Score'!$D$2:$D$8, 0)), 0)</f>
        <v>0</v>
      </c>
      <c r="AJ40" s="39">
        <f>IF($C40&lt;&gt;0, INDEX('Dev Likert Scale Single Score'!$E$2:$E$8, MATCH(INDEX('Admin Single Score'!AJ$4:AJ$233, MATCH($C40, 'Admin Single Score'!$C$4:$C$233, 0)), 'Dev Likert Scale Single Score'!$D$2:$D$8, 0)), 0)</f>
        <v>0</v>
      </c>
      <c r="AK40" s="39">
        <f>IF($C40&lt;&gt;0, INDEX('Dev Likert Scale Single Score'!$E$2:$E$8, MATCH(INDEX('Admin Single Score'!AK$4:AK$233, MATCH($C40, 'Admin Single Score'!$C$4:$C$233, 0)), 'Dev Likert Scale Single Score'!$D$2:$D$8, 0)), 0)</f>
        <v>0</v>
      </c>
      <c r="AL40" s="39">
        <f>IF($C40&lt;&gt;0, INDEX('Dev Likert Scale Single Score'!$E$2:$E$8, MATCH(INDEX('Admin Single Score'!AL$4:AL$233, MATCH($C40, 'Admin Single Score'!$C$4:$C$233, 0)), 'Dev Likert Scale Single Score'!$D$2:$D$8, 0)), 0)</f>
        <v>0</v>
      </c>
      <c r="AM40" s="39">
        <f>IF($C40&lt;&gt;0, INDEX('Dev Likert Scale Single Score'!$E$2:$E$8, MATCH(INDEX('Admin Single Score'!AM$4:AM$233, MATCH($C40, 'Admin Single Score'!$C$4:$C$233, 0)), 'Dev Likert Scale Single Score'!$D$2:$D$8, 0)), 0)</f>
        <v>0</v>
      </c>
      <c r="AN40" s="39">
        <f>IF($C40&lt;&gt;0, INDEX('Dev Likert Scale Single Score'!$E$2:$E$8, MATCH(INDEX('Admin Single Score'!AN$4:AN$233, MATCH($C40, 'Admin Single Score'!$C$4:$C$233, 0)), 'Dev Likert Scale Single Score'!$D$2:$D$8, 0)), 0)</f>
        <v>0</v>
      </c>
      <c r="AO40" s="39">
        <f>IF($C40&lt;&gt;0, INDEX('Dev Likert Scale Single Score'!$E$2:$E$8, MATCH(INDEX('Admin Single Score'!AO$4:AO$233, MATCH($C40, 'Admin Single Score'!$C$4:$C$233, 0)), 'Dev Likert Scale Single Score'!$D$2:$D$8, 0)), 0)</f>
        <v>0</v>
      </c>
      <c r="AP40" s="39">
        <f>IF($C40&lt;&gt;0, INDEX('Dev Likert Scale Single Score'!$E$2:$E$8, MATCH(INDEX('Admin Single Score'!AP$4:AP$233, MATCH($C40, 'Admin Single Score'!$C$4:$C$233, 0)), 'Dev Likert Scale Single Score'!$D$2:$D$8, 0)), 0)</f>
        <v>0</v>
      </c>
      <c r="AQ40" s="39">
        <f>IF($C40&lt;&gt;0, INDEX('Dev Likert Scale Single Score'!$E$2:$E$8, MATCH(INDEX('Admin Single Score'!AQ$4:AQ$233, MATCH($C40, 'Admin Single Score'!$C$4:$C$233, 0)), 'Dev Likert Scale Single Score'!$D$2:$D$8, 0)), 0)</f>
        <v>0</v>
      </c>
    </row>
    <row r="41" spans="1:43" ht="16.5" thickTop="1" thickBot="1" x14ac:dyDescent="0.3">
      <c r="A41" s="13"/>
      <c r="B41" s="13"/>
      <c r="C41" s="13"/>
      <c r="D41" s="39">
        <f>IF($C41&lt;&gt;0, INDEX('Dev Likert Scale Single Score'!$E$2:$E$8, MATCH(INDEX('Admin Single Score'!D$4:D$233, MATCH($C41, 'Admin Single Score'!$C$4:$C$233, 0)), 'Dev Likert Scale Single Score'!$D$2:$D$8, 0)), 0)</f>
        <v>0</v>
      </c>
      <c r="E41" s="39">
        <f>IF($C41&lt;&gt;0, INDEX('Dev Likert Scale Single Score'!$E$2:$E$8, MATCH(INDEX('Admin Single Score'!E$4:E$233, MATCH($C41, 'Admin Single Score'!$C$4:$C$233, 0)), 'Dev Likert Scale Single Score'!$D$2:$D$8, 0)), 0)</f>
        <v>0</v>
      </c>
      <c r="F41" s="39">
        <f>IF($C41&lt;&gt;0, INDEX('Dev Likert Scale Single Score'!$E$2:$E$8, MATCH(INDEX('Admin Single Score'!F$4:F$233, MATCH($C41, 'Admin Single Score'!$C$4:$C$233, 0)), 'Dev Likert Scale Single Score'!$D$2:$D$8, 0)), 0)</f>
        <v>0</v>
      </c>
      <c r="G41" s="39">
        <f>IF($C41&lt;&gt;0, INDEX('Dev Likert Scale Single Score'!$E$2:$E$8, MATCH(INDEX('Admin Single Score'!G$4:G$233, MATCH($C41, 'Admin Single Score'!$C$4:$C$233, 0)), 'Dev Likert Scale Single Score'!$D$2:$D$8, 0)), 0)</f>
        <v>0</v>
      </c>
      <c r="H41" s="39">
        <f>IF($C41&lt;&gt;0, INDEX('Dev Likert Scale Single Score'!$E$2:$E$8, MATCH(INDEX('Admin Single Score'!H$4:H$233, MATCH($C41, 'Admin Single Score'!$C$4:$C$233, 0)), 'Dev Likert Scale Single Score'!$D$2:$D$8, 0)), 0)</f>
        <v>0</v>
      </c>
      <c r="I41" s="39">
        <f>IF($C41&lt;&gt;0, INDEX('Dev Likert Scale Single Score'!$E$2:$E$8, MATCH(INDEX('Admin Single Score'!I$4:I$233, MATCH($C41, 'Admin Single Score'!$C$4:$C$233, 0)), 'Dev Likert Scale Single Score'!$D$2:$D$8, 0)), 0)</f>
        <v>0</v>
      </c>
      <c r="J41" s="39">
        <f>IF($C41&lt;&gt;0, INDEX('Dev Likert Scale Single Score'!$E$2:$E$8, MATCH(INDEX('Admin Single Score'!J$4:J$233, MATCH($C41, 'Admin Single Score'!$C$4:$C$233, 0)), 'Dev Likert Scale Single Score'!$D$2:$D$8, 0)), 0)</f>
        <v>0</v>
      </c>
      <c r="K41" s="39">
        <f>IF($C41&lt;&gt;0, INDEX('Dev Likert Scale Single Score'!$E$2:$E$8, MATCH(INDEX('Admin Single Score'!K$4:K$233, MATCH($C41, 'Admin Single Score'!$C$4:$C$233, 0)), 'Dev Likert Scale Single Score'!$D$2:$D$8, 0)), 0)</f>
        <v>0</v>
      </c>
      <c r="L41" s="39">
        <f>IF($C41&lt;&gt;0, INDEX('Dev Likert Scale Single Score'!$E$2:$E$8, MATCH(INDEX('Admin Single Score'!L$4:L$233, MATCH($C41, 'Admin Single Score'!$C$4:$C$233, 0)), 'Dev Likert Scale Single Score'!$D$2:$D$8, 0)), 0)</f>
        <v>0</v>
      </c>
      <c r="M41" s="39">
        <f>IF($C41&lt;&gt;0, INDEX('Dev Likert Scale Single Score'!$E$2:$E$8, MATCH(INDEX('Admin Single Score'!M$4:M$233, MATCH($C41, 'Admin Single Score'!$C$4:$C$233, 0)), 'Dev Likert Scale Single Score'!$D$2:$D$8, 0)), 0)</f>
        <v>0</v>
      </c>
      <c r="N41" s="39">
        <f>IF($C41&lt;&gt;0, INDEX('Dev Likert Scale Single Score'!$E$2:$E$8, MATCH(INDEX('Admin Single Score'!N$4:N$233, MATCH($C41, 'Admin Single Score'!$C$4:$C$233, 0)), 'Dev Likert Scale Single Score'!$D$2:$D$8, 0)), 0)</f>
        <v>0</v>
      </c>
      <c r="O41" s="39">
        <f>IF($C41&lt;&gt;0, INDEX('Dev Likert Scale Single Score'!$E$2:$E$8, MATCH(INDEX('Admin Single Score'!O$4:O$233, MATCH($C41, 'Admin Single Score'!$C$4:$C$233, 0)), 'Dev Likert Scale Single Score'!$D$2:$D$8, 0)), 0)</f>
        <v>0</v>
      </c>
      <c r="P41" s="39">
        <f>IF($C41&lt;&gt;0, INDEX('Dev Likert Scale Single Score'!$E$2:$E$8, MATCH(INDEX('Admin Single Score'!P$4:P$233, MATCH($C41, 'Admin Single Score'!$C$4:$C$233, 0)), 'Dev Likert Scale Single Score'!$D$2:$D$8, 0)), 0)</f>
        <v>0</v>
      </c>
      <c r="Q41" s="39">
        <f>IF($C41&lt;&gt;0, INDEX('Dev Likert Scale Single Score'!$E$2:$E$8, MATCH(INDEX('Admin Single Score'!Q$4:Q$233, MATCH($C41, 'Admin Single Score'!$C$4:$C$233, 0)), 'Dev Likert Scale Single Score'!$D$2:$D$8, 0)), 0)</f>
        <v>0</v>
      </c>
      <c r="R41" s="39">
        <f>IF($C41&lt;&gt;0, INDEX('Dev Likert Scale Single Score'!$E$2:$E$8, MATCH(INDEX('Admin Single Score'!R$4:R$233, MATCH($C41, 'Admin Single Score'!$C$4:$C$233, 0)), 'Dev Likert Scale Single Score'!$D$2:$D$8, 0)), 0)</f>
        <v>0</v>
      </c>
      <c r="S41" s="39">
        <f>IF($C41&lt;&gt;0, INDEX('Dev Likert Scale Single Score'!$E$2:$E$8, MATCH(INDEX('Admin Single Score'!S$4:S$233, MATCH($C41, 'Admin Single Score'!$C$4:$C$233, 0)), 'Dev Likert Scale Single Score'!$D$2:$D$8, 0)), 0)</f>
        <v>0</v>
      </c>
      <c r="T41" s="39">
        <f>IF($C41&lt;&gt;0, INDEX('Dev Likert Scale Single Score'!$E$2:$E$8, MATCH(INDEX('Admin Single Score'!T$4:T$233, MATCH($C41, 'Admin Single Score'!$C$4:$C$233, 0)), 'Dev Likert Scale Single Score'!$D$2:$D$8, 0)), 0)</f>
        <v>0</v>
      </c>
      <c r="U41" s="39">
        <f>IF($C41&lt;&gt;0, INDEX('Dev Likert Scale Single Score'!$E$2:$E$8, MATCH(INDEX('Admin Single Score'!U$4:U$233, MATCH($C41, 'Admin Single Score'!$C$4:$C$233, 0)), 'Dev Likert Scale Single Score'!$D$2:$D$8, 0)), 0)</f>
        <v>0</v>
      </c>
      <c r="V41" s="39">
        <f>IF($C41&lt;&gt;0, INDEX('Dev Likert Scale Single Score'!$E$2:$E$8, MATCH(INDEX('Admin Single Score'!V$4:V$233, MATCH($C41, 'Admin Single Score'!$C$4:$C$233, 0)), 'Dev Likert Scale Single Score'!$D$2:$D$8, 0)), 0)</f>
        <v>0</v>
      </c>
      <c r="W41" s="39">
        <f>IF($C41&lt;&gt;0, INDEX('Dev Likert Scale Single Score'!$E$2:$E$8, MATCH(INDEX('Admin Single Score'!W$4:W$233, MATCH($C41, 'Admin Single Score'!$C$4:$C$233, 0)), 'Dev Likert Scale Single Score'!$D$2:$D$8, 0)), 0)</f>
        <v>0</v>
      </c>
      <c r="X41" s="39">
        <f>IF($C41&lt;&gt;0, INDEX('Dev Likert Scale Single Score'!$E$2:$E$8, MATCH(INDEX('Admin Single Score'!X$4:X$233, MATCH($C41, 'Admin Single Score'!$C$4:$C$233, 0)), 'Dev Likert Scale Single Score'!$D$2:$D$8, 0)), 0)</f>
        <v>0</v>
      </c>
      <c r="Y41" s="39">
        <f>IF($C41&lt;&gt;0, INDEX('Dev Likert Scale Single Score'!$E$2:$E$8, MATCH(INDEX('Admin Single Score'!Y$4:Y$233, MATCH($C41, 'Admin Single Score'!$C$4:$C$233, 0)), 'Dev Likert Scale Single Score'!$D$2:$D$8, 0)), 0)</f>
        <v>0</v>
      </c>
      <c r="Z41" s="39">
        <f>IF($C41&lt;&gt;0, INDEX('Dev Likert Scale Single Score'!$E$2:$E$8, MATCH(INDEX('Admin Single Score'!Z$4:Z$233, MATCH($C41, 'Admin Single Score'!$C$4:$C$233, 0)), 'Dev Likert Scale Single Score'!$D$2:$D$8, 0)), 0)</f>
        <v>0</v>
      </c>
      <c r="AA41" s="39">
        <f>IF($C41&lt;&gt;0, INDEX('Dev Likert Scale Single Score'!$E$2:$E$8, MATCH(INDEX('Admin Single Score'!AA$4:AA$233, MATCH($C41, 'Admin Single Score'!$C$4:$C$233, 0)), 'Dev Likert Scale Single Score'!$D$2:$D$8, 0)), 0)</f>
        <v>0</v>
      </c>
      <c r="AB41" s="39">
        <f>IF($C41&lt;&gt;0, INDEX('Dev Likert Scale Single Score'!$E$2:$E$8, MATCH(INDEX('Admin Single Score'!AB$4:AB$233, MATCH($C41, 'Admin Single Score'!$C$4:$C$233, 0)), 'Dev Likert Scale Single Score'!$D$2:$D$8, 0)), 0)</f>
        <v>0</v>
      </c>
      <c r="AC41" s="39">
        <f>IF($C41&lt;&gt;0, INDEX('Dev Likert Scale Single Score'!$E$2:$E$8, MATCH(INDEX('Admin Single Score'!AC$4:AC$233, MATCH($C41, 'Admin Single Score'!$C$4:$C$233, 0)), 'Dev Likert Scale Single Score'!$D$2:$D$8, 0)), 0)</f>
        <v>0</v>
      </c>
      <c r="AD41" s="39">
        <f>IF($C41&lt;&gt;0, INDEX('Dev Likert Scale Single Score'!$E$2:$E$8, MATCH(INDEX('Admin Single Score'!AD$4:AD$233, MATCH($C41, 'Admin Single Score'!$C$4:$C$233, 0)), 'Dev Likert Scale Single Score'!$D$2:$D$8, 0)), 0)</f>
        <v>0</v>
      </c>
      <c r="AE41" s="39">
        <f>IF($C41&lt;&gt;0, INDEX('Dev Likert Scale Single Score'!$E$2:$E$8, MATCH(INDEX('Admin Single Score'!AE$4:AE$233, MATCH($C41, 'Admin Single Score'!$C$4:$C$233, 0)), 'Dev Likert Scale Single Score'!$D$2:$D$8, 0)), 0)</f>
        <v>0</v>
      </c>
      <c r="AF41" s="39">
        <f>IF($C41&lt;&gt;0, INDEX('Dev Likert Scale Single Score'!$E$2:$E$8, MATCH(INDEX('Admin Single Score'!AF$4:AF$233, MATCH($C41, 'Admin Single Score'!$C$4:$C$233, 0)), 'Dev Likert Scale Single Score'!$D$2:$D$8, 0)), 0)</f>
        <v>0</v>
      </c>
      <c r="AG41" s="39">
        <f>IF($C41&lt;&gt;0, INDEX('Dev Likert Scale Single Score'!$E$2:$E$8, MATCH(INDEX('Admin Single Score'!AG$4:AG$233, MATCH($C41, 'Admin Single Score'!$C$4:$C$233, 0)), 'Dev Likert Scale Single Score'!$D$2:$D$8, 0)), 0)</f>
        <v>0</v>
      </c>
      <c r="AH41" s="39">
        <f>IF($C41&lt;&gt;0, INDEX('Dev Likert Scale Single Score'!$E$2:$E$8, MATCH(INDEX('Admin Single Score'!AH$4:AH$233, MATCH($C41, 'Admin Single Score'!$C$4:$C$233, 0)), 'Dev Likert Scale Single Score'!$D$2:$D$8, 0)), 0)</f>
        <v>0</v>
      </c>
      <c r="AI41" s="39">
        <f>IF($C41&lt;&gt;0, INDEX('Dev Likert Scale Single Score'!$E$2:$E$8, MATCH(INDEX('Admin Single Score'!AI$4:AI$233, MATCH($C41, 'Admin Single Score'!$C$4:$C$233, 0)), 'Dev Likert Scale Single Score'!$D$2:$D$8, 0)), 0)</f>
        <v>0</v>
      </c>
      <c r="AJ41" s="39">
        <f>IF($C41&lt;&gt;0, INDEX('Dev Likert Scale Single Score'!$E$2:$E$8, MATCH(INDEX('Admin Single Score'!AJ$4:AJ$233, MATCH($C41, 'Admin Single Score'!$C$4:$C$233, 0)), 'Dev Likert Scale Single Score'!$D$2:$D$8, 0)), 0)</f>
        <v>0</v>
      </c>
      <c r="AK41" s="39">
        <f>IF($C41&lt;&gt;0, INDEX('Dev Likert Scale Single Score'!$E$2:$E$8, MATCH(INDEX('Admin Single Score'!AK$4:AK$233, MATCH($C41, 'Admin Single Score'!$C$4:$C$233, 0)), 'Dev Likert Scale Single Score'!$D$2:$D$8, 0)), 0)</f>
        <v>0</v>
      </c>
      <c r="AL41" s="39">
        <f>IF($C41&lt;&gt;0, INDEX('Dev Likert Scale Single Score'!$E$2:$E$8, MATCH(INDEX('Admin Single Score'!AL$4:AL$233, MATCH($C41, 'Admin Single Score'!$C$4:$C$233, 0)), 'Dev Likert Scale Single Score'!$D$2:$D$8, 0)), 0)</f>
        <v>0</v>
      </c>
      <c r="AM41" s="39">
        <f>IF($C41&lt;&gt;0, INDEX('Dev Likert Scale Single Score'!$E$2:$E$8, MATCH(INDEX('Admin Single Score'!AM$4:AM$233, MATCH($C41, 'Admin Single Score'!$C$4:$C$233, 0)), 'Dev Likert Scale Single Score'!$D$2:$D$8, 0)), 0)</f>
        <v>0</v>
      </c>
      <c r="AN41" s="39">
        <f>IF($C41&lt;&gt;0, INDEX('Dev Likert Scale Single Score'!$E$2:$E$8, MATCH(INDEX('Admin Single Score'!AN$4:AN$233, MATCH($C41, 'Admin Single Score'!$C$4:$C$233, 0)), 'Dev Likert Scale Single Score'!$D$2:$D$8, 0)), 0)</f>
        <v>0</v>
      </c>
      <c r="AO41" s="39">
        <f>IF($C41&lt;&gt;0, INDEX('Dev Likert Scale Single Score'!$E$2:$E$8, MATCH(INDEX('Admin Single Score'!AO$4:AO$233, MATCH($C41, 'Admin Single Score'!$C$4:$C$233, 0)), 'Dev Likert Scale Single Score'!$D$2:$D$8, 0)), 0)</f>
        <v>0</v>
      </c>
      <c r="AP41" s="39">
        <f>IF($C41&lt;&gt;0, INDEX('Dev Likert Scale Single Score'!$E$2:$E$8, MATCH(INDEX('Admin Single Score'!AP$4:AP$233, MATCH($C41, 'Admin Single Score'!$C$4:$C$233, 0)), 'Dev Likert Scale Single Score'!$D$2:$D$8, 0)), 0)</f>
        <v>0</v>
      </c>
      <c r="AQ41" s="39">
        <f>IF($C41&lt;&gt;0, INDEX('Dev Likert Scale Single Score'!$E$2:$E$8, MATCH(INDEX('Admin Single Score'!AQ$4:AQ$233, MATCH($C41, 'Admin Single Score'!$C$4:$C$233, 0)), 'Dev Likert Scale Single Score'!$D$2:$D$8, 0)), 0)</f>
        <v>0</v>
      </c>
    </row>
    <row r="42" spans="1:43" ht="16.5" thickTop="1" thickBot="1" x14ac:dyDescent="0.3">
      <c r="A42" s="13"/>
      <c r="B42" s="13"/>
      <c r="C42" s="13"/>
      <c r="D42" s="39">
        <f>IF($C42&lt;&gt;0, INDEX('Dev Likert Scale Single Score'!$E$2:$E$8, MATCH(INDEX('Admin Single Score'!D$4:D$233, MATCH($C42, 'Admin Single Score'!$C$4:$C$233, 0)), 'Dev Likert Scale Single Score'!$D$2:$D$8, 0)), 0)</f>
        <v>0</v>
      </c>
      <c r="E42" s="39">
        <f>IF($C42&lt;&gt;0, INDEX('Dev Likert Scale Single Score'!$E$2:$E$8, MATCH(INDEX('Admin Single Score'!E$4:E$233, MATCH($C42, 'Admin Single Score'!$C$4:$C$233, 0)), 'Dev Likert Scale Single Score'!$D$2:$D$8, 0)), 0)</f>
        <v>0</v>
      </c>
      <c r="F42" s="39">
        <f>IF($C42&lt;&gt;0, INDEX('Dev Likert Scale Single Score'!$E$2:$E$8, MATCH(INDEX('Admin Single Score'!F$4:F$233, MATCH($C42, 'Admin Single Score'!$C$4:$C$233, 0)), 'Dev Likert Scale Single Score'!$D$2:$D$8, 0)), 0)</f>
        <v>0</v>
      </c>
      <c r="G42" s="39">
        <f>IF($C42&lt;&gt;0, INDEX('Dev Likert Scale Single Score'!$E$2:$E$8, MATCH(INDEX('Admin Single Score'!G$4:G$233, MATCH($C42, 'Admin Single Score'!$C$4:$C$233, 0)), 'Dev Likert Scale Single Score'!$D$2:$D$8, 0)), 0)</f>
        <v>0</v>
      </c>
      <c r="H42" s="39">
        <f>IF($C42&lt;&gt;0, INDEX('Dev Likert Scale Single Score'!$E$2:$E$8, MATCH(INDEX('Admin Single Score'!H$4:H$233, MATCH($C42, 'Admin Single Score'!$C$4:$C$233, 0)), 'Dev Likert Scale Single Score'!$D$2:$D$8, 0)), 0)</f>
        <v>0</v>
      </c>
      <c r="I42" s="39">
        <f>IF($C42&lt;&gt;0, INDEX('Dev Likert Scale Single Score'!$E$2:$E$8, MATCH(INDEX('Admin Single Score'!I$4:I$233, MATCH($C42, 'Admin Single Score'!$C$4:$C$233, 0)), 'Dev Likert Scale Single Score'!$D$2:$D$8, 0)), 0)</f>
        <v>0</v>
      </c>
      <c r="J42" s="39">
        <f>IF($C42&lt;&gt;0, INDEX('Dev Likert Scale Single Score'!$E$2:$E$8, MATCH(INDEX('Admin Single Score'!J$4:J$233, MATCH($C42, 'Admin Single Score'!$C$4:$C$233, 0)), 'Dev Likert Scale Single Score'!$D$2:$D$8, 0)), 0)</f>
        <v>0</v>
      </c>
      <c r="K42" s="39">
        <f>IF($C42&lt;&gt;0, INDEX('Dev Likert Scale Single Score'!$E$2:$E$8, MATCH(INDEX('Admin Single Score'!K$4:K$233, MATCH($C42, 'Admin Single Score'!$C$4:$C$233, 0)), 'Dev Likert Scale Single Score'!$D$2:$D$8, 0)), 0)</f>
        <v>0</v>
      </c>
      <c r="L42" s="39">
        <f>IF($C42&lt;&gt;0, INDEX('Dev Likert Scale Single Score'!$E$2:$E$8, MATCH(INDEX('Admin Single Score'!L$4:L$233, MATCH($C42, 'Admin Single Score'!$C$4:$C$233, 0)), 'Dev Likert Scale Single Score'!$D$2:$D$8, 0)), 0)</f>
        <v>0</v>
      </c>
      <c r="M42" s="39">
        <f>IF($C42&lt;&gt;0, INDEX('Dev Likert Scale Single Score'!$E$2:$E$8, MATCH(INDEX('Admin Single Score'!M$4:M$233, MATCH($C42, 'Admin Single Score'!$C$4:$C$233, 0)), 'Dev Likert Scale Single Score'!$D$2:$D$8, 0)), 0)</f>
        <v>0</v>
      </c>
      <c r="N42" s="39">
        <f>IF($C42&lt;&gt;0, INDEX('Dev Likert Scale Single Score'!$E$2:$E$8, MATCH(INDEX('Admin Single Score'!N$4:N$233, MATCH($C42, 'Admin Single Score'!$C$4:$C$233, 0)), 'Dev Likert Scale Single Score'!$D$2:$D$8, 0)), 0)</f>
        <v>0</v>
      </c>
      <c r="O42" s="39">
        <f>IF($C42&lt;&gt;0, INDEX('Dev Likert Scale Single Score'!$E$2:$E$8, MATCH(INDEX('Admin Single Score'!O$4:O$233, MATCH($C42, 'Admin Single Score'!$C$4:$C$233, 0)), 'Dev Likert Scale Single Score'!$D$2:$D$8, 0)), 0)</f>
        <v>0</v>
      </c>
      <c r="P42" s="39">
        <f>IF($C42&lt;&gt;0, INDEX('Dev Likert Scale Single Score'!$E$2:$E$8, MATCH(INDEX('Admin Single Score'!P$4:P$233, MATCH($C42, 'Admin Single Score'!$C$4:$C$233, 0)), 'Dev Likert Scale Single Score'!$D$2:$D$8, 0)), 0)</f>
        <v>0</v>
      </c>
      <c r="Q42" s="39">
        <f>IF($C42&lt;&gt;0, INDEX('Dev Likert Scale Single Score'!$E$2:$E$8, MATCH(INDEX('Admin Single Score'!Q$4:Q$233, MATCH($C42, 'Admin Single Score'!$C$4:$C$233, 0)), 'Dev Likert Scale Single Score'!$D$2:$D$8, 0)), 0)</f>
        <v>0</v>
      </c>
      <c r="R42" s="39">
        <f>IF($C42&lt;&gt;0, INDEX('Dev Likert Scale Single Score'!$E$2:$E$8, MATCH(INDEX('Admin Single Score'!R$4:R$233, MATCH($C42, 'Admin Single Score'!$C$4:$C$233, 0)), 'Dev Likert Scale Single Score'!$D$2:$D$8, 0)), 0)</f>
        <v>0</v>
      </c>
      <c r="S42" s="39">
        <f>IF($C42&lt;&gt;0, INDEX('Dev Likert Scale Single Score'!$E$2:$E$8, MATCH(INDEX('Admin Single Score'!S$4:S$233, MATCH($C42, 'Admin Single Score'!$C$4:$C$233, 0)), 'Dev Likert Scale Single Score'!$D$2:$D$8, 0)), 0)</f>
        <v>0</v>
      </c>
      <c r="T42" s="39">
        <f>IF($C42&lt;&gt;0, INDEX('Dev Likert Scale Single Score'!$E$2:$E$8, MATCH(INDEX('Admin Single Score'!T$4:T$233, MATCH($C42, 'Admin Single Score'!$C$4:$C$233, 0)), 'Dev Likert Scale Single Score'!$D$2:$D$8, 0)), 0)</f>
        <v>0</v>
      </c>
      <c r="U42" s="39">
        <f>IF($C42&lt;&gt;0, INDEX('Dev Likert Scale Single Score'!$E$2:$E$8, MATCH(INDEX('Admin Single Score'!U$4:U$233, MATCH($C42, 'Admin Single Score'!$C$4:$C$233, 0)), 'Dev Likert Scale Single Score'!$D$2:$D$8, 0)), 0)</f>
        <v>0</v>
      </c>
      <c r="V42" s="39">
        <f>IF($C42&lt;&gt;0, INDEX('Dev Likert Scale Single Score'!$E$2:$E$8, MATCH(INDEX('Admin Single Score'!V$4:V$233, MATCH($C42, 'Admin Single Score'!$C$4:$C$233, 0)), 'Dev Likert Scale Single Score'!$D$2:$D$8, 0)), 0)</f>
        <v>0</v>
      </c>
      <c r="W42" s="39">
        <f>IF($C42&lt;&gt;0, INDEX('Dev Likert Scale Single Score'!$E$2:$E$8, MATCH(INDEX('Admin Single Score'!W$4:W$233, MATCH($C42, 'Admin Single Score'!$C$4:$C$233, 0)), 'Dev Likert Scale Single Score'!$D$2:$D$8, 0)), 0)</f>
        <v>0</v>
      </c>
      <c r="X42" s="39">
        <f>IF($C42&lt;&gt;0, INDEX('Dev Likert Scale Single Score'!$E$2:$E$8, MATCH(INDEX('Admin Single Score'!X$4:X$233, MATCH($C42, 'Admin Single Score'!$C$4:$C$233, 0)), 'Dev Likert Scale Single Score'!$D$2:$D$8, 0)), 0)</f>
        <v>0</v>
      </c>
      <c r="Y42" s="39">
        <f>IF($C42&lt;&gt;0, INDEX('Dev Likert Scale Single Score'!$E$2:$E$8, MATCH(INDEX('Admin Single Score'!Y$4:Y$233, MATCH($C42, 'Admin Single Score'!$C$4:$C$233, 0)), 'Dev Likert Scale Single Score'!$D$2:$D$8, 0)), 0)</f>
        <v>0</v>
      </c>
      <c r="Z42" s="39">
        <f>IF($C42&lt;&gt;0, INDEX('Dev Likert Scale Single Score'!$E$2:$E$8, MATCH(INDEX('Admin Single Score'!Z$4:Z$233, MATCH($C42, 'Admin Single Score'!$C$4:$C$233, 0)), 'Dev Likert Scale Single Score'!$D$2:$D$8, 0)), 0)</f>
        <v>0</v>
      </c>
      <c r="AA42" s="39">
        <f>IF($C42&lt;&gt;0, INDEX('Dev Likert Scale Single Score'!$E$2:$E$8, MATCH(INDEX('Admin Single Score'!AA$4:AA$233, MATCH($C42, 'Admin Single Score'!$C$4:$C$233, 0)), 'Dev Likert Scale Single Score'!$D$2:$D$8, 0)), 0)</f>
        <v>0</v>
      </c>
      <c r="AB42" s="39">
        <f>IF($C42&lt;&gt;0, INDEX('Dev Likert Scale Single Score'!$E$2:$E$8, MATCH(INDEX('Admin Single Score'!AB$4:AB$233, MATCH($C42, 'Admin Single Score'!$C$4:$C$233, 0)), 'Dev Likert Scale Single Score'!$D$2:$D$8, 0)), 0)</f>
        <v>0</v>
      </c>
      <c r="AC42" s="39">
        <f>IF($C42&lt;&gt;0, INDEX('Dev Likert Scale Single Score'!$E$2:$E$8, MATCH(INDEX('Admin Single Score'!AC$4:AC$233, MATCH($C42, 'Admin Single Score'!$C$4:$C$233, 0)), 'Dev Likert Scale Single Score'!$D$2:$D$8, 0)), 0)</f>
        <v>0</v>
      </c>
      <c r="AD42" s="39">
        <f>IF($C42&lt;&gt;0, INDEX('Dev Likert Scale Single Score'!$E$2:$E$8, MATCH(INDEX('Admin Single Score'!AD$4:AD$233, MATCH($C42, 'Admin Single Score'!$C$4:$C$233, 0)), 'Dev Likert Scale Single Score'!$D$2:$D$8, 0)), 0)</f>
        <v>0</v>
      </c>
      <c r="AE42" s="39">
        <f>IF($C42&lt;&gt;0, INDEX('Dev Likert Scale Single Score'!$E$2:$E$8, MATCH(INDEX('Admin Single Score'!AE$4:AE$233, MATCH($C42, 'Admin Single Score'!$C$4:$C$233, 0)), 'Dev Likert Scale Single Score'!$D$2:$D$8, 0)), 0)</f>
        <v>0</v>
      </c>
      <c r="AF42" s="39">
        <f>IF($C42&lt;&gt;0, INDEX('Dev Likert Scale Single Score'!$E$2:$E$8, MATCH(INDEX('Admin Single Score'!AF$4:AF$233, MATCH($C42, 'Admin Single Score'!$C$4:$C$233, 0)), 'Dev Likert Scale Single Score'!$D$2:$D$8, 0)), 0)</f>
        <v>0</v>
      </c>
      <c r="AG42" s="39">
        <f>IF($C42&lt;&gt;0, INDEX('Dev Likert Scale Single Score'!$E$2:$E$8, MATCH(INDEX('Admin Single Score'!AG$4:AG$233, MATCH($C42, 'Admin Single Score'!$C$4:$C$233, 0)), 'Dev Likert Scale Single Score'!$D$2:$D$8, 0)), 0)</f>
        <v>0</v>
      </c>
      <c r="AH42" s="39">
        <f>IF($C42&lt;&gt;0, INDEX('Dev Likert Scale Single Score'!$E$2:$E$8, MATCH(INDEX('Admin Single Score'!AH$4:AH$233, MATCH($C42, 'Admin Single Score'!$C$4:$C$233, 0)), 'Dev Likert Scale Single Score'!$D$2:$D$8, 0)), 0)</f>
        <v>0</v>
      </c>
      <c r="AI42" s="39">
        <f>IF($C42&lt;&gt;0, INDEX('Dev Likert Scale Single Score'!$E$2:$E$8, MATCH(INDEX('Admin Single Score'!AI$4:AI$233, MATCH($C42, 'Admin Single Score'!$C$4:$C$233, 0)), 'Dev Likert Scale Single Score'!$D$2:$D$8, 0)), 0)</f>
        <v>0</v>
      </c>
      <c r="AJ42" s="39">
        <f>IF($C42&lt;&gt;0, INDEX('Dev Likert Scale Single Score'!$E$2:$E$8, MATCH(INDEX('Admin Single Score'!AJ$4:AJ$233, MATCH($C42, 'Admin Single Score'!$C$4:$C$233, 0)), 'Dev Likert Scale Single Score'!$D$2:$D$8, 0)), 0)</f>
        <v>0</v>
      </c>
      <c r="AK42" s="39">
        <f>IF($C42&lt;&gt;0, INDEX('Dev Likert Scale Single Score'!$E$2:$E$8, MATCH(INDEX('Admin Single Score'!AK$4:AK$233, MATCH($C42, 'Admin Single Score'!$C$4:$C$233, 0)), 'Dev Likert Scale Single Score'!$D$2:$D$8, 0)), 0)</f>
        <v>0</v>
      </c>
      <c r="AL42" s="39">
        <f>IF($C42&lt;&gt;0, INDEX('Dev Likert Scale Single Score'!$E$2:$E$8, MATCH(INDEX('Admin Single Score'!AL$4:AL$233, MATCH($C42, 'Admin Single Score'!$C$4:$C$233, 0)), 'Dev Likert Scale Single Score'!$D$2:$D$8, 0)), 0)</f>
        <v>0</v>
      </c>
      <c r="AM42" s="39">
        <f>IF($C42&lt;&gt;0, INDEX('Dev Likert Scale Single Score'!$E$2:$E$8, MATCH(INDEX('Admin Single Score'!AM$4:AM$233, MATCH($C42, 'Admin Single Score'!$C$4:$C$233, 0)), 'Dev Likert Scale Single Score'!$D$2:$D$8, 0)), 0)</f>
        <v>0</v>
      </c>
      <c r="AN42" s="39">
        <f>IF($C42&lt;&gt;0, INDEX('Dev Likert Scale Single Score'!$E$2:$E$8, MATCH(INDEX('Admin Single Score'!AN$4:AN$233, MATCH($C42, 'Admin Single Score'!$C$4:$C$233, 0)), 'Dev Likert Scale Single Score'!$D$2:$D$8, 0)), 0)</f>
        <v>0</v>
      </c>
      <c r="AO42" s="39">
        <f>IF($C42&lt;&gt;0, INDEX('Dev Likert Scale Single Score'!$E$2:$E$8, MATCH(INDEX('Admin Single Score'!AO$4:AO$233, MATCH($C42, 'Admin Single Score'!$C$4:$C$233, 0)), 'Dev Likert Scale Single Score'!$D$2:$D$8, 0)), 0)</f>
        <v>0</v>
      </c>
      <c r="AP42" s="39">
        <f>IF($C42&lt;&gt;0, INDEX('Dev Likert Scale Single Score'!$E$2:$E$8, MATCH(INDEX('Admin Single Score'!AP$4:AP$233, MATCH($C42, 'Admin Single Score'!$C$4:$C$233, 0)), 'Dev Likert Scale Single Score'!$D$2:$D$8, 0)), 0)</f>
        <v>0</v>
      </c>
      <c r="AQ42" s="39">
        <f>IF($C42&lt;&gt;0, INDEX('Dev Likert Scale Single Score'!$E$2:$E$8, MATCH(INDEX('Admin Single Score'!AQ$4:AQ$233, MATCH($C42, 'Admin Single Score'!$C$4:$C$233, 0)), 'Dev Likert Scale Single Score'!$D$2:$D$8, 0)), 0)</f>
        <v>0</v>
      </c>
    </row>
    <row r="43" spans="1:43" ht="16.5" thickTop="1" thickBot="1" x14ac:dyDescent="0.3">
      <c r="A43" s="13"/>
      <c r="B43" s="13"/>
      <c r="C43" s="13"/>
      <c r="D43" s="39">
        <f>IF($C43&lt;&gt;0, INDEX('Dev Likert Scale Single Score'!$E$2:$E$8, MATCH(INDEX('Admin Single Score'!D$4:D$233, MATCH($C43, 'Admin Single Score'!$C$4:$C$233, 0)), 'Dev Likert Scale Single Score'!$D$2:$D$8, 0)), 0)</f>
        <v>0</v>
      </c>
      <c r="E43" s="39">
        <f>IF($C43&lt;&gt;0, INDEX('Dev Likert Scale Single Score'!$E$2:$E$8, MATCH(INDEX('Admin Single Score'!E$4:E$233, MATCH($C43, 'Admin Single Score'!$C$4:$C$233, 0)), 'Dev Likert Scale Single Score'!$D$2:$D$8, 0)), 0)</f>
        <v>0</v>
      </c>
      <c r="F43" s="39">
        <f>IF($C43&lt;&gt;0, INDEX('Dev Likert Scale Single Score'!$E$2:$E$8, MATCH(INDEX('Admin Single Score'!F$4:F$233, MATCH($C43, 'Admin Single Score'!$C$4:$C$233, 0)), 'Dev Likert Scale Single Score'!$D$2:$D$8, 0)), 0)</f>
        <v>0</v>
      </c>
      <c r="G43" s="39">
        <f>IF($C43&lt;&gt;0, INDEX('Dev Likert Scale Single Score'!$E$2:$E$8, MATCH(INDEX('Admin Single Score'!G$4:G$233, MATCH($C43, 'Admin Single Score'!$C$4:$C$233, 0)), 'Dev Likert Scale Single Score'!$D$2:$D$8, 0)), 0)</f>
        <v>0</v>
      </c>
      <c r="H43" s="39">
        <f>IF($C43&lt;&gt;0, INDEX('Dev Likert Scale Single Score'!$E$2:$E$8, MATCH(INDEX('Admin Single Score'!H$4:H$233, MATCH($C43, 'Admin Single Score'!$C$4:$C$233, 0)), 'Dev Likert Scale Single Score'!$D$2:$D$8, 0)), 0)</f>
        <v>0</v>
      </c>
      <c r="I43" s="39">
        <f>IF($C43&lt;&gt;0, INDEX('Dev Likert Scale Single Score'!$E$2:$E$8, MATCH(INDEX('Admin Single Score'!I$4:I$233, MATCH($C43, 'Admin Single Score'!$C$4:$C$233, 0)), 'Dev Likert Scale Single Score'!$D$2:$D$8, 0)), 0)</f>
        <v>0</v>
      </c>
      <c r="J43" s="39">
        <f>IF($C43&lt;&gt;0, INDEX('Dev Likert Scale Single Score'!$E$2:$E$8, MATCH(INDEX('Admin Single Score'!J$4:J$233, MATCH($C43, 'Admin Single Score'!$C$4:$C$233, 0)), 'Dev Likert Scale Single Score'!$D$2:$D$8, 0)), 0)</f>
        <v>0</v>
      </c>
      <c r="K43" s="39">
        <f>IF($C43&lt;&gt;0, INDEX('Dev Likert Scale Single Score'!$E$2:$E$8, MATCH(INDEX('Admin Single Score'!K$4:K$233, MATCH($C43, 'Admin Single Score'!$C$4:$C$233, 0)), 'Dev Likert Scale Single Score'!$D$2:$D$8, 0)), 0)</f>
        <v>0</v>
      </c>
      <c r="L43" s="39">
        <f>IF($C43&lt;&gt;0, INDEX('Dev Likert Scale Single Score'!$E$2:$E$8, MATCH(INDEX('Admin Single Score'!L$4:L$233, MATCH($C43, 'Admin Single Score'!$C$4:$C$233, 0)), 'Dev Likert Scale Single Score'!$D$2:$D$8, 0)), 0)</f>
        <v>0</v>
      </c>
      <c r="M43" s="39">
        <f>IF($C43&lt;&gt;0, INDEX('Dev Likert Scale Single Score'!$E$2:$E$8, MATCH(INDEX('Admin Single Score'!M$4:M$233, MATCH($C43, 'Admin Single Score'!$C$4:$C$233, 0)), 'Dev Likert Scale Single Score'!$D$2:$D$8, 0)), 0)</f>
        <v>0</v>
      </c>
      <c r="N43" s="39">
        <f>IF($C43&lt;&gt;0, INDEX('Dev Likert Scale Single Score'!$E$2:$E$8, MATCH(INDEX('Admin Single Score'!N$4:N$233, MATCH($C43, 'Admin Single Score'!$C$4:$C$233, 0)), 'Dev Likert Scale Single Score'!$D$2:$D$8, 0)), 0)</f>
        <v>0</v>
      </c>
      <c r="O43" s="39">
        <f>IF($C43&lt;&gt;0, INDEX('Dev Likert Scale Single Score'!$E$2:$E$8, MATCH(INDEX('Admin Single Score'!O$4:O$233, MATCH($C43, 'Admin Single Score'!$C$4:$C$233, 0)), 'Dev Likert Scale Single Score'!$D$2:$D$8, 0)), 0)</f>
        <v>0</v>
      </c>
      <c r="P43" s="39">
        <f>IF($C43&lt;&gt;0, INDEX('Dev Likert Scale Single Score'!$E$2:$E$8, MATCH(INDEX('Admin Single Score'!P$4:P$233, MATCH($C43, 'Admin Single Score'!$C$4:$C$233, 0)), 'Dev Likert Scale Single Score'!$D$2:$D$8, 0)), 0)</f>
        <v>0</v>
      </c>
      <c r="Q43" s="39">
        <f>IF($C43&lt;&gt;0, INDEX('Dev Likert Scale Single Score'!$E$2:$E$8, MATCH(INDEX('Admin Single Score'!Q$4:Q$233, MATCH($C43, 'Admin Single Score'!$C$4:$C$233, 0)), 'Dev Likert Scale Single Score'!$D$2:$D$8, 0)), 0)</f>
        <v>0</v>
      </c>
      <c r="R43" s="39">
        <f>IF($C43&lt;&gt;0, INDEX('Dev Likert Scale Single Score'!$E$2:$E$8, MATCH(INDEX('Admin Single Score'!R$4:R$233, MATCH($C43, 'Admin Single Score'!$C$4:$C$233, 0)), 'Dev Likert Scale Single Score'!$D$2:$D$8, 0)), 0)</f>
        <v>0</v>
      </c>
      <c r="S43" s="39">
        <f>IF($C43&lt;&gt;0, INDEX('Dev Likert Scale Single Score'!$E$2:$E$8, MATCH(INDEX('Admin Single Score'!S$4:S$233, MATCH($C43, 'Admin Single Score'!$C$4:$C$233, 0)), 'Dev Likert Scale Single Score'!$D$2:$D$8, 0)), 0)</f>
        <v>0</v>
      </c>
      <c r="T43" s="39">
        <f>IF($C43&lt;&gt;0, INDEX('Dev Likert Scale Single Score'!$E$2:$E$8, MATCH(INDEX('Admin Single Score'!T$4:T$233, MATCH($C43, 'Admin Single Score'!$C$4:$C$233, 0)), 'Dev Likert Scale Single Score'!$D$2:$D$8, 0)), 0)</f>
        <v>0</v>
      </c>
      <c r="U43" s="39">
        <f>IF($C43&lt;&gt;0, INDEX('Dev Likert Scale Single Score'!$E$2:$E$8, MATCH(INDEX('Admin Single Score'!U$4:U$233, MATCH($C43, 'Admin Single Score'!$C$4:$C$233, 0)), 'Dev Likert Scale Single Score'!$D$2:$D$8, 0)), 0)</f>
        <v>0</v>
      </c>
      <c r="V43" s="39">
        <f>IF($C43&lt;&gt;0, INDEX('Dev Likert Scale Single Score'!$E$2:$E$8, MATCH(INDEX('Admin Single Score'!V$4:V$233, MATCH($C43, 'Admin Single Score'!$C$4:$C$233, 0)), 'Dev Likert Scale Single Score'!$D$2:$D$8, 0)), 0)</f>
        <v>0</v>
      </c>
      <c r="W43" s="39">
        <f>IF($C43&lt;&gt;0, INDEX('Dev Likert Scale Single Score'!$E$2:$E$8, MATCH(INDEX('Admin Single Score'!W$4:W$233, MATCH($C43, 'Admin Single Score'!$C$4:$C$233, 0)), 'Dev Likert Scale Single Score'!$D$2:$D$8, 0)), 0)</f>
        <v>0</v>
      </c>
      <c r="X43" s="39">
        <f>IF($C43&lt;&gt;0, INDEX('Dev Likert Scale Single Score'!$E$2:$E$8, MATCH(INDEX('Admin Single Score'!X$4:X$233, MATCH($C43, 'Admin Single Score'!$C$4:$C$233, 0)), 'Dev Likert Scale Single Score'!$D$2:$D$8, 0)), 0)</f>
        <v>0</v>
      </c>
      <c r="Y43" s="39">
        <f>IF($C43&lt;&gt;0, INDEX('Dev Likert Scale Single Score'!$E$2:$E$8, MATCH(INDEX('Admin Single Score'!Y$4:Y$233, MATCH($C43, 'Admin Single Score'!$C$4:$C$233, 0)), 'Dev Likert Scale Single Score'!$D$2:$D$8, 0)), 0)</f>
        <v>0</v>
      </c>
      <c r="Z43" s="39">
        <f>IF($C43&lt;&gt;0, INDEX('Dev Likert Scale Single Score'!$E$2:$E$8, MATCH(INDEX('Admin Single Score'!Z$4:Z$233, MATCH($C43, 'Admin Single Score'!$C$4:$C$233, 0)), 'Dev Likert Scale Single Score'!$D$2:$D$8, 0)), 0)</f>
        <v>0</v>
      </c>
      <c r="AA43" s="39">
        <f>IF($C43&lt;&gt;0, INDEX('Dev Likert Scale Single Score'!$E$2:$E$8, MATCH(INDEX('Admin Single Score'!AA$4:AA$233, MATCH($C43, 'Admin Single Score'!$C$4:$C$233, 0)), 'Dev Likert Scale Single Score'!$D$2:$D$8, 0)), 0)</f>
        <v>0</v>
      </c>
      <c r="AB43" s="39">
        <f>IF($C43&lt;&gt;0, INDEX('Dev Likert Scale Single Score'!$E$2:$E$8, MATCH(INDEX('Admin Single Score'!AB$4:AB$233, MATCH($C43, 'Admin Single Score'!$C$4:$C$233, 0)), 'Dev Likert Scale Single Score'!$D$2:$D$8, 0)), 0)</f>
        <v>0</v>
      </c>
      <c r="AC43" s="39">
        <f>IF($C43&lt;&gt;0, INDEX('Dev Likert Scale Single Score'!$E$2:$E$8, MATCH(INDEX('Admin Single Score'!AC$4:AC$233, MATCH($C43, 'Admin Single Score'!$C$4:$C$233, 0)), 'Dev Likert Scale Single Score'!$D$2:$D$8, 0)), 0)</f>
        <v>0</v>
      </c>
      <c r="AD43" s="39">
        <f>IF($C43&lt;&gt;0, INDEX('Dev Likert Scale Single Score'!$E$2:$E$8, MATCH(INDEX('Admin Single Score'!AD$4:AD$233, MATCH($C43, 'Admin Single Score'!$C$4:$C$233, 0)), 'Dev Likert Scale Single Score'!$D$2:$D$8, 0)), 0)</f>
        <v>0</v>
      </c>
      <c r="AE43" s="39">
        <f>IF($C43&lt;&gt;0, INDEX('Dev Likert Scale Single Score'!$E$2:$E$8, MATCH(INDEX('Admin Single Score'!AE$4:AE$233, MATCH($C43, 'Admin Single Score'!$C$4:$C$233, 0)), 'Dev Likert Scale Single Score'!$D$2:$D$8, 0)), 0)</f>
        <v>0</v>
      </c>
      <c r="AF43" s="39">
        <f>IF($C43&lt;&gt;0, INDEX('Dev Likert Scale Single Score'!$E$2:$E$8, MATCH(INDEX('Admin Single Score'!AF$4:AF$233, MATCH($C43, 'Admin Single Score'!$C$4:$C$233, 0)), 'Dev Likert Scale Single Score'!$D$2:$D$8, 0)), 0)</f>
        <v>0</v>
      </c>
      <c r="AG43" s="39">
        <f>IF($C43&lt;&gt;0, INDEX('Dev Likert Scale Single Score'!$E$2:$E$8, MATCH(INDEX('Admin Single Score'!AG$4:AG$233, MATCH($C43, 'Admin Single Score'!$C$4:$C$233, 0)), 'Dev Likert Scale Single Score'!$D$2:$D$8, 0)), 0)</f>
        <v>0</v>
      </c>
      <c r="AH43" s="39">
        <f>IF($C43&lt;&gt;0, INDEX('Dev Likert Scale Single Score'!$E$2:$E$8, MATCH(INDEX('Admin Single Score'!AH$4:AH$233, MATCH($C43, 'Admin Single Score'!$C$4:$C$233, 0)), 'Dev Likert Scale Single Score'!$D$2:$D$8, 0)), 0)</f>
        <v>0</v>
      </c>
      <c r="AI43" s="39">
        <f>IF($C43&lt;&gt;0, INDEX('Dev Likert Scale Single Score'!$E$2:$E$8, MATCH(INDEX('Admin Single Score'!AI$4:AI$233, MATCH($C43, 'Admin Single Score'!$C$4:$C$233, 0)), 'Dev Likert Scale Single Score'!$D$2:$D$8, 0)), 0)</f>
        <v>0</v>
      </c>
      <c r="AJ43" s="39">
        <f>IF($C43&lt;&gt;0, INDEX('Dev Likert Scale Single Score'!$E$2:$E$8, MATCH(INDEX('Admin Single Score'!AJ$4:AJ$233, MATCH($C43, 'Admin Single Score'!$C$4:$C$233, 0)), 'Dev Likert Scale Single Score'!$D$2:$D$8, 0)), 0)</f>
        <v>0</v>
      </c>
      <c r="AK43" s="39">
        <f>IF($C43&lt;&gt;0, INDEX('Dev Likert Scale Single Score'!$E$2:$E$8, MATCH(INDEX('Admin Single Score'!AK$4:AK$233, MATCH($C43, 'Admin Single Score'!$C$4:$C$233, 0)), 'Dev Likert Scale Single Score'!$D$2:$D$8, 0)), 0)</f>
        <v>0</v>
      </c>
      <c r="AL43" s="39">
        <f>IF($C43&lt;&gt;0, INDEX('Dev Likert Scale Single Score'!$E$2:$E$8, MATCH(INDEX('Admin Single Score'!AL$4:AL$233, MATCH($C43, 'Admin Single Score'!$C$4:$C$233, 0)), 'Dev Likert Scale Single Score'!$D$2:$D$8, 0)), 0)</f>
        <v>0</v>
      </c>
      <c r="AM43" s="39">
        <f>IF($C43&lt;&gt;0, INDEX('Dev Likert Scale Single Score'!$E$2:$E$8, MATCH(INDEX('Admin Single Score'!AM$4:AM$233, MATCH($C43, 'Admin Single Score'!$C$4:$C$233, 0)), 'Dev Likert Scale Single Score'!$D$2:$D$8, 0)), 0)</f>
        <v>0</v>
      </c>
      <c r="AN43" s="39">
        <f>IF($C43&lt;&gt;0, INDEX('Dev Likert Scale Single Score'!$E$2:$E$8, MATCH(INDEX('Admin Single Score'!AN$4:AN$233, MATCH($C43, 'Admin Single Score'!$C$4:$C$233, 0)), 'Dev Likert Scale Single Score'!$D$2:$D$8, 0)), 0)</f>
        <v>0</v>
      </c>
      <c r="AO43" s="39">
        <f>IF($C43&lt;&gt;0, INDEX('Dev Likert Scale Single Score'!$E$2:$E$8, MATCH(INDEX('Admin Single Score'!AO$4:AO$233, MATCH($C43, 'Admin Single Score'!$C$4:$C$233, 0)), 'Dev Likert Scale Single Score'!$D$2:$D$8, 0)), 0)</f>
        <v>0</v>
      </c>
      <c r="AP43" s="39">
        <f>IF($C43&lt;&gt;0, INDEX('Dev Likert Scale Single Score'!$E$2:$E$8, MATCH(INDEX('Admin Single Score'!AP$4:AP$233, MATCH($C43, 'Admin Single Score'!$C$4:$C$233, 0)), 'Dev Likert Scale Single Score'!$D$2:$D$8, 0)), 0)</f>
        <v>0</v>
      </c>
      <c r="AQ43" s="39">
        <f>IF($C43&lt;&gt;0, INDEX('Dev Likert Scale Single Score'!$E$2:$E$8, MATCH(INDEX('Admin Single Score'!AQ$4:AQ$233, MATCH($C43, 'Admin Single Score'!$C$4:$C$233, 0)), 'Dev Likert Scale Single Score'!$D$2:$D$8, 0)), 0)</f>
        <v>0</v>
      </c>
    </row>
    <row r="44" spans="1:43" ht="16.5" thickTop="1" thickBot="1" x14ac:dyDescent="0.3">
      <c r="A44" s="13"/>
      <c r="B44" s="13"/>
      <c r="C44" s="13"/>
      <c r="D44" s="39">
        <f>IF($C44&lt;&gt;0, INDEX('Dev Likert Scale Single Score'!$E$2:$E$8, MATCH(INDEX('Admin Single Score'!D$4:D$233, MATCH($C44, 'Admin Single Score'!$C$4:$C$233, 0)), 'Dev Likert Scale Single Score'!$D$2:$D$8, 0)), 0)</f>
        <v>0</v>
      </c>
      <c r="E44" s="39">
        <f>IF($C44&lt;&gt;0, INDEX('Dev Likert Scale Single Score'!$E$2:$E$8, MATCH(INDEX('Admin Single Score'!E$4:E$233, MATCH($C44, 'Admin Single Score'!$C$4:$C$233, 0)), 'Dev Likert Scale Single Score'!$D$2:$D$8, 0)), 0)</f>
        <v>0</v>
      </c>
      <c r="F44" s="39">
        <f>IF($C44&lt;&gt;0, INDEX('Dev Likert Scale Single Score'!$E$2:$E$8, MATCH(INDEX('Admin Single Score'!F$4:F$233, MATCH($C44, 'Admin Single Score'!$C$4:$C$233, 0)), 'Dev Likert Scale Single Score'!$D$2:$D$8, 0)), 0)</f>
        <v>0</v>
      </c>
      <c r="G44" s="39">
        <f>IF($C44&lt;&gt;0, INDEX('Dev Likert Scale Single Score'!$E$2:$E$8, MATCH(INDEX('Admin Single Score'!G$4:G$233, MATCH($C44, 'Admin Single Score'!$C$4:$C$233, 0)), 'Dev Likert Scale Single Score'!$D$2:$D$8, 0)), 0)</f>
        <v>0</v>
      </c>
      <c r="H44" s="39">
        <f>IF($C44&lt;&gt;0, INDEX('Dev Likert Scale Single Score'!$E$2:$E$8, MATCH(INDEX('Admin Single Score'!H$4:H$233, MATCH($C44, 'Admin Single Score'!$C$4:$C$233, 0)), 'Dev Likert Scale Single Score'!$D$2:$D$8, 0)), 0)</f>
        <v>0</v>
      </c>
      <c r="I44" s="39">
        <f>IF($C44&lt;&gt;0, INDEX('Dev Likert Scale Single Score'!$E$2:$E$8, MATCH(INDEX('Admin Single Score'!I$4:I$233, MATCH($C44, 'Admin Single Score'!$C$4:$C$233, 0)), 'Dev Likert Scale Single Score'!$D$2:$D$8, 0)), 0)</f>
        <v>0</v>
      </c>
      <c r="J44" s="39">
        <f>IF($C44&lt;&gt;0, INDEX('Dev Likert Scale Single Score'!$E$2:$E$8, MATCH(INDEX('Admin Single Score'!J$4:J$233, MATCH($C44, 'Admin Single Score'!$C$4:$C$233, 0)), 'Dev Likert Scale Single Score'!$D$2:$D$8, 0)), 0)</f>
        <v>0</v>
      </c>
      <c r="K44" s="39">
        <f>IF($C44&lt;&gt;0, INDEX('Dev Likert Scale Single Score'!$E$2:$E$8, MATCH(INDEX('Admin Single Score'!K$4:K$233, MATCH($C44, 'Admin Single Score'!$C$4:$C$233, 0)), 'Dev Likert Scale Single Score'!$D$2:$D$8, 0)), 0)</f>
        <v>0</v>
      </c>
      <c r="L44" s="39">
        <f>IF($C44&lt;&gt;0, INDEX('Dev Likert Scale Single Score'!$E$2:$E$8, MATCH(INDEX('Admin Single Score'!L$4:L$233, MATCH($C44, 'Admin Single Score'!$C$4:$C$233, 0)), 'Dev Likert Scale Single Score'!$D$2:$D$8, 0)), 0)</f>
        <v>0</v>
      </c>
      <c r="M44" s="39">
        <f>IF($C44&lt;&gt;0, INDEX('Dev Likert Scale Single Score'!$E$2:$E$8, MATCH(INDEX('Admin Single Score'!M$4:M$233, MATCH($C44, 'Admin Single Score'!$C$4:$C$233, 0)), 'Dev Likert Scale Single Score'!$D$2:$D$8, 0)), 0)</f>
        <v>0</v>
      </c>
      <c r="N44" s="39">
        <f>IF($C44&lt;&gt;0, INDEX('Dev Likert Scale Single Score'!$E$2:$E$8, MATCH(INDEX('Admin Single Score'!N$4:N$233, MATCH($C44, 'Admin Single Score'!$C$4:$C$233, 0)), 'Dev Likert Scale Single Score'!$D$2:$D$8, 0)), 0)</f>
        <v>0</v>
      </c>
      <c r="O44" s="39">
        <f>IF($C44&lt;&gt;0, INDEX('Dev Likert Scale Single Score'!$E$2:$E$8, MATCH(INDEX('Admin Single Score'!O$4:O$233, MATCH($C44, 'Admin Single Score'!$C$4:$C$233, 0)), 'Dev Likert Scale Single Score'!$D$2:$D$8, 0)), 0)</f>
        <v>0</v>
      </c>
      <c r="P44" s="39">
        <f>IF($C44&lt;&gt;0, INDEX('Dev Likert Scale Single Score'!$E$2:$E$8, MATCH(INDEX('Admin Single Score'!P$4:P$233, MATCH($C44, 'Admin Single Score'!$C$4:$C$233, 0)), 'Dev Likert Scale Single Score'!$D$2:$D$8, 0)), 0)</f>
        <v>0</v>
      </c>
      <c r="Q44" s="39">
        <f>IF($C44&lt;&gt;0, INDEX('Dev Likert Scale Single Score'!$E$2:$E$8, MATCH(INDEX('Admin Single Score'!Q$4:Q$233, MATCH($C44, 'Admin Single Score'!$C$4:$C$233, 0)), 'Dev Likert Scale Single Score'!$D$2:$D$8, 0)), 0)</f>
        <v>0</v>
      </c>
      <c r="R44" s="39">
        <f>IF($C44&lt;&gt;0, INDEX('Dev Likert Scale Single Score'!$E$2:$E$8, MATCH(INDEX('Admin Single Score'!R$4:R$233, MATCH($C44, 'Admin Single Score'!$C$4:$C$233, 0)), 'Dev Likert Scale Single Score'!$D$2:$D$8, 0)), 0)</f>
        <v>0</v>
      </c>
      <c r="S44" s="39">
        <f>IF($C44&lt;&gt;0, INDEX('Dev Likert Scale Single Score'!$E$2:$E$8, MATCH(INDEX('Admin Single Score'!S$4:S$233, MATCH($C44, 'Admin Single Score'!$C$4:$C$233, 0)), 'Dev Likert Scale Single Score'!$D$2:$D$8, 0)), 0)</f>
        <v>0</v>
      </c>
      <c r="T44" s="39">
        <f>IF($C44&lt;&gt;0, INDEX('Dev Likert Scale Single Score'!$E$2:$E$8, MATCH(INDEX('Admin Single Score'!T$4:T$233, MATCH($C44, 'Admin Single Score'!$C$4:$C$233, 0)), 'Dev Likert Scale Single Score'!$D$2:$D$8, 0)), 0)</f>
        <v>0</v>
      </c>
      <c r="U44" s="39">
        <f>IF($C44&lt;&gt;0, INDEX('Dev Likert Scale Single Score'!$E$2:$E$8, MATCH(INDEX('Admin Single Score'!U$4:U$233, MATCH($C44, 'Admin Single Score'!$C$4:$C$233, 0)), 'Dev Likert Scale Single Score'!$D$2:$D$8, 0)), 0)</f>
        <v>0</v>
      </c>
      <c r="V44" s="39">
        <f>IF($C44&lt;&gt;0, INDEX('Dev Likert Scale Single Score'!$E$2:$E$8, MATCH(INDEX('Admin Single Score'!V$4:V$233, MATCH($C44, 'Admin Single Score'!$C$4:$C$233, 0)), 'Dev Likert Scale Single Score'!$D$2:$D$8, 0)), 0)</f>
        <v>0</v>
      </c>
      <c r="W44" s="39">
        <f>IF($C44&lt;&gt;0, INDEX('Dev Likert Scale Single Score'!$E$2:$E$8, MATCH(INDEX('Admin Single Score'!W$4:W$233, MATCH($C44, 'Admin Single Score'!$C$4:$C$233, 0)), 'Dev Likert Scale Single Score'!$D$2:$D$8, 0)), 0)</f>
        <v>0</v>
      </c>
      <c r="X44" s="39">
        <f>IF($C44&lt;&gt;0, INDEX('Dev Likert Scale Single Score'!$E$2:$E$8, MATCH(INDEX('Admin Single Score'!X$4:X$233, MATCH($C44, 'Admin Single Score'!$C$4:$C$233, 0)), 'Dev Likert Scale Single Score'!$D$2:$D$8, 0)), 0)</f>
        <v>0</v>
      </c>
      <c r="Y44" s="39">
        <f>IF($C44&lt;&gt;0, INDEX('Dev Likert Scale Single Score'!$E$2:$E$8, MATCH(INDEX('Admin Single Score'!Y$4:Y$233, MATCH($C44, 'Admin Single Score'!$C$4:$C$233, 0)), 'Dev Likert Scale Single Score'!$D$2:$D$8, 0)), 0)</f>
        <v>0</v>
      </c>
      <c r="Z44" s="39">
        <f>IF($C44&lt;&gt;0, INDEX('Dev Likert Scale Single Score'!$E$2:$E$8, MATCH(INDEX('Admin Single Score'!Z$4:Z$233, MATCH($C44, 'Admin Single Score'!$C$4:$C$233, 0)), 'Dev Likert Scale Single Score'!$D$2:$D$8, 0)), 0)</f>
        <v>0</v>
      </c>
      <c r="AA44" s="39">
        <f>IF($C44&lt;&gt;0, INDEX('Dev Likert Scale Single Score'!$E$2:$E$8, MATCH(INDEX('Admin Single Score'!AA$4:AA$233, MATCH($C44, 'Admin Single Score'!$C$4:$C$233, 0)), 'Dev Likert Scale Single Score'!$D$2:$D$8, 0)), 0)</f>
        <v>0</v>
      </c>
      <c r="AB44" s="39">
        <f>IF($C44&lt;&gt;0, INDEX('Dev Likert Scale Single Score'!$E$2:$E$8, MATCH(INDEX('Admin Single Score'!AB$4:AB$233, MATCH($C44, 'Admin Single Score'!$C$4:$C$233, 0)), 'Dev Likert Scale Single Score'!$D$2:$D$8, 0)), 0)</f>
        <v>0</v>
      </c>
      <c r="AC44" s="39">
        <f>IF($C44&lt;&gt;0, INDEX('Dev Likert Scale Single Score'!$E$2:$E$8, MATCH(INDEX('Admin Single Score'!AC$4:AC$233, MATCH($C44, 'Admin Single Score'!$C$4:$C$233, 0)), 'Dev Likert Scale Single Score'!$D$2:$D$8, 0)), 0)</f>
        <v>0</v>
      </c>
      <c r="AD44" s="39">
        <f>IF($C44&lt;&gt;0, INDEX('Dev Likert Scale Single Score'!$E$2:$E$8, MATCH(INDEX('Admin Single Score'!AD$4:AD$233, MATCH($C44, 'Admin Single Score'!$C$4:$C$233, 0)), 'Dev Likert Scale Single Score'!$D$2:$D$8, 0)), 0)</f>
        <v>0</v>
      </c>
      <c r="AE44" s="39">
        <f>IF($C44&lt;&gt;0, INDEX('Dev Likert Scale Single Score'!$E$2:$E$8, MATCH(INDEX('Admin Single Score'!AE$4:AE$233, MATCH($C44, 'Admin Single Score'!$C$4:$C$233, 0)), 'Dev Likert Scale Single Score'!$D$2:$D$8, 0)), 0)</f>
        <v>0</v>
      </c>
      <c r="AF44" s="39">
        <f>IF($C44&lt;&gt;0, INDEX('Dev Likert Scale Single Score'!$E$2:$E$8, MATCH(INDEX('Admin Single Score'!AF$4:AF$233, MATCH($C44, 'Admin Single Score'!$C$4:$C$233, 0)), 'Dev Likert Scale Single Score'!$D$2:$D$8, 0)), 0)</f>
        <v>0</v>
      </c>
      <c r="AG44" s="39">
        <f>IF($C44&lt;&gt;0, INDEX('Dev Likert Scale Single Score'!$E$2:$E$8, MATCH(INDEX('Admin Single Score'!AG$4:AG$233, MATCH($C44, 'Admin Single Score'!$C$4:$C$233, 0)), 'Dev Likert Scale Single Score'!$D$2:$D$8, 0)), 0)</f>
        <v>0</v>
      </c>
      <c r="AH44" s="39">
        <f>IF($C44&lt;&gt;0, INDEX('Dev Likert Scale Single Score'!$E$2:$E$8, MATCH(INDEX('Admin Single Score'!AH$4:AH$233, MATCH($C44, 'Admin Single Score'!$C$4:$C$233, 0)), 'Dev Likert Scale Single Score'!$D$2:$D$8, 0)), 0)</f>
        <v>0</v>
      </c>
      <c r="AI44" s="39">
        <f>IF($C44&lt;&gt;0, INDEX('Dev Likert Scale Single Score'!$E$2:$E$8, MATCH(INDEX('Admin Single Score'!AI$4:AI$233, MATCH($C44, 'Admin Single Score'!$C$4:$C$233, 0)), 'Dev Likert Scale Single Score'!$D$2:$D$8, 0)), 0)</f>
        <v>0</v>
      </c>
      <c r="AJ44" s="39">
        <f>IF($C44&lt;&gt;0, INDEX('Dev Likert Scale Single Score'!$E$2:$E$8, MATCH(INDEX('Admin Single Score'!AJ$4:AJ$233, MATCH($C44, 'Admin Single Score'!$C$4:$C$233, 0)), 'Dev Likert Scale Single Score'!$D$2:$D$8, 0)), 0)</f>
        <v>0</v>
      </c>
      <c r="AK44" s="39">
        <f>IF($C44&lt;&gt;0, INDEX('Dev Likert Scale Single Score'!$E$2:$E$8, MATCH(INDEX('Admin Single Score'!AK$4:AK$233, MATCH($C44, 'Admin Single Score'!$C$4:$C$233, 0)), 'Dev Likert Scale Single Score'!$D$2:$D$8, 0)), 0)</f>
        <v>0</v>
      </c>
      <c r="AL44" s="39">
        <f>IF($C44&lt;&gt;0, INDEX('Dev Likert Scale Single Score'!$E$2:$E$8, MATCH(INDEX('Admin Single Score'!AL$4:AL$233, MATCH($C44, 'Admin Single Score'!$C$4:$C$233, 0)), 'Dev Likert Scale Single Score'!$D$2:$D$8, 0)), 0)</f>
        <v>0</v>
      </c>
      <c r="AM44" s="39">
        <f>IF($C44&lt;&gt;0, INDEX('Dev Likert Scale Single Score'!$E$2:$E$8, MATCH(INDEX('Admin Single Score'!AM$4:AM$233, MATCH($C44, 'Admin Single Score'!$C$4:$C$233, 0)), 'Dev Likert Scale Single Score'!$D$2:$D$8, 0)), 0)</f>
        <v>0</v>
      </c>
      <c r="AN44" s="39">
        <f>IF($C44&lt;&gt;0, INDEX('Dev Likert Scale Single Score'!$E$2:$E$8, MATCH(INDEX('Admin Single Score'!AN$4:AN$233, MATCH($C44, 'Admin Single Score'!$C$4:$C$233, 0)), 'Dev Likert Scale Single Score'!$D$2:$D$8, 0)), 0)</f>
        <v>0</v>
      </c>
      <c r="AO44" s="39">
        <f>IF($C44&lt;&gt;0, INDEX('Dev Likert Scale Single Score'!$E$2:$E$8, MATCH(INDEX('Admin Single Score'!AO$4:AO$233, MATCH($C44, 'Admin Single Score'!$C$4:$C$233, 0)), 'Dev Likert Scale Single Score'!$D$2:$D$8, 0)), 0)</f>
        <v>0</v>
      </c>
      <c r="AP44" s="39">
        <f>IF($C44&lt;&gt;0, INDEX('Dev Likert Scale Single Score'!$E$2:$E$8, MATCH(INDEX('Admin Single Score'!AP$4:AP$233, MATCH($C44, 'Admin Single Score'!$C$4:$C$233, 0)), 'Dev Likert Scale Single Score'!$D$2:$D$8, 0)), 0)</f>
        <v>0</v>
      </c>
      <c r="AQ44" s="39">
        <f>IF($C44&lt;&gt;0, INDEX('Dev Likert Scale Single Score'!$E$2:$E$8, MATCH(INDEX('Admin Single Score'!AQ$4:AQ$233, MATCH($C44, 'Admin Single Score'!$C$4:$C$233, 0)), 'Dev Likert Scale Single Score'!$D$2:$D$8, 0)), 0)</f>
        <v>0</v>
      </c>
    </row>
    <row r="45" spans="1:43" ht="16.5" thickTop="1" thickBot="1" x14ac:dyDescent="0.3">
      <c r="A45" s="13"/>
      <c r="B45" s="13"/>
      <c r="C45" s="13"/>
      <c r="D45" s="39">
        <f>IF($C45&lt;&gt;0, INDEX('Dev Likert Scale Single Score'!$E$2:$E$8, MATCH(INDEX('Admin Single Score'!D$4:D$233, MATCH($C45, 'Admin Single Score'!$C$4:$C$233, 0)), 'Dev Likert Scale Single Score'!$D$2:$D$8, 0)), 0)</f>
        <v>0</v>
      </c>
      <c r="E45" s="39">
        <f>IF($C45&lt;&gt;0, INDEX('Dev Likert Scale Single Score'!$E$2:$E$8, MATCH(INDEX('Admin Single Score'!E$4:E$233, MATCH($C45, 'Admin Single Score'!$C$4:$C$233, 0)), 'Dev Likert Scale Single Score'!$D$2:$D$8, 0)), 0)</f>
        <v>0</v>
      </c>
      <c r="F45" s="39">
        <f>IF($C45&lt;&gt;0, INDEX('Dev Likert Scale Single Score'!$E$2:$E$8, MATCH(INDEX('Admin Single Score'!F$4:F$233, MATCH($C45, 'Admin Single Score'!$C$4:$C$233, 0)), 'Dev Likert Scale Single Score'!$D$2:$D$8, 0)), 0)</f>
        <v>0</v>
      </c>
      <c r="G45" s="39">
        <f>IF($C45&lt;&gt;0, INDEX('Dev Likert Scale Single Score'!$E$2:$E$8, MATCH(INDEX('Admin Single Score'!G$4:G$233, MATCH($C45, 'Admin Single Score'!$C$4:$C$233, 0)), 'Dev Likert Scale Single Score'!$D$2:$D$8, 0)), 0)</f>
        <v>0</v>
      </c>
      <c r="H45" s="39">
        <f>IF($C45&lt;&gt;0, INDEX('Dev Likert Scale Single Score'!$E$2:$E$8, MATCH(INDEX('Admin Single Score'!H$4:H$233, MATCH($C45, 'Admin Single Score'!$C$4:$C$233, 0)), 'Dev Likert Scale Single Score'!$D$2:$D$8, 0)), 0)</f>
        <v>0</v>
      </c>
      <c r="I45" s="39">
        <f>IF($C45&lt;&gt;0, INDEX('Dev Likert Scale Single Score'!$E$2:$E$8, MATCH(INDEX('Admin Single Score'!I$4:I$233, MATCH($C45, 'Admin Single Score'!$C$4:$C$233, 0)), 'Dev Likert Scale Single Score'!$D$2:$D$8, 0)), 0)</f>
        <v>0</v>
      </c>
      <c r="J45" s="39">
        <f>IF($C45&lt;&gt;0, INDEX('Dev Likert Scale Single Score'!$E$2:$E$8, MATCH(INDEX('Admin Single Score'!J$4:J$233, MATCH($C45, 'Admin Single Score'!$C$4:$C$233, 0)), 'Dev Likert Scale Single Score'!$D$2:$D$8, 0)), 0)</f>
        <v>0</v>
      </c>
      <c r="K45" s="39">
        <f>IF($C45&lt;&gt;0, INDEX('Dev Likert Scale Single Score'!$E$2:$E$8, MATCH(INDEX('Admin Single Score'!K$4:K$233, MATCH($C45, 'Admin Single Score'!$C$4:$C$233, 0)), 'Dev Likert Scale Single Score'!$D$2:$D$8, 0)), 0)</f>
        <v>0</v>
      </c>
      <c r="L45" s="39">
        <f>IF($C45&lt;&gt;0, INDEX('Dev Likert Scale Single Score'!$E$2:$E$8, MATCH(INDEX('Admin Single Score'!L$4:L$233, MATCH($C45, 'Admin Single Score'!$C$4:$C$233, 0)), 'Dev Likert Scale Single Score'!$D$2:$D$8, 0)), 0)</f>
        <v>0</v>
      </c>
      <c r="M45" s="39">
        <f>IF($C45&lt;&gt;0, INDEX('Dev Likert Scale Single Score'!$E$2:$E$8, MATCH(INDEX('Admin Single Score'!M$4:M$233, MATCH($C45, 'Admin Single Score'!$C$4:$C$233, 0)), 'Dev Likert Scale Single Score'!$D$2:$D$8, 0)), 0)</f>
        <v>0</v>
      </c>
      <c r="N45" s="39">
        <f>IF($C45&lt;&gt;0, INDEX('Dev Likert Scale Single Score'!$E$2:$E$8, MATCH(INDEX('Admin Single Score'!N$4:N$233, MATCH($C45, 'Admin Single Score'!$C$4:$C$233, 0)), 'Dev Likert Scale Single Score'!$D$2:$D$8, 0)), 0)</f>
        <v>0</v>
      </c>
      <c r="O45" s="39">
        <f>IF($C45&lt;&gt;0, INDEX('Dev Likert Scale Single Score'!$E$2:$E$8, MATCH(INDEX('Admin Single Score'!O$4:O$233, MATCH($C45, 'Admin Single Score'!$C$4:$C$233, 0)), 'Dev Likert Scale Single Score'!$D$2:$D$8, 0)), 0)</f>
        <v>0</v>
      </c>
      <c r="P45" s="39">
        <f>IF($C45&lt;&gt;0, INDEX('Dev Likert Scale Single Score'!$E$2:$E$8, MATCH(INDEX('Admin Single Score'!P$4:P$233, MATCH($C45, 'Admin Single Score'!$C$4:$C$233, 0)), 'Dev Likert Scale Single Score'!$D$2:$D$8, 0)), 0)</f>
        <v>0</v>
      </c>
      <c r="Q45" s="39">
        <f>IF($C45&lt;&gt;0, INDEX('Dev Likert Scale Single Score'!$E$2:$E$8, MATCH(INDEX('Admin Single Score'!Q$4:Q$233, MATCH($C45, 'Admin Single Score'!$C$4:$C$233, 0)), 'Dev Likert Scale Single Score'!$D$2:$D$8, 0)), 0)</f>
        <v>0</v>
      </c>
      <c r="R45" s="39">
        <f>IF($C45&lt;&gt;0, INDEX('Dev Likert Scale Single Score'!$E$2:$E$8, MATCH(INDEX('Admin Single Score'!R$4:R$233, MATCH($C45, 'Admin Single Score'!$C$4:$C$233, 0)), 'Dev Likert Scale Single Score'!$D$2:$D$8, 0)), 0)</f>
        <v>0</v>
      </c>
      <c r="S45" s="39">
        <f>IF($C45&lt;&gt;0, INDEX('Dev Likert Scale Single Score'!$E$2:$E$8, MATCH(INDEX('Admin Single Score'!S$4:S$233, MATCH($C45, 'Admin Single Score'!$C$4:$C$233, 0)), 'Dev Likert Scale Single Score'!$D$2:$D$8, 0)), 0)</f>
        <v>0</v>
      </c>
      <c r="T45" s="39">
        <f>IF($C45&lt;&gt;0, INDEX('Dev Likert Scale Single Score'!$E$2:$E$8, MATCH(INDEX('Admin Single Score'!T$4:T$233, MATCH($C45, 'Admin Single Score'!$C$4:$C$233, 0)), 'Dev Likert Scale Single Score'!$D$2:$D$8, 0)), 0)</f>
        <v>0</v>
      </c>
      <c r="U45" s="39">
        <f>IF($C45&lt;&gt;0, INDEX('Dev Likert Scale Single Score'!$E$2:$E$8, MATCH(INDEX('Admin Single Score'!U$4:U$233, MATCH($C45, 'Admin Single Score'!$C$4:$C$233, 0)), 'Dev Likert Scale Single Score'!$D$2:$D$8, 0)), 0)</f>
        <v>0</v>
      </c>
      <c r="V45" s="39">
        <f>IF($C45&lt;&gt;0, INDEX('Dev Likert Scale Single Score'!$E$2:$E$8, MATCH(INDEX('Admin Single Score'!V$4:V$233, MATCH($C45, 'Admin Single Score'!$C$4:$C$233, 0)), 'Dev Likert Scale Single Score'!$D$2:$D$8, 0)), 0)</f>
        <v>0</v>
      </c>
      <c r="W45" s="39">
        <f>IF($C45&lt;&gt;0, INDEX('Dev Likert Scale Single Score'!$E$2:$E$8, MATCH(INDEX('Admin Single Score'!W$4:W$233, MATCH($C45, 'Admin Single Score'!$C$4:$C$233, 0)), 'Dev Likert Scale Single Score'!$D$2:$D$8, 0)), 0)</f>
        <v>0</v>
      </c>
      <c r="X45" s="39">
        <f>IF($C45&lt;&gt;0, INDEX('Dev Likert Scale Single Score'!$E$2:$E$8, MATCH(INDEX('Admin Single Score'!X$4:X$233, MATCH($C45, 'Admin Single Score'!$C$4:$C$233, 0)), 'Dev Likert Scale Single Score'!$D$2:$D$8, 0)), 0)</f>
        <v>0</v>
      </c>
      <c r="Y45" s="39">
        <f>IF($C45&lt;&gt;0, INDEX('Dev Likert Scale Single Score'!$E$2:$E$8, MATCH(INDEX('Admin Single Score'!Y$4:Y$233, MATCH($C45, 'Admin Single Score'!$C$4:$C$233, 0)), 'Dev Likert Scale Single Score'!$D$2:$D$8, 0)), 0)</f>
        <v>0</v>
      </c>
      <c r="Z45" s="39">
        <f>IF($C45&lt;&gt;0, INDEX('Dev Likert Scale Single Score'!$E$2:$E$8, MATCH(INDEX('Admin Single Score'!Z$4:Z$233, MATCH($C45, 'Admin Single Score'!$C$4:$C$233, 0)), 'Dev Likert Scale Single Score'!$D$2:$D$8, 0)), 0)</f>
        <v>0</v>
      </c>
      <c r="AA45" s="39">
        <f>IF($C45&lt;&gt;0, INDEX('Dev Likert Scale Single Score'!$E$2:$E$8, MATCH(INDEX('Admin Single Score'!AA$4:AA$233, MATCH($C45, 'Admin Single Score'!$C$4:$C$233, 0)), 'Dev Likert Scale Single Score'!$D$2:$D$8, 0)), 0)</f>
        <v>0</v>
      </c>
      <c r="AB45" s="39">
        <f>IF($C45&lt;&gt;0, INDEX('Dev Likert Scale Single Score'!$E$2:$E$8, MATCH(INDEX('Admin Single Score'!AB$4:AB$233, MATCH($C45, 'Admin Single Score'!$C$4:$C$233, 0)), 'Dev Likert Scale Single Score'!$D$2:$D$8, 0)), 0)</f>
        <v>0</v>
      </c>
      <c r="AC45" s="39">
        <f>IF($C45&lt;&gt;0, INDEX('Dev Likert Scale Single Score'!$E$2:$E$8, MATCH(INDEX('Admin Single Score'!AC$4:AC$233, MATCH($C45, 'Admin Single Score'!$C$4:$C$233, 0)), 'Dev Likert Scale Single Score'!$D$2:$D$8, 0)), 0)</f>
        <v>0</v>
      </c>
      <c r="AD45" s="39">
        <f>IF($C45&lt;&gt;0, INDEX('Dev Likert Scale Single Score'!$E$2:$E$8, MATCH(INDEX('Admin Single Score'!AD$4:AD$233, MATCH($C45, 'Admin Single Score'!$C$4:$C$233, 0)), 'Dev Likert Scale Single Score'!$D$2:$D$8, 0)), 0)</f>
        <v>0</v>
      </c>
      <c r="AE45" s="39">
        <f>IF($C45&lt;&gt;0, INDEX('Dev Likert Scale Single Score'!$E$2:$E$8, MATCH(INDEX('Admin Single Score'!AE$4:AE$233, MATCH($C45, 'Admin Single Score'!$C$4:$C$233, 0)), 'Dev Likert Scale Single Score'!$D$2:$D$8, 0)), 0)</f>
        <v>0</v>
      </c>
      <c r="AF45" s="39">
        <f>IF($C45&lt;&gt;0, INDEX('Dev Likert Scale Single Score'!$E$2:$E$8, MATCH(INDEX('Admin Single Score'!AF$4:AF$233, MATCH($C45, 'Admin Single Score'!$C$4:$C$233, 0)), 'Dev Likert Scale Single Score'!$D$2:$D$8, 0)), 0)</f>
        <v>0</v>
      </c>
      <c r="AG45" s="39">
        <f>IF($C45&lt;&gt;0, INDEX('Dev Likert Scale Single Score'!$E$2:$E$8, MATCH(INDEX('Admin Single Score'!AG$4:AG$233, MATCH($C45, 'Admin Single Score'!$C$4:$C$233, 0)), 'Dev Likert Scale Single Score'!$D$2:$D$8, 0)), 0)</f>
        <v>0</v>
      </c>
      <c r="AH45" s="39">
        <f>IF($C45&lt;&gt;0, INDEX('Dev Likert Scale Single Score'!$E$2:$E$8, MATCH(INDEX('Admin Single Score'!AH$4:AH$233, MATCH($C45, 'Admin Single Score'!$C$4:$C$233, 0)), 'Dev Likert Scale Single Score'!$D$2:$D$8, 0)), 0)</f>
        <v>0</v>
      </c>
      <c r="AI45" s="39">
        <f>IF($C45&lt;&gt;0, INDEX('Dev Likert Scale Single Score'!$E$2:$E$8, MATCH(INDEX('Admin Single Score'!AI$4:AI$233, MATCH($C45, 'Admin Single Score'!$C$4:$C$233, 0)), 'Dev Likert Scale Single Score'!$D$2:$D$8, 0)), 0)</f>
        <v>0</v>
      </c>
      <c r="AJ45" s="39">
        <f>IF($C45&lt;&gt;0, INDEX('Dev Likert Scale Single Score'!$E$2:$E$8, MATCH(INDEX('Admin Single Score'!AJ$4:AJ$233, MATCH($C45, 'Admin Single Score'!$C$4:$C$233, 0)), 'Dev Likert Scale Single Score'!$D$2:$D$8, 0)), 0)</f>
        <v>0</v>
      </c>
      <c r="AK45" s="39">
        <f>IF($C45&lt;&gt;0, INDEX('Dev Likert Scale Single Score'!$E$2:$E$8, MATCH(INDEX('Admin Single Score'!AK$4:AK$233, MATCH($C45, 'Admin Single Score'!$C$4:$C$233, 0)), 'Dev Likert Scale Single Score'!$D$2:$D$8, 0)), 0)</f>
        <v>0</v>
      </c>
      <c r="AL45" s="39">
        <f>IF($C45&lt;&gt;0, INDEX('Dev Likert Scale Single Score'!$E$2:$E$8, MATCH(INDEX('Admin Single Score'!AL$4:AL$233, MATCH($C45, 'Admin Single Score'!$C$4:$C$233, 0)), 'Dev Likert Scale Single Score'!$D$2:$D$8, 0)), 0)</f>
        <v>0</v>
      </c>
      <c r="AM45" s="39">
        <f>IF($C45&lt;&gt;0, INDEX('Dev Likert Scale Single Score'!$E$2:$E$8, MATCH(INDEX('Admin Single Score'!AM$4:AM$233, MATCH($C45, 'Admin Single Score'!$C$4:$C$233, 0)), 'Dev Likert Scale Single Score'!$D$2:$D$8, 0)), 0)</f>
        <v>0</v>
      </c>
      <c r="AN45" s="39">
        <f>IF($C45&lt;&gt;0, INDEX('Dev Likert Scale Single Score'!$E$2:$E$8, MATCH(INDEX('Admin Single Score'!AN$4:AN$233, MATCH($C45, 'Admin Single Score'!$C$4:$C$233, 0)), 'Dev Likert Scale Single Score'!$D$2:$D$8, 0)), 0)</f>
        <v>0</v>
      </c>
      <c r="AO45" s="39">
        <f>IF($C45&lt;&gt;0, INDEX('Dev Likert Scale Single Score'!$E$2:$E$8, MATCH(INDEX('Admin Single Score'!AO$4:AO$233, MATCH($C45, 'Admin Single Score'!$C$4:$C$233, 0)), 'Dev Likert Scale Single Score'!$D$2:$D$8, 0)), 0)</f>
        <v>0</v>
      </c>
      <c r="AP45" s="39">
        <f>IF($C45&lt;&gt;0, INDEX('Dev Likert Scale Single Score'!$E$2:$E$8, MATCH(INDEX('Admin Single Score'!AP$4:AP$233, MATCH($C45, 'Admin Single Score'!$C$4:$C$233, 0)), 'Dev Likert Scale Single Score'!$D$2:$D$8, 0)), 0)</f>
        <v>0</v>
      </c>
      <c r="AQ45" s="39">
        <f>IF($C45&lt;&gt;0, INDEX('Dev Likert Scale Single Score'!$E$2:$E$8, MATCH(INDEX('Admin Single Score'!AQ$4:AQ$233, MATCH($C45, 'Admin Single Score'!$C$4:$C$233, 0)), 'Dev Likert Scale Single Score'!$D$2:$D$8, 0)), 0)</f>
        <v>0</v>
      </c>
    </row>
    <row r="46" spans="1:43" ht="16.5" thickTop="1" thickBot="1" x14ac:dyDescent="0.3">
      <c r="A46" s="13"/>
      <c r="B46" s="13"/>
      <c r="C46" s="13"/>
      <c r="D46" s="39">
        <f>IF($C46&lt;&gt;0, INDEX('Dev Likert Scale Single Score'!$E$2:$E$8, MATCH(INDEX('Admin Single Score'!D$4:D$233, MATCH($C46, 'Admin Single Score'!$C$4:$C$233, 0)), 'Dev Likert Scale Single Score'!$D$2:$D$8, 0)), 0)</f>
        <v>0</v>
      </c>
      <c r="E46" s="39">
        <f>IF($C46&lt;&gt;0, INDEX('Dev Likert Scale Single Score'!$E$2:$E$8, MATCH(INDEX('Admin Single Score'!E$4:E$233, MATCH($C46, 'Admin Single Score'!$C$4:$C$233, 0)), 'Dev Likert Scale Single Score'!$D$2:$D$8, 0)), 0)</f>
        <v>0</v>
      </c>
      <c r="F46" s="39">
        <f>IF($C46&lt;&gt;0, INDEX('Dev Likert Scale Single Score'!$E$2:$E$8, MATCH(INDEX('Admin Single Score'!F$4:F$233, MATCH($C46, 'Admin Single Score'!$C$4:$C$233, 0)), 'Dev Likert Scale Single Score'!$D$2:$D$8, 0)), 0)</f>
        <v>0</v>
      </c>
      <c r="G46" s="39">
        <f>IF($C46&lt;&gt;0, INDEX('Dev Likert Scale Single Score'!$E$2:$E$8, MATCH(INDEX('Admin Single Score'!G$4:G$233, MATCH($C46, 'Admin Single Score'!$C$4:$C$233, 0)), 'Dev Likert Scale Single Score'!$D$2:$D$8, 0)), 0)</f>
        <v>0</v>
      </c>
      <c r="H46" s="39">
        <f>IF($C46&lt;&gt;0, INDEX('Dev Likert Scale Single Score'!$E$2:$E$8, MATCH(INDEX('Admin Single Score'!H$4:H$233, MATCH($C46, 'Admin Single Score'!$C$4:$C$233, 0)), 'Dev Likert Scale Single Score'!$D$2:$D$8, 0)), 0)</f>
        <v>0</v>
      </c>
      <c r="I46" s="39">
        <f>IF($C46&lt;&gt;0, INDEX('Dev Likert Scale Single Score'!$E$2:$E$8, MATCH(INDEX('Admin Single Score'!I$4:I$233, MATCH($C46, 'Admin Single Score'!$C$4:$C$233, 0)), 'Dev Likert Scale Single Score'!$D$2:$D$8, 0)), 0)</f>
        <v>0</v>
      </c>
      <c r="J46" s="39">
        <f>IF($C46&lt;&gt;0, INDEX('Dev Likert Scale Single Score'!$E$2:$E$8, MATCH(INDEX('Admin Single Score'!J$4:J$233, MATCH($C46, 'Admin Single Score'!$C$4:$C$233, 0)), 'Dev Likert Scale Single Score'!$D$2:$D$8, 0)), 0)</f>
        <v>0</v>
      </c>
      <c r="K46" s="39">
        <f>IF($C46&lt;&gt;0, INDEX('Dev Likert Scale Single Score'!$E$2:$E$8, MATCH(INDEX('Admin Single Score'!K$4:K$233, MATCH($C46, 'Admin Single Score'!$C$4:$C$233, 0)), 'Dev Likert Scale Single Score'!$D$2:$D$8, 0)), 0)</f>
        <v>0</v>
      </c>
      <c r="L46" s="39">
        <f>IF($C46&lt;&gt;0, INDEX('Dev Likert Scale Single Score'!$E$2:$E$8, MATCH(INDEX('Admin Single Score'!L$4:L$233, MATCH($C46, 'Admin Single Score'!$C$4:$C$233, 0)), 'Dev Likert Scale Single Score'!$D$2:$D$8, 0)), 0)</f>
        <v>0</v>
      </c>
      <c r="M46" s="39">
        <f>IF($C46&lt;&gt;0, INDEX('Dev Likert Scale Single Score'!$E$2:$E$8, MATCH(INDEX('Admin Single Score'!M$4:M$233, MATCH($C46, 'Admin Single Score'!$C$4:$C$233, 0)), 'Dev Likert Scale Single Score'!$D$2:$D$8, 0)), 0)</f>
        <v>0</v>
      </c>
      <c r="N46" s="39">
        <f>IF($C46&lt;&gt;0, INDEX('Dev Likert Scale Single Score'!$E$2:$E$8, MATCH(INDEX('Admin Single Score'!N$4:N$233, MATCH($C46, 'Admin Single Score'!$C$4:$C$233, 0)), 'Dev Likert Scale Single Score'!$D$2:$D$8, 0)), 0)</f>
        <v>0</v>
      </c>
      <c r="O46" s="39">
        <f>IF($C46&lt;&gt;0, INDEX('Dev Likert Scale Single Score'!$E$2:$E$8, MATCH(INDEX('Admin Single Score'!O$4:O$233, MATCH($C46, 'Admin Single Score'!$C$4:$C$233, 0)), 'Dev Likert Scale Single Score'!$D$2:$D$8, 0)), 0)</f>
        <v>0</v>
      </c>
      <c r="P46" s="39">
        <f>IF($C46&lt;&gt;0, INDEX('Dev Likert Scale Single Score'!$E$2:$E$8, MATCH(INDEX('Admin Single Score'!P$4:P$233, MATCH($C46, 'Admin Single Score'!$C$4:$C$233, 0)), 'Dev Likert Scale Single Score'!$D$2:$D$8, 0)), 0)</f>
        <v>0</v>
      </c>
      <c r="Q46" s="39">
        <f>IF($C46&lt;&gt;0, INDEX('Dev Likert Scale Single Score'!$E$2:$E$8, MATCH(INDEX('Admin Single Score'!Q$4:Q$233, MATCH($C46, 'Admin Single Score'!$C$4:$C$233, 0)), 'Dev Likert Scale Single Score'!$D$2:$D$8, 0)), 0)</f>
        <v>0</v>
      </c>
      <c r="R46" s="39">
        <f>IF($C46&lt;&gt;0, INDEX('Dev Likert Scale Single Score'!$E$2:$E$8, MATCH(INDEX('Admin Single Score'!R$4:R$233, MATCH($C46, 'Admin Single Score'!$C$4:$C$233, 0)), 'Dev Likert Scale Single Score'!$D$2:$D$8, 0)), 0)</f>
        <v>0</v>
      </c>
      <c r="S46" s="39">
        <f>IF($C46&lt;&gt;0, INDEX('Dev Likert Scale Single Score'!$E$2:$E$8, MATCH(INDEX('Admin Single Score'!S$4:S$233, MATCH($C46, 'Admin Single Score'!$C$4:$C$233, 0)), 'Dev Likert Scale Single Score'!$D$2:$D$8, 0)), 0)</f>
        <v>0</v>
      </c>
      <c r="T46" s="39">
        <f>IF($C46&lt;&gt;0, INDEX('Dev Likert Scale Single Score'!$E$2:$E$8, MATCH(INDEX('Admin Single Score'!T$4:T$233, MATCH($C46, 'Admin Single Score'!$C$4:$C$233, 0)), 'Dev Likert Scale Single Score'!$D$2:$D$8, 0)), 0)</f>
        <v>0</v>
      </c>
      <c r="U46" s="39">
        <f>IF($C46&lt;&gt;0, INDEX('Dev Likert Scale Single Score'!$E$2:$E$8, MATCH(INDEX('Admin Single Score'!U$4:U$233, MATCH($C46, 'Admin Single Score'!$C$4:$C$233, 0)), 'Dev Likert Scale Single Score'!$D$2:$D$8, 0)), 0)</f>
        <v>0</v>
      </c>
      <c r="V46" s="39">
        <f>IF($C46&lt;&gt;0, INDEX('Dev Likert Scale Single Score'!$E$2:$E$8, MATCH(INDEX('Admin Single Score'!V$4:V$233, MATCH($C46, 'Admin Single Score'!$C$4:$C$233, 0)), 'Dev Likert Scale Single Score'!$D$2:$D$8, 0)), 0)</f>
        <v>0</v>
      </c>
      <c r="W46" s="39">
        <f>IF($C46&lt;&gt;0, INDEX('Dev Likert Scale Single Score'!$E$2:$E$8, MATCH(INDEX('Admin Single Score'!W$4:W$233, MATCH($C46, 'Admin Single Score'!$C$4:$C$233, 0)), 'Dev Likert Scale Single Score'!$D$2:$D$8, 0)), 0)</f>
        <v>0</v>
      </c>
      <c r="X46" s="39">
        <f>IF($C46&lt;&gt;0, INDEX('Dev Likert Scale Single Score'!$E$2:$E$8, MATCH(INDEX('Admin Single Score'!X$4:X$233, MATCH($C46, 'Admin Single Score'!$C$4:$C$233, 0)), 'Dev Likert Scale Single Score'!$D$2:$D$8, 0)), 0)</f>
        <v>0</v>
      </c>
      <c r="Y46" s="39">
        <f>IF($C46&lt;&gt;0, INDEX('Dev Likert Scale Single Score'!$E$2:$E$8, MATCH(INDEX('Admin Single Score'!Y$4:Y$233, MATCH($C46, 'Admin Single Score'!$C$4:$C$233, 0)), 'Dev Likert Scale Single Score'!$D$2:$D$8, 0)), 0)</f>
        <v>0</v>
      </c>
      <c r="Z46" s="39">
        <f>IF($C46&lt;&gt;0, INDEX('Dev Likert Scale Single Score'!$E$2:$E$8, MATCH(INDEX('Admin Single Score'!Z$4:Z$233, MATCH($C46, 'Admin Single Score'!$C$4:$C$233, 0)), 'Dev Likert Scale Single Score'!$D$2:$D$8, 0)), 0)</f>
        <v>0</v>
      </c>
      <c r="AA46" s="39">
        <f>IF($C46&lt;&gt;0, INDEX('Dev Likert Scale Single Score'!$E$2:$E$8, MATCH(INDEX('Admin Single Score'!AA$4:AA$233, MATCH($C46, 'Admin Single Score'!$C$4:$C$233, 0)), 'Dev Likert Scale Single Score'!$D$2:$D$8, 0)), 0)</f>
        <v>0</v>
      </c>
      <c r="AB46" s="39">
        <f>IF($C46&lt;&gt;0, INDEX('Dev Likert Scale Single Score'!$E$2:$E$8, MATCH(INDEX('Admin Single Score'!AB$4:AB$233, MATCH($C46, 'Admin Single Score'!$C$4:$C$233, 0)), 'Dev Likert Scale Single Score'!$D$2:$D$8, 0)), 0)</f>
        <v>0</v>
      </c>
      <c r="AC46" s="39">
        <f>IF($C46&lt;&gt;0, INDEX('Dev Likert Scale Single Score'!$E$2:$E$8, MATCH(INDEX('Admin Single Score'!AC$4:AC$233, MATCH($C46, 'Admin Single Score'!$C$4:$C$233, 0)), 'Dev Likert Scale Single Score'!$D$2:$D$8, 0)), 0)</f>
        <v>0</v>
      </c>
      <c r="AD46" s="39">
        <f>IF($C46&lt;&gt;0, INDEX('Dev Likert Scale Single Score'!$E$2:$E$8, MATCH(INDEX('Admin Single Score'!AD$4:AD$233, MATCH($C46, 'Admin Single Score'!$C$4:$C$233, 0)), 'Dev Likert Scale Single Score'!$D$2:$D$8, 0)), 0)</f>
        <v>0</v>
      </c>
      <c r="AE46" s="39">
        <f>IF($C46&lt;&gt;0, INDEX('Dev Likert Scale Single Score'!$E$2:$E$8, MATCH(INDEX('Admin Single Score'!AE$4:AE$233, MATCH($C46, 'Admin Single Score'!$C$4:$C$233, 0)), 'Dev Likert Scale Single Score'!$D$2:$D$8, 0)), 0)</f>
        <v>0</v>
      </c>
      <c r="AF46" s="39">
        <f>IF($C46&lt;&gt;0, INDEX('Dev Likert Scale Single Score'!$E$2:$E$8, MATCH(INDEX('Admin Single Score'!AF$4:AF$233, MATCH($C46, 'Admin Single Score'!$C$4:$C$233, 0)), 'Dev Likert Scale Single Score'!$D$2:$D$8, 0)), 0)</f>
        <v>0</v>
      </c>
      <c r="AG46" s="39">
        <f>IF($C46&lt;&gt;0, INDEX('Dev Likert Scale Single Score'!$E$2:$E$8, MATCH(INDEX('Admin Single Score'!AG$4:AG$233, MATCH($C46, 'Admin Single Score'!$C$4:$C$233, 0)), 'Dev Likert Scale Single Score'!$D$2:$D$8, 0)), 0)</f>
        <v>0</v>
      </c>
      <c r="AH46" s="39">
        <f>IF($C46&lt;&gt;0, INDEX('Dev Likert Scale Single Score'!$E$2:$E$8, MATCH(INDEX('Admin Single Score'!AH$4:AH$233, MATCH($C46, 'Admin Single Score'!$C$4:$C$233, 0)), 'Dev Likert Scale Single Score'!$D$2:$D$8, 0)), 0)</f>
        <v>0</v>
      </c>
      <c r="AI46" s="39">
        <f>IF($C46&lt;&gt;0, INDEX('Dev Likert Scale Single Score'!$E$2:$E$8, MATCH(INDEX('Admin Single Score'!AI$4:AI$233, MATCH($C46, 'Admin Single Score'!$C$4:$C$233, 0)), 'Dev Likert Scale Single Score'!$D$2:$D$8, 0)), 0)</f>
        <v>0</v>
      </c>
      <c r="AJ46" s="39">
        <f>IF($C46&lt;&gt;0, INDEX('Dev Likert Scale Single Score'!$E$2:$E$8, MATCH(INDEX('Admin Single Score'!AJ$4:AJ$233, MATCH($C46, 'Admin Single Score'!$C$4:$C$233, 0)), 'Dev Likert Scale Single Score'!$D$2:$D$8, 0)), 0)</f>
        <v>0</v>
      </c>
      <c r="AK46" s="39">
        <f>IF($C46&lt;&gt;0, INDEX('Dev Likert Scale Single Score'!$E$2:$E$8, MATCH(INDEX('Admin Single Score'!AK$4:AK$233, MATCH($C46, 'Admin Single Score'!$C$4:$C$233, 0)), 'Dev Likert Scale Single Score'!$D$2:$D$8, 0)), 0)</f>
        <v>0</v>
      </c>
      <c r="AL46" s="39">
        <f>IF($C46&lt;&gt;0, INDEX('Dev Likert Scale Single Score'!$E$2:$E$8, MATCH(INDEX('Admin Single Score'!AL$4:AL$233, MATCH($C46, 'Admin Single Score'!$C$4:$C$233, 0)), 'Dev Likert Scale Single Score'!$D$2:$D$8, 0)), 0)</f>
        <v>0</v>
      </c>
      <c r="AM46" s="39">
        <f>IF($C46&lt;&gt;0, INDEX('Dev Likert Scale Single Score'!$E$2:$E$8, MATCH(INDEX('Admin Single Score'!AM$4:AM$233, MATCH($C46, 'Admin Single Score'!$C$4:$C$233, 0)), 'Dev Likert Scale Single Score'!$D$2:$D$8, 0)), 0)</f>
        <v>0</v>
      </c>
      <c r="AN46" s="39">
        <f>IF($C46&lt;&gt;0, INDEX('Dev Likert Scale Single Score'!$E$2:$E$8, MATCH(INDEX('Admin Single Score'!AN$4:AN$233, MATCH($C46, 'Admin Single Score'!$C$4:$C$233, 0)), 'Dev Likert Scale Single Score'!$D$2:$D$8, 0)), 0)</f>
        <v>0</v>
      </c>
      <c r="AO46" s="39">
        <f>IF($C46&lt;&gt;0, INDEX('Dev Likert Scale Single Score'!$E$2:$E$8, MATCH(INDEX('Admin Single Score'!AO$4:AO$233, MATCH($C46, 'Admin Single Score'!$C$4:$C$233, 0)), 'Dev Likert Scale Single Score'!$D$2:$D$8, 0)), 0)</f>
        <v>0</v>
      </c>
      <c r="AP46" s="39">
        <f>IF($C46&lt;&gt;0, INDEX('Dev Likert Scale Single Score'!$E$2:$E$8, MATCH(INDEX('Admin Single Score'!AP$4:AP$233, MATCH($C46, 'Admin Single Score'!$C$4:$C$233, 0)), 'Dev Likert Scale Single Score'!$D$2:$D$8, 0)), 0)</f>
        <v>0</v>
      </c>
      <c r="AQ46" s="39">
        <f>IF($C46&lt;&gt;0, INDEX('Dev Likert Scale Single Score'!$E$2:$E$8, MATCH(INDEX('Admin Single Score'!AQ$4:AQ$233, MATCH($C46, 'Admin Single Score'!$C$4:$C$233, 0)), 'Dev Likert Scale Single Score'!$D$2:$D$8, 0)), 0)</f>
        <v>0</v>
      </c>
    </row>
    <row r="47" spans="1:43" ht="16.5" thickTop="1" thickBot="1" x14ac:dyDescent="0.3">
      <c r="A47" s="13"/>
      <c r="B47" s="13"/>
      <c r="C47" s="13"/>
      <c r="D47" s="39">
        <f>IF($C47&lt;&gt;0, INDEX('Dev Likert Scale Single Score'!$E$2:$E$8, MATCH(INDEX('Admin Single Score'!D$4:D$233, MATCH($C47, 'Admin Single Score'!$C$4:$C$233, 0)), 'Dev Likert Scale Single Score'!$D$2:$D$8, 0)), 0)</f>
        <v>0</v>
      </c>
      <c r="E47" s="39">
        <f>IF($C47&lt;&gt;0, INDEX('Dev Likert Scale Single Score'!$E$2:$E$8, MATCH(INDEX('Admin Single Score'!E$4:E$233, MATCH($C47, 'Admin Single Score'!$C$4:$C$233, 0)), 'Dev Likert Scale Single Score'!$D$2:$D$8, 0)), 0)</f>
        <v>0</v>
      </c>
      <c r="F47" s="39">
        <f>IF($C47&lt;&gt;0, INDEX('Dev Likert Scale Single Score'!$E$2:$E$8, MATCH(INDEX('Admin Single Score'!F$4:F$233, MATCH($C47, 'Admin Single Score'!$C$4:$C$233, 0)), 'Dev Likert Scale Single Score'!$D$2:$D$8, 0)), 0)</f>
        <v>0</v>
      </c>
      <c r="G47" s="39">
        <f>IF($C47&lt;&gt;0, INDEX('Dev Likert Scale Single Score'!$E$2:$E$8, MATCH(INDEX('Admin Single Score'!G$4:G$233, MATCH($C47, 'Admin Single Score'!$C$4:$C$233, 0)), 'Dev Likert Scale Single Score'!$D$2:$D$8, 0)), 0)</f>
        <v>0</v>
      </c>
      <c r="H47" s="39">
        <f>IF($C47&lt;&gt;0, INDEX('Dev Likert Scale Single Score'!$E$2:$E$8, MATCH(INDEX('Admin Single Score'!H$4:H$233, MATCH($C47, 'Admin Single Score'!$C$4:$C$233, 0)), 'Dev Likert Scale Single Score'!$D$2:$D$8, 0)), 0)</f>
        <v>0</v>
      </c>
      <c r="I47" s="39">
        <f>IF($C47&lt;&gt;0, INDEX('Dev Likert Scale Single Score'!$E$2:$E$8, MATCH(INDEX('Admin Single Score'!I$4:I$233, MATCH($C47, 'Admin Single Score'!$C$4:$C$233, 0)), 'Dev Likert Scale Single Score'!$D$2:$D$8, 0)), 0)</f>
        <v>0</v>
      </c>
      <c r="J47" s="39">
        <f>IF($C47&lt;&gt;0, INDEX('Dev Likert Scale Single Score'!$E$2:$E$8, MATCH(INDEX('Admin Single Score'!J$4:J$233, MATCH($C47, 'Admin Single Score'!$C$4:$C$233, 0)), 'Dev Likert Scale Single Score'!$D$2:$D$8, 0)), 0)</f>
        <v>0</v>
      </c>
      <c r="K47" s="39">
        <f>IF($C47&lt;&gt;0, INDEX('Dev Likert Scale Single Score'!$E$2:$E$8, MATCH(INDEX('Admin Single Score'!K$4:K$233, MATCH($C47, 'Admin Single Score'!$C$4:$C$233, 0)), 'Dev Likert Scale Single Score'!$D$2:$D$8, 0)), 0)</f>
        <v>0</v>
      </c>
      <c r="L47" s="39">
        <f>IF($C47&lt;&gt;0, INDEX('Dev Likert Scale Single Score'!$E$2:$E$8, MATCH(INDEX('Admin Single Score'!L$4:L$233, MATCH($C47, 'Admin Single Score'!$C$4:$C$233, 0)), 'Dev Likert Scale Single Score'!$D$2:$D$8, 0)), 0)</f>
        <v>0</v>
      </c>
      <c r="M47" s="39">
        <f>IF($C47&lt;&gt;0, INDEX('Dev Likert Scale Single Score'!$E$2:$E$8, MATCH(INDEX('Admin Single Score'!M$4:M$233, MATCH($C47, 'Admin Single Score'!$C$4:$C$233, 0)), 'Dev Likert Scale Single Score'!$D$2:$D$8, 0)), 0)</f>
        <v>0</v>
      </c>
      <c r="N47" s="39">
        <f>IF($C47&lt;&gt;0, INDEX('Dev Likert Scale Single Score'!$E$2:$E$8, MATCH(INDEX('Admin Single Score'!N$4:N$233, MATCH($C47, 'Admin Single Score'!$C$4:$C$233, 0)), 'Dev Likert Scale Single Score'!$D$2:$D$8, 0)), 0)</f>
        <v>0</v>
      </c>
      <c r="O47" s="39">
        <f>IF($C47&lt;&gt;0, INDEX('Dev Likert Scale Single Score'!$E$2:$E$8, MATCH(INDEX('Admin Single Score'!O$4:O$233, MATCH($C47, 'Admin Single Score'!$C$4:$C$233, 0)), 'Dev Likert Scale Single Score'!$D$2:$D$8, 0)), 0)</f>
        <v>0</v>
      </c>
      <c r="P47" s="39">
        <f>IF($C47&lt;&gt;0, INDEX('Dev Likert Scale Single Score'!$E$2:$E$8, MATCH(INDEX('Admin Single Score'!P$4:P$233, MATCH($C47, 'Admin Single Score'!$C$4:$C$233, 0)), 'Dev Likert Scale Single Score'!$D$2:$D$8, 0)), 0)</f>
        <v>0</v>
      </c>
      <c r="Q47" s="39">
        <f>IF($C47&lt;&gt;0, INDEX('Dev Likert Scale Single Score'!$E$2:$E$8, MATCH(INDEX('Admin Single Score'!Q$4:Q$233, MATCH($C47, 'Admin Single Score'!$C$4:$C$233, 0)), 'Dev Likert Scale Single Score'!$D$2:$D$8, 0)), 0)</f>
        <v>0</v>
      </c>
      <c r="R47" s="39">
        <f>IF($C47&lt;&gt;0, INDEX('Dev Likert Scale Single Score'!$E$2:$E$8, MATCH(INDEX('Admin Single Score'!R$4:R$233, MATCH($C47, 'Admin Single Score'!$C$4:$C$233, 0)), 'Dev Likert Scale Single Score'!$D$2:$D$8, 0)), 0)</f>
        <v>0</v>
      </c>
      <c r="S47" s="39">
        <f>IF($C47&lt;&gt;0, INDEX('Dev Likert Scale Single Score'!$E$2:$E$8, MATCH(INDEX('Admin Single Score'!S$4:S$233, MATCH($C47, 'Admin Single Score'!$C$4:$C$233, 0)), 'Dev Likert Scale Single Score'!$D$2:$D$8, 0)), 0)</f>
        <v>0</v>
      </c>
      <c r="T47" s="39">
        <f>IF($C47&lt;&gt;0, INDEX('Dev Likert Scale Single Score'!$E$2:$E$8, MATCH(INDEX('Admin Single Score'!T$4:T$233, MATCH($C47, 'Admin Single Score'!$C$4:$C$233, 0)), 'Dev Likert Scale Single Score'!$D$2:$D$8, 0)), 0)</f>
        <v>0</v>
      </c>
      <c r="U47" s="39">
        <f>IF($C47&lt;&gt;0, INDEX('Dev Likert Scale Single Score'!$E$2:$E$8, MATCH(INDEX('Admin Single Score'!U$4:U$233, MATCH($C47, 'Admin Single Score'!$C$4:$C$233, 0)), 'Dev Likert Scale Single Score'!$D$2:$D$8, 0)), 0)</f>
        <v>0</v>
      </c>
      <c r="V47" s="39">
        <f>IF($C47&lt;&gt;0, INDEX('Dev Likert Scale Single Score'!$E$2:$E$8, MATCH(INDEX('Admin Single Score'!V$4:V$233, MATCH($C47, 'Admin Single Score'!$C$4:$C$233, 0)), 'Dev Likert Scale Single Score'!$D$2:$D$8, 0)), 0)</f>
        <v>0</v>
      </c>
      <c r="W47" s="39">
        <f>IF($C47&lt;&gt;0, INDEX('Dev Likert Scale Single Score'!$E$2:$E$8, MATCH(INDEX('Admin Single Score'!W$4:W$233, MATCH($C47, 'Admin Single Score'!$C$4:$C$233, 0)), 'Dev Likert Scale Single Score'!$D$2:$D$8, 0)), 0)</f>
        <v>0</v>
      </c>
      <c r="X47" s="39">
        <f>IF($C47&lt;&gt;0, INDEX('Dev Likert Scale Single Score'!$E$2:$E$8, MATCH(INDEX('Admin Single Score'!X$4:X$233, MATCH($C47, 'Admin Single Score'!$C$4:$C$233, 0)), 'Dev Likert Scale Single Score'!$D$2:$D$8, 0)), 0)</f>
        <v>0</v>
      </c>
      <c r="Y47" s="39">
        <f>IF($C47&lt;&gt;0, INDEX('Dev Likert Scale Single Score'!$E$2:$E$8, MATCH(INDEX('Admin Single Score'!Y$4:Y$233, MATCH($C47, 'Admin Single Score'!$C$4:$C$233, 0)), 'Dev Likert Scale Single Score'!$D$2:$D$8, 0)), 0)</f>
        <v>0</v>
      </c>
      <c r="Z47" s="39">
        <f>IF($C47&lt;&gt;0, INDEX('Dev Likert Scale Single Score'!$E$2:$E$8, MATCH(INDEX('Admin Single Score'!Z$4:Z$233, MATCH($C47, 'Admin Single Score'!$C$4:$C$233, 0)), 'Dev Likert Scale Single Score'!$D$2:$D$8, 0)), 0)</f>
        <v>0</v>
      </c>
      <c r="AA47" s="39">
        <f>IF($C47&lt;&gt;0, INDEX('Dev Likert Scale Single Score'!$E$2:$E$8, MATCH(INDEX('Admin Single Score'!AA$4:AA$233, MATCH($C47, 'Admin Single Score'!$C$4:$C$233, 0)), 'Dev Likert Scale Single Score'!$D$2:$D$8, 0)), 0)</f>
        <v>0</v>
      </c>
      <c r="AB47" s="39">
        <f>IF($C47&lt;&gt;0, INDEX('Dev Likert Scale Single Score'!$E$2:$E$8, MATCH(INDEX('Admin Single Score'!AB$4:AB$233, MATCH($C47, 'Admin Single Score'!$C$4:$C$233, 0)), 'Dev Likert Scale Single Score'!$D$2:$D$8, 0)), 0)</f>
        <v>0</v>
      </c>
      <c r="AC47" s="39">
        <f>IF($C47&lt;&gt;0, INDEX('Dev Likert Scale Single Score'!$E$2:$E$8, MATCH(INDEX('Admin Single Score'!AC$4:AC$233, MATCH($C47, 'Admin Single Score'!$C$4:$C$233, 0)), 'Dev Likert Scale Single Score'!$D$2:$D$8, 0)), 0)</f>
        <v>0</v>
      </c>
      <c r="AD47" s="39">
        <f>IF($C47&lt;&gt;0, INDEX('Dev Likert Scale Single Score'!$E$2:$E$8, MATCH(INDEX('Admin Single Score'!AD$4:AD$233, MATCH($C47, 'Admin Single Score'!$C$4:$C$233, 0)), 'Dev Likert Scale Single Score'!$D$2:$D$8, 0)), 0)</f>
        <v>0</v>
      </c>
      <c r="AE47" s="39">
        <f>IF($C47&lt;&gt;0, INDEX('Dev Likert Scale Single Score'!$E$2:$E$8, MATCH(INDEX('Admin Single Score'!AE$4:AE$233, MATCH($C47, 'Admin Single Score'!$C$4:$C$233, 0)), 'Dev Likert Scale Single Score'!$D$2:$D$8, 0)), 0)</f>
        <v>0</v>
      </c>
      <c r="AF47" s="39">
        <f>IF($C47&lt;&gt;0, INDEX('Dev Likert Scale Single Score'!$E$2:$E$8, MATCH(INDEX('Admin Single Score'!AF$4:AF$233, MATCH($C47, 'Admin Single Score'!$C$4:$C$233, 0)), 'Dev Likert Scale Single Score'!$D$2:$D$8, 0)), 0)</f>
        <v>0</v>
      </c>
      <c r="AG47" s="39">
        <f>IF($C47&lt;&gt;0, INDEX('Dev Likert Scale Single Score'!$E$2:$E$8, MATCH(INDEX('Admin Single Score'!AG$4:AG$233, MATCH($C47, 'Admin Single Score'!$C$4:$C$233, 0)), 'Dev Likert Scale Single Score'!$D$2:$D$8, 0)), 0)</f>
        <v>0</v>
      </c>
      <c r="AH47" s="39">
        <f>IF($C47&lt;&gt;0, INDEX('Dev Likert Scale Single Score'!$E$2:$E$8, MATCH(INDEX('Admin Single Score'!AH$4:AH$233, MATCH($C47, 'Admin Single Score'!$C$4:$C$233, 0)), 'Dev Likert Scale Single Score'!$D$2:$D$8, 0)), 0)</f>
        <v>0</v>
      </c>
      <c r="AI47" s="39">
        <f>IF($C47&lt;&gt;0, INDEX('Dev Likert Scale Single Score'!$E$2:$E$8, MATCH(INDEX('Admin Single Score'!AI$4:AI$233, MATCH($C47, 'Admin Single Score'!$C$4:$C$233, 0)), 'Dev Likert Scale Single Score'!$D$2:$D$8, 0)), 0)</f>
        <v>0</v>
      </c>
      <c r="AJ47" s="39">
        <f>IF($C47&lt;&gt;0, INDEX('Dev Likert Scale Single Score'!$E$2:$E$8, MATCH(INDEX('Admin Single Score'!AJ$4:AJ$233, MATCH($C47, 'Admin Single Score'!$C$4:$C$233, 0)), 'Dev Likert Scale Single Score'!$D$2:$D$8, 0)), 0)</f>
        <v>0</v>
      </c>
      <c r="AK47" s="39">
        <f>IF($C47&lt;&gt;0, INDEX('Dev Likert Scale Single Score'!$E$2:$E$8, MATCH(INDEX('Admin Single Score'!AK$4:AK$233, MATCH($C47, 'Admin Single Score'!$C$4:$C$233, 0)), 'Dev Likert Scale Single Score'!$D$2:$D$8, 0)), 0)</f>
        <v>0</v>
      </c>
      <c r="AL47" s="39">
        <f>IF($C47&lt;&gt;0, INDEX('Dev Likert Scale Single Score'!$E$2:$E$8, MATCH(INDEX('Admin Single Score'!AL$4:AL$233, MATCH($C47, 'Admin Single Score'!$C$4:$C$233, 0)), 'Dev Likert Scale Single Score'!$D$2:$D$8, 0)), 0)</f>
        <v>0</v>
      </c>
      <c r="AM47" s="39">
        <f>IF($C47&lt;&gt;0, INDEX('Dev Likert Scale Single Score'!$E$2:$E$8, MATCH(INDEX('Admin Single Score'!AM$4:AM$233, MATCH($C47, 'Admin Single Score'!$C$4:$C$233, 0)), 'Dev Likert Scale Single Score'!$D$2:$D$8, 0)), 0)</f>
        <v>0</v>
      </c>
      <c r="AN47" s="39">
        <f>IF($C47&lt;&gt;0, INDEX('Dev Likert Scale Single Score'!$E$2:$E$8, MATCH(INDEX('Admin Single Score'!AN$4:AN$233, MATCH($C47, 'Admin Single Score'!$C$4:$C$233, 0)), 'Dev Likert Scale Single Score'!$D$2:$D$8, 0)), 0)</f>
        <v>0</v>
      </c>
      <c r="AO47" s="39">
        <f>IF($C47&lt;&gt;0, INDEX('Dev Likert Scale Single Score'!$E$2:$E$8, MATCH(INDEX('Admin Single Score'!AO$4:AO$233, MATCH($C47, 'Admin Single Score'!$C$4:$C$233, 0)), 'Dev Likert Scale Single Score'!$D$2:$D$8, 0)), 0)</f>
        <v>0</v>
      </c>
      <c r="AP47" s="39">
        <f>IF($C47&lt;&gt;0, INDEX('Dev Likert Scale Single Score'!$E$2:$E$8, MATCH(INDEX('Admin Single Score'!AP$4:AP$233, MATCH($C47, 'Admin Single Score'!$C$4:$C$233, 0)), 'Dev Likert Scale Single Score'!$D$2:$D$8, 0)), 0)</f>
        <v>0</v>
      </c>
      <c r="AQ47" s="39">
        <f>IF($C47&lt;&gt;0, INDEX('Dev Likert Scale Single Score'!$E$2:$E$8, MATCH(INDEX('Admin Single Score'!AQ$4:AQ$233, MATCH($C47, 'Admin Single Score'!$C$4:$C$233, 0)), 'Dev Likert Scale Single Score'!$D$2:$D$8, 0)), 0)</f>
        <v>0</v>
      </c>
    </row>
    <row r="48" spans="1:43" ht="16.5" thickTop="1" thickBot="1" x14ac:dyDescent="0.3">
      <c r="A48" s="13"/>
      <c r="B48" s="13"/>
      <c r="C48" s="13"/>
      <c r="D48" s="39">
        <f>IF($C48&lt;&gt;0, INDEX('Dev Likert Scale Single Score'!$E$2:$E$8, MATCH(INDEX('Admin Single Score'!D$4:D$233, MATCH($C48, 'Admin Single Score'!$C$4:$C$233, 0)), 'Dev Likert Scale Single Score'!$D$2:$D$8, 0)), 0)</f>
        <v>0</v>
      </c>
      <c r="E48" s="39">
        <f>IF($C48&lt;&gt;0, INDEX('Dev Likert Scale Single Score'!$E$2:$E$8, MATCH(INDEX('Admin Single Score'!E$4:E$233, MATCH($C48, 'Admin Single Score'!$C$4:$C$233, 0)), 'Dev Likert Scale Single Score'!$D$2:$D$8, 0)), 0)</f>
        <v>0</v>
      </c>
      <c r="F48" s="39">
        <f>IF($C48&lt;&gt;0, INDEX('Dev Likert Scale Single Score'!$E$2:$E$8, MATCH(INDEX('Admin Single Score'!F$4:F$233, MATCH($C48, 'Admin Single Score'!$C$4:$C$233, 0)), 'Dev Likert Scale Single Score'!$D$2:$D$8, 0)), 0)</f>
        <v>0</v>
      </c>
      <c r="G48" s="39">
        <f>IF($C48&lt;&gt;0, INDEX('Dev Likert Scale Single Score'!$E$2:$E$8, MATCH(INDEX('Admin Single Score'!G$4:G$233, MATCH($C48, 'Admin Single Score'!$C$4:$C$233, 0)), 'Dev Likert Scale Single Score'!$D$2:$D$8, 0)), 0)</f>
        <v>0</v>
      </c>
      <c r="H48" s="39">
        <f>IF($C48&lt;&gt;0, INDEX('Dev Likert Scale Single Score'!$E$2:$E$8, MATCH(INDEX('Admin Single Score'!H$4:H$233, MATCH($C48, 'Admin Single Score'!$C$4:$C$233, 0)), 'Dev Likert Scale Single Score'!$D$2:$D$8, 0)), 0)</f>
        <v>0</v>
      </c>
      <c r="I48" s="39">
        <f>IF($C48&lt;&gt;0, INDEX('Dev Likert Scale Single Score'!$E$2:$E$8, MATCH(INDEX('Admin Single Score'!I$4:I$233, MATCH($C48, 'Admin Single Score'!$C$4:$C$233, 0)), 'Dev Likert Scale Single Score'!$D$2:$D$8, 0)), 0)</f>
        <v>0</v>
      </c>
      <c r="J48" s="39">
        <f>IF($C48&lt;&gt;0, INDEX('Dev Likert Scale Single Score'!$E$2:$E$8, MATCH(INDEX('Admin Single Score'!J$4:J$233, MATCH($C48, 'Admin Single Score'!$C$4:$C$233, 0)), 'Dev Likert Scale Single Score'!$D$2:$D$8, 0)), 0)</f>
        <v>0</v>
      </c>
      <c r="K48" s="39">
        <f>IF($C48&lt;&gt;0, INDEX('Dev Likert Scale Single Score'!$E$2:$E$8, MATCH(INDEX('Admin Single Score'!K$4:K$233, MATCH($C48, 'Admin Single Score'!$C$4:$C$233, 0)), 'Dev Likert Scale Single Score'!$D$2:$D$8, 0)), 0)</f>
        <v>0</v>
      </c>
      <c r="L48" s="39">
        <f>IF($C48&lt;&gt;0, INDEX('Dev Likert Scale Single Score'!$E$2:$E$8, MATCH(INDEX('Admin Single Score'!L$4:L$233, MATCH($C48, 'Admin Single Score'!$C$4:$C$233, 0)), 'Dev Likert Scale Single Score'!$D$2:$D$8, 0)), 0)</f>
        <v>0</v>
      </c>
      <c r="M48" s="39">
        <f>IF($C48&lt;&gt;0, INDEX('Dev Likert Scale Single Score'!$E$2:$E$8, MATCH(INDEX('Admin Single Score'!M$4:M$233, MATCH($C48, 'Admin Single Score'!$C$4:$C$233, 0)), 'Dev Likert Scale Single Score'!$D$2:$D$8, 0)), 0)</f>
        <v>0</v>
      </c>
      <c r="N48" s="39">
        <f>IF($C48&lt;&gt;0, INDEX('Dev Likert Scale Single Score'!$E$2:$E$8, MATCH(INDEX('Admin Single Score'!N$4:N$233, MATCH($C48, 'Admin Single Score'!$C$4:$C$233, 0)), 'Dev Likert Scale Single Score'!$D$2:$D$8, 0)), 0)</f>
        <v>0</v>
      </c>
      <c r="O48" s="39">
        <f>IF($C48&lt;&gt;0, INDEX('Dev Likert Scale Single Score'!$E$2:$E$8, MATCH(INDEX('Admin Single Score'!O$4:O$233, MATCH($C48, 'Admin Single Score'!$C$4:$C$233, 0)), 'Dev Likert Scale Single Score'!$D$2:$D$8, 0)), 0)</f>
        <v>0</v>
      </c>
      <c r="P48" s="39">
        <f>IF($C48&lt;&gt;0, INDEX('Dev Likert Scale Single Score'!$E$2:$E$8, MATCH(INDEX('Admin Single Score'!P$4:P$233, MATCH($C48, 'Admin Single Score'!$C$4:$C$233, 0)), 'Dev Likert Scale Single Score'!$D$2:$D$8, 0)), 0)</f>
        <v>0</v>
      </c>
      <c r="Q48" s="39">
        <f>IF($C48&lt;&gt;0, INDEX('Dev Likert Scale Single Score'!$E$2:$E$8, MATCH(INDEX('Admin Single Score'!Q$4:Q$233, MATCH($C48, 'Admin Single Score'!$C$4:$C$233, 0)), 'Dev Likert Scale Single Score'!$D$2:$D$8, 0)), 0)</f>
        <v>0</v>
      </c>
      <c r="R48" s="39">
        <f>IF($C48&lt;&gt;0, INDEX('Dev Likert Scale Single Score'!$E$2:$E$8, MATCH(INDEX('Admin Single Score'!R$4:R$233, MATCH($C48, 'Admin Single Score'!$C$4:$C$233, 0)), 'Dev Likert Scale Single Score'!$D$2:$D$8, 0)), 0)</f>
        <v>0</v>
      </c>
      <c r="S48" s="39">
        <f>IF($C48&lt;&gt;0, INDEX('Dev Likert Scale Single Score'!$E$2:$E$8, MATCH(INDEX('Admin Single Score'!S$4:S$233, MATCH($C48, 'Admin Single Score'!$C$4:$C$233, 0)), 'Dev Likert Scale Single Score'!$D$2:$D$8, 0)), 0)</f>
        <v>0</v>
      </c>
      <c r="T48" s="39">
        <f>IF($C48&lt;&gt;0, INDEX('Dev Likert Scale Single Score'!$E$2:$E$8, MATCH(INDEX('Admin Single Score'!T$4:T$233, MATCH($C48, 'Admin Single Score'!$C$4:$C$233, 0)), 'Dev Likert Scale Single Score'!$D$2:$D$8, 0)), 0)</f>
        <v>0</v>
      </c>
      <c r="U48" s="39">
        <f>IF($C48&lt;&gt;0, INDEX('Dev Likert Scale Single Score'!$E$2:$E$8, MATCH(INDEX('Admin Single Score'!U$4:U$233, MATCH($C48, 'Admin Single Score'!$C$4:$C$233, 0)), 'Dev Likert Scale Single Score'!$D$2:$D$8, 0)), 0)</f>
        <v>0</v>
      </c>
      <c r="V48" s="39">
        <f>IF($C48&lt;&gt;0, INDEX('Dev Likert Scale Single Score'!$E$2:$E$8, MATCH(INDEX('Admin Single Score'!V$4:V$233, MATCH($C48, 'Admin Single Score'!$C$4:$C$233, 0)), 'Dev Likert Scale Single Score'!$D$2:$D$8, 0)), 0)</f>
        <v>0</v>
      </c>
      <c r="W48" s="39">
        <f>IF($C48&lt;&gt;0, INDEX('Dev Likert Scale Single Score'!$E$2:$E$8, MATCH(INDEX('Admin Single Score'!W$4:W$233, MATCH($C48, 'Admin Single Score'!$C$4:$C$233, 0)), 'Dev Likert Scale Single Score'!$D$2:$D$8, 0)), 0)</f>
        <v>0</v>
      </c>
      <c r="X48" s="39">
        <f>IF($C48&lt;&gt;0, INDEX('Dev Likert Scale Single Score'!$E$2:$E$8, MATCH(INDEX('Admin Single Score'!X$4:X$233, MATCH($C48, 'Admin Single Score'!$C$4:$C$233, 0)), 'Dev Likert Scale Single Score'!$D$2:$D$8, 0)), 0)</f>
        <v>0</v>
      </c>
      <c r="Y48" s="39">
        <f>IF($C48&lt;&gt;0, INDEX('Dev Likert Scale Single Score'!$E$2:$E$8, MATCH(INDEX('Admin Single Score'!Y$4:Y$233, MATCH($C48, 'Admin Single Score'!$C$4:$C$233, 0)), 'Dev Likert Scale Single Score'!$D$2:$D$8, 0)), 0)</f>
        <v>0</v>
      </c>
      <c r="Z48" s="39">
        <f>IF($C48&lt;&gt;0, INDEX('Dev Likert Scale Single Score'!$E$2:$E$8, MATCH(INDEX('Admin Single Score'!Z$4:Z$233, MATCH($C48, 'Admin Single Score'!$C$4:$C$233, 0)), 'Dev Likert Scale Single Score'!$D$2:$D$8, 0)), 0)</f>
        <v>0</v>
      </c>
      <c r="AA48" s="39">
        <f>IF($C48&lt;&gt;0, INDEX('Dev Likert Scale Single Score'!$E$2:$E$8, MATCH(INDEX('Admin Single Score'!AA$4:AA$233, MATCH($C48, 'Admin Single Score'!$C$4:$C$233, 0)), 'Dev Likert Scale Single Score'!$D$2:$D$8, 0)), 0)</f>
        <v>0</v>
      </c>
      <c r="AB48" s="39">
        <f>IF($C48&lt;&gt;0, INDEX('Dev Likert Scale Single Score'!$E$2:$E$8, MATCH(INDEX('Admin Single Score'!AB$4:AB$233, MATCH($C48, 'Admin Single Score'!$C$4:$C$233, 0)), 'Dev Likert Scale Single Score'!$D$2:$D$8, 0)), 0)</f>
        <v>0</v>
      </c>
      <c r="AC48" s="39">
        <f>IF($C48&lt;&gt;0, INDEX('Dev Likert Scale Single Score'!$E$2:$E$8, MATCH(INDEX('Admin Single Score'!AC$4:AC$233, MATCH($C48, 'Admin Single Score'!$C$4:$C$233, 0)), 'Dev Likert Scale Single Score'!$D$2:$D$8, 0)), 0)</f>
        <v>0</v>
      </c>
      <c r="AD48" s="39">
        <f>IF($C48&lt;&gt;0, INDEX('Dev Likert Scale Single Score'!$E$2:$E$8, MATCH(INDEX('Admin Single Score'!AD$4:AD$233, MATCH($C48, 'Admin Single Score'!$C$4:$C$233, 0)), 'Dev Likert Scale Single Score'!$D$2:$D$8, 0)), 0)</f>
        <v>0</v>
      </c>
      <c r="AE48" s="39">
        <f>IF($C48&lt;&gt;0, INDEX('Dev Likert Scale Single Score'!$E$2:$E$8, MATCH(INDEX('Admin Single Score'!AE$4:AE$233, MATCH($C48, 'Admin Single Score'!$C$4:$C$233, 0)), 'Dev Likert Scale Single Score'!$D$2:$D$8, 0)), 0)</f>
        <v>0</v>
      </c>
      <c r="AF48" s="39">
        <f>IF($C48&lt;&gt;0, INDEX('Dev Likert Scale Single Score'!$E$2:$E$8, MATCH(INDEX('Admin Single Score'!AF$4:AF$233, MATCH($C48, 'Admin Single Score'!$C$4:$C$233, 0)), 'Dev Likert Scale Single Score'!$D$2:$D$8, 0)), 0)</f>
        <v>0</v>
      </c>
      <c r="AG48" s="39">
        <f>IF($C48&lt;&gt;0, INDEX('Dev Likert Scale Single Score'!$E$2:$E$8, MATCH(INDEX('Admin Single Score'!AG$4:AG$233, MATCH($C48, 'Admin Single Score'!$C$4:$C$233, 0)), 'Dev Likert Scale Single Score'!$D$2:$D$8, 0)), 0)</f>
        <v>0</v>
      </c>
      <c r="AH48" s="39">
        <f>IF($C48&lt;&gt;0, INDEX('Dev Likert Scale Single Score'!$E$2:$E$8, MATCH(INDEX('Admin Single Score'!AH$4:AH$233, MATCH($C48, 'Admin Single Score'!$C$4:$C$233, 0)), 'Dev Likert Scale Single Score'!$D$2:$D$8, 0)), 0)</f>
        <v>0</v>
      </c>
      <c r="AI48" s="39">
        <f>IF($C48&lt;&gt;0, INDEX('Dev Likert Scale Single Score'!$E$2:$E$8, MATCH(INDEX('Admin Single Score'!AI$4:AI$233, MATCH($C48, 'Admin Single Score'!$C$4:$C$233, 0)), 'Dev Likert Scale Single Score'!$D$2:$D$8, 0)), 0)</f>
        <v>0</v>
      </c>
      <c r="AJ48" s="39">
        <f>IF($C48&lt;&gt;0, INDEX('Dev Likert Scale Single Score'!$E$2:$E$8, MATCH(INDEX('Admin Single Score'!AJ$4:AJ$233, MATCH($C48, 'Admin Single Score'!$C$4:$C$233, 0)), 'Dev Likert Scale Single Score'!$D$2:$D$8, 0)), 0)</f>
        <v>0</v>
      </c>
      <c r="AK48" s="39">
        <f>IF($C48&lt;&gt;0, INDEX('Dev Likert Scale Single Score'!$E$2:$E$8, MATCH(INDEX('Admin Single Score'!AK$4:AK$233, MATCH($C48, 'Admin Single Score'!$C$4:$C$233, 0)), 'Dev Likert Scale Single Score'!$D$2:$D$8, 0)), 0)</f>
        <v>0</v>
      </c>
      <c r="AL48" s="39">
        <f>IF($C48&lt;&gt;0, INDEX('Dev Likert Scale Single Score'!$E$2:$E$8, MATCH(INDEX('Admin Single Score'!AL$4:AL$233, MATCH($C48, 'Admin Single Score'!$C$4:$C$233, 0)), 'Dev Likert Scale Single Score'!$D$2:$D$8, 0)), 0)</f>
        <v>0</v>
      </c>
      <c r="AM48" s="39">
        <f>IF($C48&lt;&gt;0, INDEX('Dev Likert Scale Single Score'!$E$2:$E$8, MATCH(INDEX('Admin Single Score'!AM$4:AM$233, MATCH($C48, 'Admin Single Score'!$C$4:$C$233, 0)), 'Dev Likert Scale Single Score'!$D$2:$D$8, 0)), 0)</f>
        <v>0</v>
      </c>
      <c r="AN48" s="39">
        <f>IF($C48&lt;&gt;0, INDEX('Dev Likert Scale Single Score'!$E$2:$E$8, MATCH(INDEX('Admin Single Score'!AN$4:AN$233, MATCH($C48, 'Admin Single Score'!$C$4:$C$233, 0)), 'Dev Likert Scale Single Score'!$D$2:$D$8, 0)), 0)</f>
        <v>0</v>
      </c>
      <c r="AO48" s="39">
        <f>IF($C48&lt;&gt;0, INDEX('Dev Likert Scale Single Score'!$E$2:$E$8, MATCH(INDEX('Admin Single Score'!AO$4:AO$233, MATCH($C48, 'Admin Single Score'!$C$4:$C$233, 0)), 'Dev Likert Scale Single Score'!$D$2:$D$8, 0)), 0)</f>
        <v>0</v>
      </c>
      <c r="AP48" s="39">
        <f>IF($C48&lt;&gt;0, INDEX('Dev Likert Scale Single Score'!$E$2:$E$8, MATCH(INDEX('Admin Single Score'!AP$4:AP$233, MATCH($C48, 'Admin Single Score'!$C$4:$C$233, 0)), 'Dev Likert Scale Single Score'!$D$2:$D$8, 0)), 0)</f>
        <v>0</v>
      </c>
      <c r="AQ48" s="39">
        <f>IF($C48&lt;&gt;0, INDEX('Dev Likert Scale Single Score'!$E$2:$E$8, MATCH(INDEX('Admin Single Score'!AQ$4:AQ$233, MATCH($C48, 'Admin Single Score'!$C$4:$C$233, 0)), 'Dev Likert Scale Single Score'!$D$2:$D$8, 0)), 0)</f>
        <v>0</v>
      </c>
    </row>
    <row r="49" spans="1:43" s="12" customFormat="1" ht="15.75" thickTop="1" x14ac:dyDescent="0.25">
      <c r="A49" s="208" t="s">
        <v>72</v>
      </c>
      <c r="B49" s="208"/>
      <c r="C49" s="208"/>
      <c r="D49" s="204" t="s">
        <v>73</v>
      </c>
      <c r="E49" s="204" t="s">
        <v>73</v>
      </c>
      <c r="F49" s="204" t="s">
        <v>73</v>
      </c>
      <c r="G49" s="204" t="s">
        <v>73</v>
      </c>
      <c r="H49" s="204" t="s">
        <v>73</v>
      </c>
      <c r="I49" s="204" t="s">
        <v>73</v>
      </c>
      <c r="J49" s="204" t="s">
        <v>73</v>
      </c>
      <c r="K49" s="204" t="s">
        <v>73</v>
      </c>
      <c r="L49" s="204" t="s">
        <v>73</v>
      </c>
      <c r="M49" s="204" t="s">
        <v>73</v>
      </c>
      <c r="N49" s="204" t="s">
        <v>73</v>
      </c>
      <c r="O49" s="204" t="s">
        <v>73</v>
      </c>
      <c r="P49" s="204" t="s">
        <v>73</v>
      </c>
      <c r="Q49" s="204" t="s">
        <v>73</v>
      </c>
      <c r="R49" s="204" t="s">
        <v>73</v>
      </c>
      <c r="S49" s="204" t="s">
        <v>73</v>
      </c>
      <c r="T49" s="204" t="s">
        <v>73</v>
      </c>
      <c r="U49" s="204" t="s">
        <v>73</v>
      </c>
      <c r="V49" s="204" t="s">
        <v>73</v>
      </c>
      <c r="W49" s="204" t="s">
        <v>73</v>
      </c>
      <c r="X49" s="204" t="s">
        <v>73</v>
      </c>
      <c r="Y49" s="204" t="s">
        <v>73</v>
      </c>
      <c r="Z49" s="204" t="s">
        <v>73</v>
      </c>
      <c r="AA49" s="204" t="s">
        <v>73</v>
      </c>
      <c r="AB49" s="204" t="s">
        <v>73</v>
      </c>
      <c r="AC49" s="204" t="s">
        <v>73</v>
      </c>
      <c r="AD49" s="204" t="s">
        <v>73</v>
      </c>
      <c r="AE49" s="204" t="s">
        <v>73</v>
      </c>
      <c r="AF49" s="204" t="s">
        <v>73</v>
      </c>
      <c r="AG49" s="204" t="s">
        <v>73</v>
      </c>
      <c r="AH49" s="204" t="s">
        <v>73</v>
      </c>
      <c r="AI49" s="204" t="s">
        <v>73</v>
      </c>
      <c r="AJ49" s="204" t="s">
        <v>73</v>
      </c>
      <c r="AK49" s="204" t="s">
        <v>73</v>
      </c>
      <c r="AL49" s="204" t="s">
        <v>73</v>
      </c>
      <c r="AM49" s="204" t="s">
        <v>73</v>
      </c>
      <c r="AN49" s="204" t="s">
        <v>73</v>
      </c>
      <c r="AO49" s="204" t="s">
        <v>73</v>
      </c>
      <c r="AP49" s="204" t="s">
        <v>73</v>
      </c>
      <c r="AQ49" s="204" t="s">
        <v>73</v>
      </c>
    </row>
    <row r="50" spans="1:43" s="12" customFormat="1" x14ac:dyDescent="0.25">
      <c r="A50" s="205"/>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row>
    <row r="51" spans="1:43" s="12" customFormat="1" x14ac:dyDescent="0.25">
      <c r="A51" s="205"/>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row>
    <row r="52" spans="1:43" s="12" customFormat="1" x14ac:dyDescent="0.25">
      <c r="A52" s="205"/>
      <c r="B52" s="205"/>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row>
    <row r="53" spans="1:43" s="12" customFormat="1" x14ac:dyDescent="0.25">
      <c r="A53" s="205"/>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c r="AQ53" s="205"/>
    </row>
    <row r="54" spans="1:43" s="12" customFormat="1" x14ac:dyDescent="0.25">
      <c r="A54" s="205"/>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row>
    <row r="55" spans="1:43" s="12" customFormat="1" x14ac:dyDescent="0.25">
      <c r="A55" s="205"/>
      <c r="B55" s="205"/>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row>
    <row r="56" spans="1:43" s="12" customFormat="1" x14ac:dyDescent="0.25">
      <c r="A56" s="205"/>
      <c r="B56" s="205"/>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row>
    <row r="57" spans="1:43" s="12" customFormat="1" x14ac:dyDescent="0.25">
      <c r="A57" s="205"/>
      <c r="B57" s="205"/>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c r="AP57" s="205"/>
      <c r="AQ57" s="205"/>
    </row>
    <row r="58" spans="1:43" s="12" customFormat="1" x14ac:dyDescent="0.25">
      <c r="A58" s="205"/>
      <c r="B58" s="205"/>
      <c r="C58" s="205"/>
    </row>
    <row r="59" spans="1:43" s="12" customFormat="1" x14ac:dyDescent="0.25">
      <c r="A59" s="205"/>
      <c r="B59" s="205"/>
      <c r="C59" s="205"/>
    </row>
    <row r="60" spans="1:43" s="12" customFormat="1" x14ac:dyDescent="0.25"/>
    <row r="61" spans="1:43" s="12" customFormat="1" x14ac:dyDescent="0.25"/>
    <row r="62" spans="1:43" s="12" customFormat="1" x14ac:dyDescent="0.25"/>
    <row r="63" spans="1:43" s="12" customFormat="1" x14ac:dyDescent="0.25"/>
    <row r="64" spans="1:43" s="12" customFormat="1" x14ac:dyDescent="0.25"/>
    <row r="65" s="12" customFormat="1" x14ac:dyDescent="0.25"/>
    <row r="66" s="12" customFormat="1" x14ac:dyDescent="0.25"/>
    <row r="67" s="12" customFormat="1" x14ac:dyDescent="0.25"/>
    <row r="68" s="12" customFormat="1" x14ac:dyDescent="0.25"/>
  </sheetData>
  <mergeCells count="43">
    <mergeCell ref="D1:H1"/>
    <mergeCell ref="L1:P1"/>
    <mergeCell ref="A49:C59"/>
    <mergeCell ref="D49:D57"/>
    <mergeCell ref="E49:E57"/>
    <mergeCell ref="F49:F57"/>
    <mergeCell ref="G49:G57"/>
    <mergeCell ref="H49:H57"/>
    <mergeCell ref="I49:I57"/>
    <mergeCell ref="J49:J57"/>
    <mergeCell ref="V49:V57"/>
    <mergeCell ref="K49:K57"/>
    <mergeCell ref="L49:L57"/>
    <mergeCell ref="M49:M57"/>
    <mergeCell ref="N49:N57"/>
    <mergeCell ref="O49:O57"/>
    <mergeCell ref="P49:P57"/>
    <mergeCell ref="Q49:Q57"/>
    <mergeCell ref="R49:R57"/>
    <mergeCell ref="S49:S57"/>
    <mergeCell ref="T49:T57"/>
    <mergeCell ref="U49:U57"/>
    <mergeCell ref="AH49:AH57"/>
    <mergeCell ref="W49:W57"/>
    <mergeCell ref="X49:X57"/>
    <mergeCell ref="Y49:Y57"/>
    <mergeCell ref="Z49:Z57"/>
    <mergeCell ref="AA49:AA57"/>
    <mergeCell ref="AB49:AB57"/>
    <mergeCell ref="AC49:AC57"/>
    <mergeCell ref="AD49:AD57"/>
    <mergeCell ref="AE49:AE57"/>
    <mergeCell ref="AF49:AF57"/>
    <mergeCell ref="AG49:AG57"/>
    <mergeCell ref="AO49:AO57"/>
    <mergeCell ref="AP49:AP57"/>
    <mergeCell ref="AQ49:AQ57"/>
    <mergeCell ref="AI49:AI57"/>
    <mergeCell ref="AJ49:AJ57"/>
    <mergeCell ref="AK49:AK57"/>
    <mergeCell ref="AL49:AL57"/>
    <mergeCell ref="AM49:AM57"/>
    <mergeCell ref="AN49:AN57"/>
  </mergeCells>
  <conditionalFormatting sqref="D3:AQ48">
    <cfRule type="cellIs" dxfId="0" priority="4" operator="between">
      <formula>1</formula>
      <formula>5</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9CAD2-A8DA-4953-8C77-2D23C69C1480}">
  <sheetPr codeName="Sheet10">
    <tabColor theme="1" tint="4.9989318521683403E-2"/>
  </sheetPr>
  <dimension ref="C1:J8"/>
  <sheetViews>
    <sheetView workbookViewId="0">
      <selection activeCell="E9" sqref="E9"/>
    </sheetView>
  </sheetViews>
  <sheetFormatPr defaultRowHeight="15" x14ac:dyDescent="0.25"/>
  <cols>
    <col min="1" max="1" width="40.7109375" customWidth="1"/>
    <col min="2" max="2" width="23.85546875" bestFit="1" customWidth="1"/>
    <col min="4" max="4" width="40.7109375" customWidth="1"/>
    <col min="5" max="5" width="23.85546875" bestFit="1" customWidth="1"/>
  </cols>
  <sheetData>
    <row r="1" spans="3:10" ht="63" x14ac:dyDescent="0.35">
      <c r="D1" s="61" t="s">
        <v>607</v>
      </c>
      <c r="E1" s="62" t="s">
        <v>560</v>
      </c>
    </row>
    <row r="2" spans="3:10" ht="30" x14ac:dyDescent="0.25">
      <c r="C2" s="7"/>
      <c r="D2" s="18" t="s">
        <v>309</v>
      </c>
      <c r="E2" s="56">
        <v>1</v>
      </c>
    </row>
    <row r="3" spans="3:10" ht="30" x14ac:dyDescent="0.25">
      <c r="C3" s="7"/>
      <c r="D3" s="18" t="s">
        <v>310</v>
      </c>
      <c r="E3" s="56">
        <v>2</v>
      </c>
      <c r="J3" s="78"/>
    </row>
    <row r="4" spans="3:10" ht="30" x14ac:dyDescent="0.25">
      <c r="C4" s="7"/>
      <c r="D4" s="18" t="s">
        <v>312</v>
      </c>
      <c r="E4" s="56">
        <v>3</v>
      </c>
      <c r="J4" s="78"/>
    </row>
    <row r="5" spans="3:10" ht="30" x14ac:dyDescent="0.25">
      <c r="C5" s="7"/>
      <c r="D5" s="18" t="s">
        <v>313</v>
      </c>
      <c r="E5" s="56">
        <v>4</v>
      </c>
      <c r="J5" s="78"/>
    </row>
    <row r="6" spans="3:10" ht="30" x14ac:dyDescent="0.25">
      <c r="D6" s="18" t="s">
        <v>314</v>
      </c>
      <c r="E6" s="56">
        <v>5</v>
      </c>
      <c r="J6" s="78"/>
    </row>
    <row r="7" spans="3:10" ht="30" x14ac:dyDescent="0.25">
      <c r="D7" s="18" t="s">
        <v>316</v>
      </c>
      <c r="E7" s="56">
        <v>0</v>
      </c>
      <c r="J7" s="78"/>
    </row>
    <row r="8" spans="3:10" ht="15.75" thickBot="1" x14ac:dyDescent="0.3">
      <c r="D8" s="52" t="s">
        <v>315</v>
      </c>
      <c r="E8" s="63" t="s">
        <v>608</v>
      </c>
    </row>
  </sheetData>
  <dataValidations count="1">
    <dataValidation type="whole" allowBlank="1" showInputMessage="1" showErrorMessage="1" sqref="B2:B7 E2:E5 E7 E6" xr:uid="{C97F6E2E-EF10-4FB5-B88F-3F32D0034A47}">
      <formula1>0</formula1>
      <formula2>5</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642B-D577-4E43-A2F9-F7A49B483D2A}">
  <sheetPr codeName="Sheet18">
    <tabColor rgb="FF00B0F0"/>
  </sheetPr>
  <dimension ref="A1:AV70"/>
  <sheetViews>
    <sheetView zoomScaleNormal="100" workbookViewId="0">
      <pane xSplit="1" ySplit="5" topLeftCell="B6" activePane="bottomRight" state="frozen"/>
      <selection pane="topRight" activeCell="B1" sqref="B1"/>
      <selection pane="bottomLeft" activeCell="A4" sqref="A4"/>
      <selection pane="bottomRight" activeCell="C4" sqref="C4"/>
    </sheetView>
  </sheetViews>
  <sheetFormatPr defaultRowHeight="15" x14ac:dyDescent="0.25"/>
  <cols>
    <col min="1" max="1" width="25.7109375" style="1" bestFit="1" customWidth="1"/>
    <col min="2" max="2" width="6.28515625" style="11" customWidth="1"/>
    <col min="3" max="3" width="45.140625" style="1" customWidth="1"/>
    <col min="4" max="4" width="45.28515625" style="1" customWidth="1"/>
    <col min="5" max="5" width="45.5703125" style="3" customWidth="1"/>
    <col min="6" max="6" width="45.7109375" style="1" bestFit="1" customWidth="1"/>
    <col min="7" max="7" width="45" style="4" customWidth="1"/>
    <col min="8" max="42" width="45" style="1" customWidth="1"/>
    <col min="43" max="43" width="12.85546875" customWidth="1"/>
    <col min="44" max="44" width="33" style="54" bestFit="1" customWidth="1"/>
    <col min="45" max="45" width="19.140625" customWidth="1"/>
    <col min="46" max="46" width="26.7109375" style="7" bestFit="1" customWidth="1"/>
    <col min="47" max="47" width="21.140625" style="7" bestFit="1" customWidth="1"/>
    <col min="48" max="48" width="19.85546875" style="54" bestFit="1" customWidth="1"/>
  </cols>
  <sheetData>
    <row r="1" spans="1:48" ht="20.25" thickBot="1" x14ac:dyDescent="0.35">
      <c r="A1" s="1" t="s">
        <v>562</v>
      </c>
      <c r="B1" s="100" t="s">
        <v>563</v>
      </c>
      <c r="C1" s="218" t="s">
        <v>564</v>
      </c>
      <c r="D1" s="218"/>
      <c r="E1" s="218"/>
      <c r="F1" s="218"/>
      <c r="G1" s="218"/>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5"/>
      <c r="AR1" s="209" t="s">
        <v>565</v>
      </c>
      <c r="AS1" s="210"/>
      <c r="AT1" s="210"/>
      <c r="AU1" s="210"/>
      <c r="AV1" s="211"/>
    </row>
    <row r="2" spans="1:48" ht="32.25" thickTop="1" thickBot="1" x14ac:dyDescent="0.35">
      <c r="A2" s="1" t="s">
        <v>566</v>
      </c>
      <c r="B2" s="117" t="s">
        <v>563</v>
      </c>
      <c r="C2" s="119"/>
      <c r="D2" s="119"/>
      <c r="E2" s="121"/>
      <c r="F2" s="121"/>
      <c r="G2" s="121"/>
      <c r="H2" s="119"/>
      <c r="I2" s="121"/>
      <c r="J2" s="121"/>
      <c r="K2" s="121"/>
      <c r="L2" s="121"/>
      <c r="M2" s="121"/>
      <c r="N2" s="119"/>
      <c r="O2" s="121"/>
      <c r="P2" s="121"/>
      <c r="Q2" s="119"/>
      <c r="R2" s="119"/>
      <c r="S2" s="121"/>
      <c r="T2" s="119"/>
      <c r="U2" s="119"/>
      <c r="V2" s="119"/>
      <c r="W2" s="119"/>
      <c r="X2" s="119"/>
      <c r="Y2" s="33"/>
      <c r="Z2" s="33"/>
      <c r="AA2" s="33"/>
      <c r="AB2" s="33"/>
      <c r="AC2" s="33"/>
      <c r="AD2" s="33"/>
      <c r="AE2" s="33"/>
      <c r="AF2" s="33"/>
      <c r="AG2" s="33"/>
      <c r="AH2" s="33"/>
      <c r="AI2" s="33"/>
      <c r="AJ2" s="33"/>
      <c r="AK2" s="33"/>
      <c r="AL2" s="33"/>
      <c r="AM2" s="33"/>
      <c r="AN2" s="33"/>
      <c r="AO2" s="33"/>
      <c r="AP2" s="33"/>
      <c r="AQ2" s="5"/>
      <c r="AR2" s="212"/>
      <c r="AS2" s="213"/>
      <c r="AT2" s="213"/>
      <c r="AU2" s="213"/>
      <c r="AV2" s="214"/>
    </row>
    <row r="3" spans="1:48" ht="21" thickTop="1" thickBot="1" x14ac:dyDescent="0.35">
      <c r="A3" s="1" t="s">
        <v>567</v>
      </c>
      <c r="B3" s="1">
        <v>0.1</v>
      </c>
      <c r="C3" s="120"/>
      <c r="D3" s="120"/>
      <c r="E3" s="33"/>
      <c r="F3" s="33"/>
      <c r="G3" s="33"/>
      <c r="H3" s="120"/>
      <c r="I3" s="33"/>
      <c r="J3" s="33"/>
      <c r="K3" s="33"/>
      <c r="L3" s="33"/>
      <c r="M3" s="33"/>
      <c r="N3" s="120"/>
      <c r="O3" s="33"/>
      <c r="P3" s="33"/>
      <c r="Q3" s="120"/>
      <c r="R3" s="120"/>
      <c r="S3" s="33"/>
      <c r="T3" s="120"/>
      <c r="U3" s="120"/>
      <c r="V3" s="120"/>
      <c r="W3" s="120"/>
      <c r="X3" s="120"/>
      <c r="Y3" s="33"/>
      <c r="Z3" s="33"/>
      <c r="AA3" s="33"/>
      <c r="AB3" s="33"/>
      <c r="AC3" s="33"/>
      <c r="AD3" s="33"/>
      <c r="AE3" s="33"/>
      <c r="AF3" s="33"/>
      <c r="AG3" s="33"/>
      <c r="AH3" s="33"/>
      <c r="AI3" s="33"/>
      <c r="AJ3" s="33"/>
      <c r="AK3" s="33"/>
      <c r="AL3" s="33"/>
      <c r="AM3" s="33"/>
      <c r="AN3" s="33"/>
      <c r="AO3" s="33"/>
      <c r="AP3" s="33"/>
      <c r="AQ3" s="5"/>
      <c r="AR3" s="212"/>
      <c r="AS3" s="213"/>
      <c r="AT3" s="213"/>
      <c r="AU3" s="213"/>
      <c r="AV3" s="214"/>
    </row>
    <row r="4" spans="1:48" ht="31.5" thickTop="1" thickBot="1" x14ac:dyDescent="0.3">
      <c r="A4" s="43" t="s">
        <v>568</v>
      </c>
      <c r="B4" s="43" t="s">
        <v>569</v>
      </c>
      <c r="C4" s="16" t="str">
        <f>'Admin Single Score'!D3</f>
        <v>Biodiversity</v>
      </c>
      <c r="D4" s="16" t="str">
        <f>'Admin Single Score'!E3</f>
        <v>Food-web</v>
      </c>
      <c r="E4" s="16" t="str">
        <f>'Admin Single Score'!F3</f>
        <v>Seafloor integrity</v>
      </c>
      <c r="F4" s="16" t="str">
        <f>'Admin Single Score'!G3</f>
        <v>Noise</v>
      </c>
      <c r="G4" s="16" t="str">
        <f>'Admin Single Score'!H3</f>
        <v>CO2-emissions</v>
      </c>
      <c r="H4" s="16" t="str">
        <f>'Admin Single Score'!I3</f>
        <v>Catch composition</v>
      </c>
      <c r="I4" s="16" t="str">
        <f>'Admin Single Score'!J3</f>
        <v>Bycatch quantity</v>
      </c>
      <c r="J4" s="16" t="str">
        <f>'Admin Single Score'!K3</f>
        <v>Costs</v>
      </c>
      <c r="K4" s="16" t="str">
        <f>'Admin Single Score'!L3</f>
        <v>Revenue</v>
      </c>
      <c r="L4" s="16" t="str">
        <f>'Admin Single Score'!M3</f>
        <v>Business structure</v>
      </c>
      <c r="M4" s="16" t="str">
        <f>'Admin Single Score'!N3</f>
        <v>Working rhythm</v>
      </c>
      <c r="N4" s="16" t="str">
        <f>'Admin Single Score'!O3</f>
        <v>Polyvalence (different strategies)</v>
      </c>
      <c r="O4" s="16" t="str">
        <f>'Admin Single Score'!P3</f>
        <v>Competition</v>
      </c>
      <c r="P4" s="16" t="str">
        <f>'Admin Single Score'!Q3</f>
        <v>Community</v>
      </c>
      <c r="Q4" s="16" t="e">
        <f>#REF!</f>
        <v>#REF!</v>
      </c>
      <c r="R4" s="16" t="e">
        <f>#REF!</f>
        <v>#REF!</v>
      </c>
      <c r="S4" s="16" t="e">
        <f>#REF!</f>
        <v>#REF!</v>
      </c>
      <c r="T4" s="16" t="e">
        <f>#REF!</f>
        <v>#REF!</v>
      </c>
      <c r="U4" s="16" t="e">
        <f>#REF!</f>
        <v>#REF!</v>
      </c>
      <c r="V4" s="16" t="e">
        <f>#REF!</f>
        <v>#REF!</v>
      </c>
      <c r="W4" s="16" t="e">
        <f>#REF!</f>
        <v>#REF!</v>
      </c>
      <c r="X4" s="16" t="e">
        <f>#REF!</f>
        <v>#REF!</v>
      </c>
      <c r="Y4" s="16" t="e">
        <f>#REF!</f>
        <v>#REF!</v>
      </c>
      <c r="Z4" s="16" t="e">
        <f>#REF!</f>
        <v>#REF!</v>
      </c>
      <c r="AA4" s="16" t="e">
        <f>#REF!</f>
        <v>#REF!</v>
      </c>
      <c r="AB4" s="16" t="e">
        <f>#REF!</f>
        <v>#REF!</v>
      </c>
      <c r="AC4" s="16" t="e">
        <f>#REF!</f>
        <v>#REF!</v>
      </c>
      <c r="AD4" s="16" t="e">
        <f>#REF!</f>
        <v>#REF!</v>
      </c>
      <c r="AE4" s="16" t="e">
        <f>#REF!</f>
        <v>#REF!</v>
      </c>
      <c r="AF4" s="16" t="e">
        <f>#REF!</f>
        <v>#REF!</v>
      </c>
      <c r="AG4" s="16" t="e">
        <f>#REF!</f>
        <v>#REF!</v>
      </c>
      <c r="AH4" s="16" t="e">
        <f>#REF!</f>
        <v>#REF!</v>
      </c>
      <c r="AI4" s="16" t="e">
        <f>#REF!</f>
        <v>#REF!</v>
      </c>
      <c r="AJ4" s="16" t="e">
        <f>#REF!</f>
        <v>#REF!</v>
      </c>
      <c r="AK4" s="16" t="e">
        <f>#REF!</f>
        <v>#REF!</v>
      </c>
      <c r="AL4" s="16" t="e">
        <f>#REF!</f>
        <v>#REF!</v>
      </c>
      <c r="AM4" s="16" t="e">
        <f>#REF!</f>
        <v>#REF!</v>
      </c>
      <c r="AN4" s="16" t="e">
        <f>#REF!</f>
        <v>#REF!</v>
      </c>
      <c r="AO4" s="16" t="e">
        <f>#REF!</f>
        <v>#REF!</v>
      </c>
      <c r="AP4" s="16" t="e">
        <f>#REF!</f>
        <v>#REF!</v>
      </c>
      <c r="AR4" s="212"/>
      <c r="AS4" s="213"/>
      <c r="AT4" s="213"/>
      <c r="AU4" s="213"/>
      <c r="AV4" s="214"/>
    </row>
    <row r="5" spans="1:48" ht="15" customHeight="1" thickTop="1" thickBot="1" x14ac:dyDescent="0.3">
      <c r="A5" s="13" t="s">
        <v>570</v>
      </c>
      <c r="B5" s="13"/>
      <c r="C5" s="45">
        <f ca="1">SUM('Analysis Answers Matrix'!D:D)</f>
        <v>42</v>
      </c>
      <c r="D5" s="45">
        <f ca="1">SUM('Analysis Answers Matrix'!E:E)</f>
        <v>37</v>
      </c>
      <c r="E5" s="45">
        <f ca="1">SUM('Analysis Answers Matrix'!F:F)</f>
        <v>33</v>
      </c>
      <c r="F5" s="45">
        <f ca="1">SUM('Analysis Answers Matrix'!G:G)</f>
        <v>28</v>
      </c>
      <c r="G5" s="45">
        <f ca="1">SUM('Analysis Answers Matrix'!H:H)</f>
        <v>23</v>
      </c>
      <c r="H5" s="45">
        <f ca="1">SUM('Analysis Answers Matrix'!I:I)</f>
        <v>39</v>
      </c>
      <c r="I5" s="45">
        <f ca="1">SUM('Analysis Answers Matrix'!J:J)</f>
        <v>31</v>
      </c>
      <c r="J5" s="45">
        <f ca="1">SUM('Analysis Answers Matrix'!K:K)</f>
        <v>40</v>
      </c>
      <c r="K5" s="45">
        <f ca="1">SUM('Analysis Answers Matrix'!L:L)</f>
        <v>45</v>
      </c>
      <c r="L5" s="45">
        <f ca="1">SUM('Analysis Answers Matrix'!M:M)</f>
        <v>32</v>
      </c>
      <c r="M5" s="45">
        <f ca="1">SUM('Analysis Answers Matrix'!N:N)</f>
        <v>32</v>
      </c>
      <c r="N5" s="45">
        <f ca="1">SUM('Analysis Answers Matrix'!O:O)</f>
        <v>34</v>
      </c>
      <c r="O5" s="45">
        <f ca="1">SUM('Analysis Answers Matrix'!P:P)</f>
        <v>44</v>
      </c>
      <c r="P5" s="45">
        <f ca="1">SUM('Analysis Answers Matrix'!Q:Q)</f>
        <v>28</v>
      </c>
      <c r="Q5" s="45" t="e">
        <f>IF(NOT(SUM(#REF!)=0),AVERAGEIF(#REF!,"&lt;&gt;0"),0)</f>
        <v>#REF!</v>
      </c>
      <c r="R5" s="45" t="e">
        <f>IF(NOT(SUM(#REF!)=0),AVERAGEIF(#REF!,"&lt;&gt;0"),0)</f>
        <v>#REF!</v>
      </c>
      <c r="S5" s="45" t="e">
        <f>IF(NOT(SUM(#REF!)=0),AVERAGEIF(#REF!,"&lt;&gt;0"),0)</f>
        <v>#REF!</v>
      </c>
      <c r="T5" s="45" t="e">
        <f>IF(NOT(SUM(#REF!)=0),AVERAGEIF(#REF!,"&lt;&gt;0"),0)</f>
        <v>#REF!</v>
      </c>
      <c r="U5" s="45" t="e">
        <f>IF(NOT(SUM(#REF!)=0),AVERAGEIF(#REF!,"&lt;&gt;0"),0)</f>
        <v>#REF!</v>
      </c>
      <c r="V5" s="45" t="e">
        <f>IF(NOT(SUM(#REF!)=0),AVERAGEIF(#REF!,"&lt;&gt;0"),0)</f>
        <v>#REF!</v>
      </c>
      <c r="W5" s="45" t="e">
        <f>IF(NOT(SUM(#REF!)=0),AVERAGEIF(#REF!,"&lt;&gt;0"),0)</f>
        <v>#REF!</v>
      </c>
      <c r="X5" s="45" t="e">
        <f>IF(NOT(SUM(#REF!)=0),AVERAGEIF(#REF!,"&lt;&gt;0"),0)</f>
        <v>#REF!</v>
      </c>
      <c r="Y5" s="45" t="e">
        <f>IF(NOT(SUM(#REF!)=0),AVERAGEIF(#REF!,"&lt;&gt;0"),0)</f>
        <v>#REF!</v>
      </c>
      <c r="Z5" s="45" t="e">
        <f>IF(NOT(SUM(#REF!)=0),AVERAGEIF(#REF!,"&lt;&gt;0"),0)</f>
        <v>#REF!</v>
      </c>
      <c r="AA5" s="45" t="e">
        <f>IF(NOT(SUM(#REF!)=0),AVERAGEIF(#REF!,"&lt;&gt;0"),0)</f>
        <v>#REF!</v>
      </c>
      <c r="AB5" s="45" t="e">
        <f>IF(NOT(SUM(#REF!)=0),AVERAGEIF(#REF!,"&lt;&gt;0"),0)</f>
        <v>#REF!</v>
      </c>
      <c r="AC5" s="45" t="e">
        <f>IF(NOT(SUM(#REF!)=0),AVERAGEIF(#REF!,"&lt;&gt;0"),0)</f>
        <v>#REF!</v>
      </c>
      <c r="AD5" s="45" t="e">
        <f>IF(NOT(SUM(#REF!)=0),AVERAGEIF(#REF!,"&lt;&gt;0"),0)</f>
        <v>#REF!</v>
      </c>
      <c r="AE5" s="45" t="e">
        <f>IF(NOT(SUM(#REF!)=0),AVERAGEIF(#REF!,"&lt;&gt;0"),0)</f>
        <v>#REF!</v>
      </c>
      <c r="AF5" s="45" t="e">
        <f>IF(NOT(SUM(#REF!)=0),AVERAGEIF(#REF!,"&lt;&gt;0"),0)</f>
        <v>#REF!</v>
      </c>
      <c r="AG5" s="45" t="e">
        <f>IF(NOT(SUM(#REF!)=0),AVERAGEIF(#REF!,"&lt;&gt;0"),0)</f>
        <v>#REF!</v>
      </c>
      <c r="AH5" s="45" t="e">
        <f>IF(NOT(SUM(#REF!)=0),AVERAGEIF(#REF!,"&lt;&gt;0"),0)</f>
        <v>#REF!</v>
      </c>
      <c r="AI5" s="45" t="e">
        <f>IF(NOT(SUM(#REF!)=0),AVERAGEIF(#REF!,"&lt;&gt;0"),0)</f>
        <v>#REF!</v>
      </c>
      <c r="AJ5" s="45" t="e">
        <f>IF(NOT(SUM(#REF!)=0),AVERAGEIF(#REF!,"&lt;&gt;0"),0)</f>
        <v>#REF!</v>
      </c>
      <c r="AK5" s="45" t="e">
        <f>IF(NOT(SUM(#REF!)=0),AVERAGEIF(#REF!,"&lt;&gt;0"),0)</f>
        <v>#REF!</v>
      </c>
      <c r="AL5" s="45" t="e">
        <f>IF(NOT(SUM(#REF!)=0),AVERAGEIF(#REF!,"&lt;&gt;0"),0)</f>
        <v>#REF!</v>
      </c>
      <c r="AM5" s="45" t="e">
        <f>IF(NOT(SUM(#REF!)=0),AVERAGEIF(#REF!,"&lt;&gt;0"),0)</f>
        <v>#REF!</v>
      </c>
      <c r="AN5" s="45" t="e">
        <f>IF(NOT(SUM(#REF!)=0),AVERAGEIF(#REF!,"&lt;&gt;0"),0)</f>
        <v>#REF!</v>
      </c>
      <c r="AO5" s="45" t="e">
        <f>IF(NOT(SUM(#REF!)=0),AVERAGEIF(#REF!,"&lt;&gt;0"),0)</f>
        <v>#REF!</v>
      </c>
      <c r="AP5" s="45" t="e">
        <f>IF(NOT(SUM(#REF!)=0),AVERAGEIF(#REF!,"&lt;&gt;0"),0)</f>
        <v>#REF!</v>
      </c>
      <c r="AR5" s="215"/>
      <c r="AS5" s="216"/>
      <c r="AT5" s="216"/>
      <c r="AU5" s="216"/>
      <c r="AV5" s="217"/>
    </row>
    <row r="6" spans="1:48" ht="15" customHeight="1" thickTop="1" thickBot="1" x14ac:dyDescent="0.3">
      <c r="A6" s="13" t="s">
        <v>571</v>
      </c>
      <c r="B6" s="13"/>
      <c r="C6" s="45">
        <f xml:space="preserve"> IF($B$2 = "Yes", $B$3 * C$13, 0)</f>
        <v>0</v>
      </c>
      <c r="D6" s="45">
        <f t="shared" ref="D6:AP6" si="0" xml:space="preserve"> IF($B$2 = "Yes", $B$3 * D$13, 0)</f>
        <v>0</v>
      </c>
      <c r="E6" s="45">
        <f t="shared" si="0"/>
        <v>0</v>
      </c>
      <c r="F6" s="45">
        <f t="shared" si="0"/>
        <v>0</v>
      </c>
      <c r="G6" s="45">
        <f t="shared" si="0"/>
        <v>0</v>
      </c>
      <c r="H6" s="45">
        <f t="shared" si="0"/>
        <v>0</v>
      </c>
      <c r="I6" s="45">
        <f t="shared" si="0"/>
        <v>0</v>
      </c>
      <c r="J6" s="45">
        <f t="shared" si="0"/>
        <v>0</v>
      </c>
      <c r="K6" s="45">
        <f t="shared" si="0"/>
        <v>0</v>
      </c>
      <c r="L6" s="45">
        <f t="shared" si="0"/>
        <v>0</v>
      </c>
      <c r="M6" s="45">
        <f t="shared" si="0"/>
        <v>0</v>
      </c>
      <c r="N6" s="45">
        <f t="shared" si="0"/>
        <v>0</v>
      </c>
      <c r="O6" s="45">
        <f t="shared" si="0"/>
        <v>0</v>
      </c>
      <c r="P6" s="45">
        <f t="shared" si="0"/>
        <v>0</v>
      </c>
      <c r="Q6" s="45">
        <f t="shared" si="0"/>
        <v>0</v>
      </c>
      <c r="R6" s="45">
        <f t="shared" si="0"/>
        <v>0</v>
      </c>
      <c r="S6" s="45">
        <f t="shared" si="0"/>
        <v>0</v>
      </c>
      <c r="T6" s="45">
        <f t="shared" si="0"/>
        <v>0</v>
      </c>
      <c r="U6" s="45">
        <f t="shared" si="0"/>
        <v>0</v>
      </c>
      <c r="V6" s="45">
        <f t="shared" si="0"/>
        <v>0</v>
      </c>
      <c r="W6" s="45">
        <f t="shared" si="0"/>
        <v>0</v>
      </c>
      <c r="X6" s="45">
        <f t="shared" si="0"/>
        <v>0</v>
      </c>
      <c r="Y6" s="45">
        <f t="shared" si="0"/>
        <v>0</v>
      </c>
      <c r="Z6" s="45">
        <f t="shared" si="0"/>
        <v>0</v>
      </c>
      <c r="AA6" s="45">
        <f t="shared" si="0"/>
        <v>0</v>
      </c>
      <c r="AB6" s="45">
        <f t="shared" si="0"/>
        <v>0</v>
      </c>
      <c r="AC6" s="45">
        <f t="shared" si="0"/>
        <v>0</v>
      </c>
      <c r="AD6" s="45">
        <f t="shared" si="0"/>
        <v>0</v>
      </c>
      <c r="AE6" s="45">
        <f t="shared" si="0"/>
        <v>0</v>
      </c>
      <c r="AF6" s="45">
        <f t="shared" si="0"/>
        <v>0</v>
      </c>
      <c r="AG6" s="45">
        <f t="shared" si="0"/>
        <v>0</v>
      </c>
      <c r="AH6" s="45">
        <f t="shared" si="0"/>
        <v>0</v>
      </c>
      <c r="AI6" s="45">
        <f t="shared" si="0"/>
        <v>0</v>
      </c>
      <c r="AJ6" s="45">
        <f t="shared" si="0"/>
        <v>0</v>
      </c>
      <c r="AK6" s="45">
        <f t="shared" si="0"/>
        <v>0</v>
      </c>
      <c r="AL6" s="45">
        <f t="shared" si="0"/>
        <v>0</v>
      </c>
      <c r="AM6" s="45">
        <f t="shared" si="0"/>
        <v>0</v>
      </c>
      <c r="AN6" s="45">
        <f t="shared" si="0"/>
        <v>0</v>
      </c>
      <c r="AO6" s="45">
        <f t="shared" si="0"/>
        <v>0</v>
      </c>
      <c r="AP6" s="45">
        <f t="shared" si="0"/>
        <v>0</v>
      </c>
      <c r="AR6" s="102"/>
      <c r="AS6" s="118"/>
      <c r="AT6" s="118"/>
      <c r="AU6" s="118"/>
      <c r="AV6" s="103"/>
    </row>
    <row r="7" spans="1:48" s="1" customFormat="1" ht="31.5" thickTop="1" thickBot="1" x14ac:dyDescent="0.3">
      <c r="A7" s="13" t="s">
        <v>572</v>
      </c>
      <c r="B7" s="13"/>
      <c r="C7" s="45">
        <f ca="1">IF($B$1 = "Yes",
C$6 + ((C$8 * (5/3) * 5 + C$9 * (4/3) * 4 + C$10 * (3/3) * 3 + C$11 * (3/3) * 2 + C$12 * (3/3) * 1) / C$15),
C$6 + ((C$8 * 1 * 5 + C$9 * 1 * 4 + C$10 * 1 * 3 + C$11 * 1 * 2 + C$12 * 1 * 1) / C$15)
)</f>
        <v>2.625</v>
      </c>
      <c r="D7" s="45">
        <f t="shared" ref="D7:AP7" ca="1" si="1">IF($B$1 = "Yes",
D$6 + ((D$8 * (5/3) * 5 + D$9 * (4/3) * 4 + D$10 * (3/3) * 3 + D$11 * (3/3) * 2 + D$12 * (3/3) * 1) / D$15),
D$6 + ((D$8 * 1 * 5 + D$9 * 1 * 4 + D$10 * 1 * 3 + D$11 * 1 * 2 + D$12 * 1 * 1) / D$15)
)</f>
        <v>2.4666666666666668</v>
      </c>
      <c r="E7" s="45">
        <f t="shared" ca="1" si="1"/>
        <v>2.5384615384615383</v>
      </c>
      <c r="F7" s="45">
        <f t="shared" ca="1" si="1"/>
        <v>2.5454545454545454</v>
      </c>
      <c r="G7" s="45">
        <f t="shared" ca="1" si="1"/>
        <v>2.5555555555555554</v>
      </c>
      <c r="H7" s="45">
        <f t="shared" ca="1" si="1"/>
        <v>3</v>
      </c>
      <c r="I7" s="45">
        <f t="shared" ca="1" si="1"/>
        <v>2.8181818181818183</v>
      </c>
      <c r="J7" s="45">
        <f t="shared" ca="1" si="1"/>
        <v>3.0769230769230771</v>
      </c>
      <c r="K7" s="45">
        <f t="shared" ca="1" si="1"/>
        <v>3.4615384615384617</v>
      </c>
      <c r="L7" s="45">
        <f t="shared" ca="1" si="1"/>
        <v>2.2857142857142856</v>
      </c>
      <c r="M7" s="45">
        <f t="shared" ca="1" si="1"/>
        <v>2.1333333333333333</v>
      </c>
      <c r="N7" s="45">
        <f t="shared" ca="1" si="1"/>
        <v>2.6153846153846154</v>
      </c>
      <c r="O7" s="45">
        <f t="shared" ca="1" si="1"/>
        <v>3.1428571428571428</v>
      </c>
      <c r="P7" s="45">
        <f t="shared" ca="1" si="1"/>
        <v>2.3333333333333335</v>
      </c>
      <c r="Q7" s="45" t="e">
        <f t="shared" si="1"/>
        <v>#DIV/0!</v>
      </c>
      <c r="R7" s="45" t="e">
        <f t="shared" si="1"/>
        <v>#DIV/0!</v>
      </c>
      <c r="S7" s="45" t="e">
        <f t="shared" si="1"/>
        <v>#DIV/0!</v>
      </c>
      <c r="T7" s="45" t="e">
        <f t="shared" si="1"/>
        <v>#DIV/0!</v>
      </c>
      <c r="U7" s="45" t="e">
        <f t="shared" si="1"/>
        <v>#DIV/0!</v>
      </c>
      <c r="V7" s="45" t="e">
        <f t="shared" si="1"/>
        <v>#DIV/0!</v>
      </c>
      <c r="W7" s="45" t="e">
        <f t="shared" si="1"/>
        <v>#DIV/0!</v>
      </c>
      <c r="X7" s="45" t="e">
        <f t="shared" si="1"/>
        <v>#DIV/0!</v>
      </c>
      <c r="Y7" s="45" t="e">
        <f t="shared" si="1"/>
        <v>#DIV/0!</v>
      </c>
      <c r="Z7" s="45" t="e">
        <f t="shared" si="1"/>
        <v>#DIV/0!</v>
      </c>
      <c r="AA7" s="45" t="e">
        <f t="shared" si="1"/>
        <v>#DIV/0!</v>
      </c>
      <c r="AB7" s="45" t="e">
        <f t="shared" si="1"/>
        <v>#DIV/0!</v>
      </c>
      <c r="AC7" s="45" t="e">
        <f t="shared" si="1"/>
        <v>#DIV/0!</v>
      </c>
      <c r="AD7" s="45" t="e">
        <f t="shared" si="1"/>
        <v>#DIV/0!</v>
      </c>
      <c r="AE7" s="45" t="e">
        <f t="shared" si="1"/>
        <v>#DIV/0!</v>
      </c>
      <c r="AF7" s="45" t="e">
        <f t="shared" si="1"/>
        <v>#DIV/0!</v>
      </c>
      <c r="AG7" s="45" t="e">
        <f t="shared" si="1"/>
        <v>#DIV/0!</v>
      </c>
      <c r="AH7" s="45" t="e">
        <f t="shared" si="1"/>
        <v>#DIV/0!</v>
      </c>
      <c r="AI7" s="45" t="e">
        <f t="shared" si="1"/>
        <v>#DIV/0!</v>
      </c>
      <c r="AJ7" s="45" t="e">
        <f t="shared" si="1"/>
        <v>#DIV/0!</v>
      </c>
      <c r="AK7" s="45" t="e">
        <f t="shared" si="1"/>
        <v>#DIV/0!</v>
      </c>
      <c r="AL7" s="45" t="e">
        <f t="shared" si="1"/>
        <v>#DIV/0!</v>
      </c>
      <c r="AM7" s="45" t="e">
        <f t="shared" si="1"/>
        <v>#DIV/0!</v>
      </c>
      <c r="AN7" s="45" t="e">
        <f t="shared" si="1"/>
        <v>#DIV/0!</v>
      </c>
      <c r="AO7" s="45" t="e">
        <f t="shared" si="1"/>
        <v>#DIV/0!</v>
      </c>
      <c r="AP7" s="45" t="e">
        <f t="shared" si="1"/>
        <v>#DIV/0!</v>
      </c>
      <c r="AR7" s="11" t="e" cm="1">
        <f t="array" aca="1" ref="AR7:AU46" ca="1">_xlfn._xlws.SORT(TRANSPOSE(C4:AP7),2,-1)</f>
        <v>#REF!</v>
      </c>
      <c r="AS7" s="1" t="e">
        <f ca="1"/>
        <v>#REF!</v>
      </c>
      <c r="AT7" s="3">
        <f ca="1"/>
        <v>0</v>
      </c>
      <c r="AU7" s="3" t="e">
        <f ca="1"/>
        <v>#DIV/0!</v>
      </c>
      <c r="AV7" s="11"/>
    </row>
    <row r="8" spans="1:48" s="1" customFormat="1" ht="31.5" thickTop="1" thickBot="1" x14ac:dyDescent="0.3">
      <c r="A8" s="13" t="s">
        <v>573</v>
      </c>
      <c r="B8" s="13"/>
      <c r="C8" s="45">
        <f ca="1">COUNTIF('Analysis Answers Matrix'!D:D, 5)</f>
        <v>0</v>
      </c>
      <c r="D8" s="45">
        <f ca="1">COUNTIF('Analysis Answers Matrix'!E:E, 5)</f>
        <v>0</v>
      </c>
      <c r="E8" s="45">
        <f ca="1">COUNTIF('Analysis Answers Matrix'!F:F, 5)</f>
        <v>0</v>
      </c>
      <c r="F8" s="45">
        <f ca="1">COUNTIF('Analysis Answers Matrix'!G:G, 5)</f>
        <v>0</v>
      </c>
      <c r="G8" s="45">
        <f ca="1">COUNTIF('Analysis Answers Matrix'!H:H, 5)</f>
        <v>0</v>
      </c>
      <c r="H8" s="45">
        <f ca="1">COUNTIF('Analysis Answers Matrix'!I:I, 5)</f>
        <v>2</v>
      </c>
      <c r="I8" s="45">
        <f ca="1">COUNTIF('Analysis Answers Matrix'!J:J, 5)</f>
        <v>2</v>
      </c>
      <c r="J8" s="45">
        <f ca="1">COUNTIF('Analysis Answers Matrix'!K:K, 5)</f>
        <v>2</v>
      </c>
      <c r="K8" s="45">
        <f ca="1">COUNTIF('Analysis Answers Matrix'!L:L, 5)</f>
        <v>4</v>
      </c>
      <c r="L8" s="45">
        <f ca="1">COUNTIF('Analysis Answers Matrix'!M:M, 5)</f>
        <v>1</v>
      </c>
      <c r="M8" s="45">
        <f ca="1">COUNTIF('Analysis Answers Matrix'!N:N, 5)</f>
        <v>0</v>
      </c>
      <c r="N8" s="45">
        <f ca="1">COUNTIF('Analysis Answers Matrix'!O:O, 5)</f>
        <v>1</v>
      </c>
      <c r="O8" s="45">
        <f ca="1">COUNTIF('Analysis Answers Matrix'!P:P, 5)</f>
        <v>2</v>
      </c>
      <c r="P8" s="45">
        <f ca="1">COUNTIF('Analysis Answers Matrix'!Q:Q, 5)</f>
        <v>0</v>
      </c>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R8" s="11" t="e">
        <f ca="1"/>
        <v>#REF!</v>
      </c>
      <c r="AS8" s="1" t="e">
        <f ca="1"/>
        <v>#REF!</v>
      </c>
      <c r="AT8" s="3">
        <f ca="1"/>
        <v>0</v>
      </c>
      <c r="AU8" s="3" t="e">
        <f ca="1"/>
        <v>#DIV/0!</v>
      </c>
      <c r="AV8" s="11"/>
    </row>
    <row r="9" spans="1:48" s="1" customFormat="1" ht="31.5" thickTop="1" thickBot="1" x14ac:dyDescent="0.3">
      <c r="A9" s="13" t="s">
        <v>574</v>
      </c>
      <c r="B9" s="13"/>
      <c r="C9" s="45">
        <f ca="1">COUNTIF('Analysis Answers Matrix'!D:D, 4)</f>
        <v>4</v>
      </c>
      <c r="D9" s="45">
        <f ca="1">COUNTIF('Analysis Answers Matrix'!E:E, 4)</f>
        <v>2</v>
      </c>
      <c r="E9" s="45">
        <f ca="1">COUNTIF('Analysis Answers Matrix'!F:F, 4)</f>
        <v>1</v>
      </c>
      <c r="F9" s="45">
        <f ca="1">COUNTIF('Analysis Answers Matrix'!G:G, 4)</f>
        <v>2</v>
      </c>
      <c r="G9" s="45">
        <f ca="1">COUNTIF('Analysis Answers Matrix'!H:H, 4)</f>
        <v>2</v>
      </c>
      <c r="H9" s="45">
        <f ca="1">COUNTIF('Analysis Answers Matrix'!I:I, 4)</f>
        <v>3</v>
      </c>
      <c r="I9" s="45">
        <f ca="1">COUNTIF('Analysis Answers Matrix'!J:J, 4)</f>
        <v>1</v>
      </c>
      <c r="J9" s="45">
        <f ca="1">COUNTIF('Analysis Answers Matrix'!K:K, 4)</f>
        <v>3</v>
      </c>
      <c r="K9" s="45">
        <f ca="1">COUNTIF('Analysis Answers Matrix'!L:L, 4)</f>
        <v>4</v>
      </c>
      <c r="L9" s="45">
        <f ca="1">COUNTIF('Analysis Answers Matrix'!M:M, 4)</f>
        <v>1</v>
      </c>
      <c r="M9" s="45">
        <f ca="1">COUNTIF('Analysis Answers Matrix'!N:N, 4)</f>
        <v>4</v>
      </c>
      <c r="N9" s="45">
        <f ca="1">COUNTIF('Analysis Answers Matrix'!O:O, 4)</f>
        <v>3</v>
      </c>
      <c r="O9" s="45">
        <f ca="1">COUNTIF('Analysis Answers Matrix'!P:P, 4)</f>
        <v>5</v>
      </c>
      <c r="P9" s="45">
        <f ca="1">COUNTIF('Analysis Answers Matrix'!Q:Q, 4)</f>
        <v>2</v>
      </c>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R9" s="11" t="e">
        <f ca="1"/>
        <v>#REF!</v>
      </c>
      <c r="AS9" s="1" t="e">
        <f ca="1"/>
        <v>#REF!</v>
      </c>
      <c r="AT9" s="3">
        <f ca="1"/>
        <v>0</v>
      </c>
      <c r="AU9" s="3" t="e">
        <f ca="1"/>
        <v>#DIV/0!</v>
      </c>
      <c r="AV9" s="11"/>
    </row>
    <row r="10" spans="1:48" s="1" customFormat="1" ht="31.5" thickTop="1" thickBot="1" x14ac:dyDescent="0.3">
      <c r="A10" s="13" t="s">
        <v>575</v>
      </c>
      <c r="B10" s="13"/>
      <c r="C10" s="45">
        <f ca="1">COUNTIF('Analysis Answers Matrix'!D:D, 3)</f>
        <v>5</v>
      </c>
      <c r="D10" s="45">
        <f ca="1">COUNTIF('Analysis Answers Matrix'!E:E, 3)</f>
        <v>5</v>
      </c>
      <c r="E10" s="45">
        <f ca="1">COUNTIF('Analysis Answers Matrix'!F:F, 3)</f>
        <v>7</v>
      </c>
      <c r="F10" s="45">
        <f ca="1">COUNTIF('Analysis Answers Matrix'!G:G, 3)</f>
        <v>5</v>
      </c>
      <c r="G10" s="45">
        <f ca="1">COUNTIF('Analysis Answers Matrix'!H:H, 3)</f>
        <v>4</v>
      </c>
      <c r="H10" s="45">
        <f ca="1">COUNTIF('Analysis Answers Matrix'!I:I, 3)</f>
        <v>4</v>
      </c>
      <c r="I10" s="45">
        <f ca="1">COUNTIF('Analysis Answers Matrix'!J:J, 3)</f>
        <v>4</v>
      </c>
      <c r="J10" s="45">
        <f ca="1">COUNTIF('Analysis Answers Matrix'!K:K, 3)</f>
        <v>4</v>
      </c>
      <c r="K10" s="45">
        <f ca="1">COUNTIF('Analysis Answers Matrix'!L:L, 3)</f>
        <v>2</v>
      </c>
      <c r="L10" s="45">
        <f ca="1">COUNTIF('Analysis Answers Matrix'!M:M, 3)</f>
        <v>5</v>
      </c>
      <c r="M10" s="45">
        <f ca="1">COUNTIF('Analysis Answers Matrix'!N:N, 3)</f>
        <v>2</v>
      </c>
      <c r="N10" s="45">
        <f ca="1">COUNTIF('Analysis Answers Matrix'!O:O, 3)</f>
        <v>4</v>
      </c>
      <c r="O10" s="45">
        <f ca="1">COUNTIF('Analysis Answers Matrix'!P:P, 3)</f>
        <v>3</v>
      </c>
      <c r="P10" s="45">
        <f ca="1">COUNTIF('Analysis Answers Matrix'!Q:Q, 3)</f>
        <v>4</v>
      </c>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R10" s="11" t="e">
        <f ca="1"/>
        <v>#REF!</v>
      </c>
      <c r="AS10" s="1" t="e">
        <f ca="1"/>
        <v>#REF!</v>
      </c>
      <c r="AT10" s="3">
        <f ca="1"/>
        <v>0</v>
      </c>
      <c r="AU10" s="3" t="e">
        <f ca="1"/>
        <v>#DIV/0!</v>
      </c>
      <c r="AV10" s="11"/>
    </row>
    <row r="11" spans="1:48" s="1" customFormat="1" ht="31.5" thickTop="1" thickBot="1" x14ac:dyDescent="0.3">
      <c r="A11" s="13" t="s">
        <v>576</v>
      </c>
      <c r="B11" s="13"/>
      <c r="C11" s="45">
        <f ca="1">COUNTIF('Analysis Answers Matrix'!D:D, 2)</f>
        <v>4</v>
      </c>
      <c r="D11" s="45">
        <f ca="1">COUNTIF('Analysis Answers Matrix'!E:E, 2)</f>
        <v>6</v>
      </c>
      <c r="E11" s="45">
        <f ca="1">COUNTIF('Analysis Answers Matrix'!F:F, 2)</f>
        <v>3</v>
      </c>
      <c r="F11" s="45">
        <f ca="1">COUNTIF('Analysis Answers Matrix'!G:G, 2)</f>
        <v>1</v>
      </c>
      <c r="G11" s="45">
        <f ca="1">COUNTIF('Analysis Answers Matrix'!H:H, 2)</f>
        <v>0</v>
      </c>
      <c r="H11" s="45">
        <f ca="1">COUNTIF('Analysis Answers Matrix'!I:I, 2)</f>
        <v>1</v>
      </c>
      <c r="I11" s="45">
        <f ca="1">COUNTIF('Analysis Answers Matrix'!J:J, 2)</f>
        <v>1</v>
      </c>
      <c r="J11" s="45">
        <f ca="1">COUNTIF('Analysis Answers Matrix'!K:K, 2)</f>
        <v>2</v>
      </c>
      <c r="K11" s="45">
        <f ca="1">COUNTIF('Analysis Answers Matrix'!L:L, 2)</f>
        <v>0</v>
      </c>
      <c r="L11" s="45">
        <f ca="1">COUNTIF('Analysis Answers Matrix'!M:M, 2)</f>
        <v>1</v>
      </c>
      <c r="M11" s="45">
        <f ca="1">COUNTIF('Analysis Answers Matrix'!N:N, 2)</f>
        <v>1</v>
      </c>
      <c r="N11" s="45">
        <f ca="1">COUNTIF('Analysis Answers Matrix'!O:O, 2)</f>
        <v>0</v>
      </c>
      <c r="O11" s="45">
        <f ca="1">COUNTIF('Analysis Answers Matrix'!P:P, 2)</f>
        <v>1</v>
      </c>
      <c r="P11" s="45">
        <f ca="1">COUNTIF('Analysis Answers Matrix'!Q:Q, 2)</f>
        <v>2</v>
      </c>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R11" s="11" t="e">
        <f ca="1"/>
        <v>#REF!</v>
      </c>
      <c r="AS11" s="1" t="e">
        <f ca="1"/>
        <v>#REF!</v>
      </c>
      <c r="AT11" s="3">
        <f ca="1"/>
        <v>0</v>
      </c>
      <c r="AU11" s="3" t="e">
        <f ca="1"/>
        <v>#DIV/0!</v>
      </c>
      <c r="AV11" s="11"/>
    </row>
    <row r="12" spans="1:48" s="1" customFormat="1" ht="31.5" thickTop="1" thickBot="1" x14ac:dyDescent="0.3">
      <c r="A12" s="13" t="s">
        <v>577</v>
      </c>
      <c r="B12" s="13"/>
      <c r="C12" s="45">
        <f ca="1">COUNTIF('Analysis Answers Matrix'!D:D, 1)</f>
        <v>3</v>
      </c>
      <c r="D12" s="45">
        <f ca="1">COUNTIF('Analysis Answers Matrix'!E:E, 1)</f>
        <v>2</v>
      </c>
      <c r="E12" s="45">
        <f ca="1">COUNTIF('Analysis Answers Matrix'!F:F, 1)</f>
        <v>2</v>
      </c>
      <c r="F12" s="45">
        <f ca="1">COUNTIF('Analysis Answers Matrix'!G:G, 1)</f>
        <v>3</v>
      </c>
      <c r="G12" s="45">
        <f ca="1">COUNTIF('Analysis Answers Matrix'!H:H, 1)</f>
        <v>3</v>
      </c>
      <c r="H12" s="45">
        <f ca="1">COUNTIF('Analysis Answers Matrix'!I:I, 1)</f>
        <v>3</v>
      </c>
      <c r="I12" s="45">
        <f ca="1">COUNTIF('Analysis Answers Matrix'!J:J, 1)</f>
        <v>3</v>
      </c>
      <c r="J12" s="45">
        <f ca="1">COUNTIF('Analysis Answers Matrix'!K:K, 1)</f>
        <v>2</v>
      </c>
      <c r="K12" s="45">
        <f ca="1">COUNTIF('Analysis Answers Matrix'!L:L, 1)</f>
        <v>3</v>
      </c>
      <c r="L12" s="45">
        <f ca="1">COUNTIF('Analysis Answers Matrix'!M:M, 1)</f>
        <v>6</v>
      </c>
      <c r="M12" s="45">
        <f ca="1">COUNTIF('Analysis Answers Matrix'!N:N, 1)</f>
        <v>8</v>
      </c>
      <c r="N12" s="45">
        <f ca="1">COUNTIF('Analysis Answers Matrix'!O:O, 1)</f>
        <v>5</v>
      </c>
      <c r="O12" s="45">
        <f ca="1">COUNTIF('Analysis Answers Matrix'!P:P, 1)</f>
        <v>3</v>
      </c>
      <c r="P12" s="45">
        <f ca="1">COUNTIF('Analysis Answers Matrix'!Q:Q, 1)</f>
        <v>4</v>
      </c>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R12" s="11" t="e">
        <f ca="1"/>
        <v>#REF!</v>
      </c>
      <c r="AS12" s="1" t="e">
        <f ca="1"/>
        <v>#REF!</v>
      </c>
      <c r="AT12" s="3">
        <f ca="1"/>
        <v>0</v>
      </c>
      <c r="AU12" s="3" t="e">
        <f ca="1"/>
        <v>#DIV/0!</v>
      </c>
      <c r="AV12" s="11"/>
    </row>
    <row r="13" spans="1:48" s="1" customFormat="1" ht="16.5" thickTop="1" thickBot="1" x14ac:dyDescent="0.3">
      <c r="A13" s="13" t="s">
        <v>578</v>
      </c>
      <c r="B13" s="13"/>
      <c r="C13" s="45">
        <f ca="1">COUNTIF('Analysis Answers Matrix'!D:D, "u")</f>
        <v>7</v>
      </c>
      <c r="D13" s="45">
        <f ca="1">COUNTIF('Analysis Answers Matrix'!E:E, "u")</f>
        <v>7</v>
      </c>
      <c r="E13" s="45">
        <f ca="1">COUNTIF('Analysis Answers Matrix'!F:F, "u")</f>
        <v>3</v>
      </c>
      <c r="F13" s="45">
        <f ca="1">COUNTIF('Analysis Answers Matrix'!G:G, "u")</f>
        <v>1</v>
      </c>
      <c r="G13" s="45">
        <f ca="1">COUNTIF('Analysis Answers Matrix'!H:H, "u")</f>
        <v>2</v>
      </c>
      <c r="H13" s="45">
        <f ca="1">COUNTIF('Analysis Answers Matrix'!I:I, "u")</f>
        <v>3</v>
      </c>
      <c r="I13" s="45">
        <f ca="1">COUNTIF('Analysis Answers Matrix'!J:J, "u")</f>
        <v>4</v>
      </c>
      <c r="J13" s="45">
        <f ca="1">COUNTIF('Analysis Answers Matrix'!K:K, "u")</f>
        <v>3</v>
      </c>
      <c r="K13" s="45">
        <f ca="1">COUNTIF('Analysis Answers Matrix'!L:L, "u")</f>
        <v>4</v>
      </c>
      <c r="L13" s="45">
        <f ca="1">COUNTIF('Analysis Answers Matrix'!M:M, "u")</f>
        <v>3</v>
      </c>
      <c r="M13" s="45">
        <f ca="1">COUNTIF('Analysis Answers Matrix'!N:N, "u")</f>
        <v>2</v>
      </c>
      <c r="N13" s="45">
        <f ca="1">COUNTIF('Analysis Answers Matrix'!O:O, "u")</f>
        <v>3</v>
      </c>
      <c r="O13" s="45">
        <f ca="1">COUNTIF('Analysis Answers Matrix'!P:P, "u")</f>
        <v>4</v>
      </c>
      <c r="P13" s="45">
        <f ca="1">COUNTIF('Analysis Answers Matrix'!Q:Q, "u")</f>
        <v>2</v>
      </c>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R13" s="11" t="e">
        <f ca="1"/>
        <v>#REF!</v>
      </c>
      <c r="AS13" s="1" t="e">
        <f ca="1"/>
        <v>#REF!</v>
      </c>
      <c r="AT13" s="3">
        <f ca="1"/>
        <v>0</v>
      </c>
      <c r="AU13" s="3" t="e">
        <f ca="1"/>
        <v>#DIV/0!</v>
      </c>
      <c r="AV13" s="11"/>
    </row>
    <row r="14" spans="1:48" s="1" customFormat="1" ht="16.5" thickTop="1" thickBot="1" x14ac:dyDescent="0.3">
      <c r="A14" s="13" t="s">
        <v>579</v>
      </c>
      <c r="B14" s="13"/>
      <c r="C14" s="45">
        <f ca="1">COUNTIF('Analysis Answers Matrix'!D:D, 0)</f>
        <v>23</v>
      </c>
      <c r="D14" s="45">
        <f ca="1">COUNTIF('Analysis Answers Matrix'!E:E, 0)</f>
        <v>24</v>
      </c>
      <c r="E14" s="45">
        <f ca="1">COUNTIF('Analysis Answers Matrix'!F:F, 0)</f>
        <v>30</v>
      </c>
      <c r="F14" s="45">
        <f ca="1">COUNTIF('Analysis Answers Matrix'!G:G, 0)</f>
        <v>34</v>
      </c>
      <c r="G14" s="45">
        <f ca="1">COUNTIF('Analysis Answers Matrix'!H:H, 0)</f>
        <v>35</v>
      </c>
      <c r="H14" s="45">
        <f ca="1">COUNTIF('Analysis Answers Matrix'!I:I, 0)</f>
        <v>30</v>
      </c>
      <c r="I14" s="45">
        <f ca="1">COUNTIF('Analysis Answers Matrix'!J:J, 0)</f>
        <v>31</v>
      </c>
      <c r="J14" s="45">
        <f ca="1">COUNTIF('Analysis Answers Matrix'!K:K, 0)</f>
        <v>30</v>
      </c>
      <c r="K14" s="45">
        <f ca="1">COUNTIF('Analysis Answers Matrix'!L:L, 0)</f>
        <v>29</v>
      </c>
      <c r="L14" s="45">
        <f ca="1">COUNTIF('Analysis Answers Matrix'!M:M, 0)</f>
        <v>29</v>
      </c>
      <c r="M14" s="45">
        <f ca="1">COUNTIF('Analysis Answers Matrix'!N:N, 0)</f>
        <v>29</v>
      </c>
      <c r="N14" s="45">
        <f ca="1">COUNTIF('Analysis Answers Matrix'!O:O, 0)</f>
        <v>30</v>
      </c>
      <c r="O14" s="45">
        <f ca="1">COUNTIF('Analysis Answers Matrix'!P:P, 0)</f>
        <v>28</v>
      </c>
      <c r="P14" s="45">
        <f ca="1">COUNTIF('Analysis Answers Matrix'!Q:Q, 0)</f>
        <v>32</v>
      </c>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R14" s="11" t="e">
        <f ca="1"/>
        <v>#REF!</v>
      </c>
      <c r="AS14" s="1" t="e">
        <f ca="1"/>
        <v>#REF!</v>
      </c>
      <c r="AT14" s="3">
        <f ca="1"/>
        <v>0</v>
      </c>
      <c r="AU14" s="3" t="e">
        <f ca="1"/>
        <v>#DIV/0!</v>
      </c>
      <c r="AV14" s="11"/>
    </row>
    <row r="15" spans="1:48" s="1" customFormat="1" ht="31.5" thickTop="1" thickBot="1" x14ac:dyDescent="0.3">
      <c r="A15" s="13" t="s">
        <v>580</v>
      </c>
      <c r="B15" s="13"/>
      <c r="C15" s="45">
        <f ca="1">SUM(C8:C12)</f>
        <v>16</v>
      </c>
      <c r="D15" s="45">
        <f t="shared" ref="D15:P15" ca="1" si="2">SUM(D8:D12)</f>
        <v>15</v>
      </c>
      <c r="E15" s="45">
        <f t="shared" ca="1" si="2"/>
        <v>13</v>
      </c>
      <c r="F15" s="45">
        <f t="shared" ca="1" si="2"/>
        <v>11</v>
      </c>
      <c r="G15" s="45">
        <f t="shared" ca="1" si="2"/>
        <v>9</v>
      </c>
      <c r="H15" s="45">
        <f t="shared" ca="1" si="2"/>
        <v>13</v>
      </c>
      <c r="I15" s="45">
        <f t="shared" ca="1" si="2"/>
        <v>11</v>
      </c>
      <c r="J15" s="45">
        <f t="shared" ca="1" si="2"/>
        <v>13</v>
      </c>
      <c r="K15" s="45">
        <f t="shared" ca="1" si="2"/>
        <v>13</v>
      </c>
      <c r="L15" s="45">
        <f t="shared" ca="1" si="2"/>
        <v>14</v>
      </c>
      <c r="M15" s="45">
        <f t="shared" ca="1" si="2"/>
        <v>15</v>
      </c>
      <c r="N15" s="45">
        <f t="shared" ca="1" si="2"/>
        <v>13</v>
      </c>
      <c r="O15" s="45">
        <f t="shared" ca="1" si="2"/>
        <v>14</v>
      </c>
      <c r="P15" s="45">
        <f t="shared" ca="1" si="2"/>
        <v>12</v>
      </c>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R15" s="11" t="e">
        <f ca="1"/>
        <v>#REF!</v>
      </c>
      <c r="AS15" s="1" t="e">
        <f ca="1"/>
        <v>#REF!</v>
      </c>
      <c r="AT15" s="3">
        <f ca="1"/>
        <v>0</v>
      </c>
      <c r="AU15" s="3" t="e">
        <f ca="1"/>
        <v>#DIV/0!</v>
      </c>
      <c r="AV15" s="11"/>
    </row>
    <row r="16" spans="1:48" s="1" customFormat="1" ht="16.5" thickTop="1" thickBot="1" x14ac:dyDescent="0.3">
      <c r="A16" s="13" t="s">
        <v>581</v>
      </c>
      <c r="B16" s="13"/>
      <c r="C16" s="45">
        <f ca="1">SUM(C8:C14)</f>
        <v>46</v>
      </c>
      <c r="D16" s="45">
        <f t="shared" ref="D16:P16" ca="1" si="3">SUM(D8:D14)</f>
        <v>46</v>
      </c>
      <c r="E16" s="45">
        <f t="shared" ca="1" si="3"/>
        <v>46</v>
      </c>
      <c r="F16" s="45">
        <f t="shared" ca="1" si="3"/>
        <v>46</v>
      </c>
      <c r="G16" s="45">
        <f t="shared" ca="1" si="3"/>
        <v>46</v>
      </c>
      <c r="H16" s="45">
        <f t="shared" ca="1" si="3"/>
        <v>46</v>
      </c>
      <c r="I16" s="45">
        <f t="shared" ca="1" si="3"/>
        <v>46</v>
      </c>
      <c r="J16" s="45">
        <f t="shared" ca="1" si="3"/>
        <v>46</v>
      </c>
      <c r="K16" s="45">
        <f t="shared" ca="1" si="3"/>
        <v>46</v>
      </c>
      <c r="L16" s="45">
        <f t="shared" ca="1" si="3"/>
        <v>46</v>
      </c>
      <c r="M16" s="45">
        <f t="shared" ca="1" si="3"/>
        <v>46</v>
      </c>
      <c r="N16" s="45">
        <f t="shared" ca="1" si="3"/>
        <v>46</v>
      </c>
      <c r="O16" s="45">
        <f t="shared" ca="1" si="3"/>
        <v>46</v>
      </c>
      <c r="P16" s="45">
        <f t="shared" ca="1" si="3"/>
        <v>46</v>
      </c>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R16" s="11" t="e">
        <f ca="1"/>
        <v>#REF!</v>
      </c>
      <c r="AS16" s="1" t="e">
        <f ca="1"/>
        <v>#REF!</v>
      </c>
      <c r="AT16" s="3">
        <f ca="1"/>
        <v>0</v>
      </c>
      <c r="AU16" s="3" t="e">
        <f ca="1"/>
        <v>#DIV/0!</v>
      </c>
      <c r="AV16" s="11"/>
    </row>
    <row r="17" spans="1:48" s="1" customFormat="1" ht="16.5" thickTop="1" thickBot="1" x14ac:dyDescent="0.3">
      <c r="A17" s="13" t="s">
        <v>582</v>
      </c>
      <c r="B17" s="13"/>
      <c r="C17" s="45">
        <f t="shared" ref="C17:G17" ca="1" si="4">100*(C8/C$15)</f>
        <v>0</v>
      </c>
      <c r="D17" s="45">
        <f t="shared" ca="1" si="4"/>
        <v>0</v>
      </c>
      <c r="E17" s="45">
        <f t="shared" ca="1" si="4"/>
        <v>0</v>
      </c>
      <c r="F17" s="45">
        <f t="shared" ca="1" si="4"/>
        <v>0</v>
      </c>
      <c r="G17" s="45">
        <f t="shared" ca="1" si="4"/>
        <v>0</v>
      </c>
      <c r="H17" s="45">
        <f ca="1">100*(H8/H$15)</f>
        <v>15.384615384615385</v>
      </c>
      <c r="I17" s="45">
        <f t="shared" ref="I17:K17" ca="1" si="5">100*(I8/I$15)</f>
        <v>18.181818181818183</v>
      </c>
      <c r="J17" s="45">
        <f t="shared" ca="1" si="5"/>
        <v>15.384615384615385</v>
      </c>
      <c r="K17" s="45">
        <f t="shared" ca="1" si="5"/>
        <v>30.76923076923077</v>
      </c>
      <c r="L17" s="45">
        <f t="shared" ref="L17:P17" ca="1" si="6">100*(L8/L$15)</f>
        <v>7.1428571428571423</v>
      </c>
      <c r="M17" s="45">
        <f t="shared" ca="1" si="6"/>
        <v>0</v>
      </c>
      <c r="N17" s="45">
        <f t="shared" ca="1" si="6"/>
        <v>7.6923076923076925</v>
      </c>
      <c r="O17" s="45">
        <f t="shared" ca="1" si="6"/>
        <v>14.285714285714285</v>
      </c>
      <c r="P17" s="45">
        <f t="shared" ca="1" si="6"/>
        <v>0</v>
      </c>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R17" s="11" t="e">
        <f ca="1"/>
        <v>#REF!</v>
      </c>
      <c r="AS17" s="1" t="e">
        <f ca="1"/>
        <v>#REF!</v>
      </c>
      <c r="AT17" s="3">
        <f ca="1"/>
        <v>0</v>
      </c>
      <c r="AU17" s="3" t="e">
        <f ca="1"/>
        <v>#DIV/0!</v>
      </c>
      <c r="AV17" s="11"/>
    </row>
    <row r="18" spans="1:48" s="1" customFormat="1" ht="16.5" thickTop="1" thickBot="1" x14ac:dyDescent="0.3">
      <c r="A18" s="13" t="s">
        <v>583</v>
      </c>
      <c r="B18" s="13"/>
      <c r="C18" s="45">
        <f t="shared" ref="C18:G18" ca="1" si="7">100*(C9/C$15)</f>
        <v>25</v>
      </c>
      <c r="D18" s="45">
        <f t="shared" ca="1" si="7"/>
        <v>13.333333333333334</v>
      </c>
      <c r="E18" s="45">
        <f t="shared" ca="1" si="7"/>
        <v>7.6923076923076925</v>
      </c>
      <c r="F18" s="45">
        <f t="shared" ca="1" si="7"/>
        <v>18.181818181818183</v>
      </c>
      <c r="G18" s="45">
        <f t="shared" ca="1" si="7"/>
        <v>22.222222222222221</v>
      </c>
      <c r="H18" s="45">
        <f t="shared" ref="H18:J21" ca="1" si="8">100*(H9/H$15)</f>
        <v>23.076923076923077</v>
      </c>
      <c r="I18" s="45">
        <f t="shared" ca="1" si="8"/>
        <v>9.0909090909090917</v>
      </c>
      <c r="J18" s="45">
        <f t="shared" ca="1" si="8"/>
        <v>23.076923076923077</v>
      </c>
      <c r="K18" s="45">
        <f t="shared" ref="K18:P18" ca="1" si="9">100*(K9/K$15)</f>
        <v>30.76923076923077</v>
      </c>
      <c r="L18" s="45">
        <f t="shared" ca="1" si="9"/>
        <v>7.1428571428571423</v>
      </c>
      <c r="M18" s="45">
        <f t="shared" ca="1" si="9"/>
        <v>26.666666666666668</v>
      </c>
      <c r="N18" s="45">
        <f t="shared" ca="1" si="9"/>
        <v>23.076923076923077</v>
      </c>
      <c r="O18" s="45">
        <f t="shared" ca="1" si="9"/>
        <v>35.714285714285715</v>
      </c>
      <c r="P18" s="45">
        <f t="shared" ca="1" si="9"/>
        <v>16.666666666666664</v>
      </c>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R18" s="11" t="e">
        <f ca="1"/>
        <v>#REF!</v>
      </c>
      <c r="AS18" s="1" t="e">
        <f ca="1"/>
        <v>#REF!</v>
      </c>
      <c r="AT18" s="3">
        <f ca="1"/>
        <v>0</v>
      </c>
      <c r="AU18" s="3" t="e">
        <f ca="1"/>
        <v>#DIV/0!</v>
      </c>
      <c r="AV18" s="11"/>
    </row>
    <row r="19" spans="1:48" s="1" customFormat="1" ht="16.5" thickTop="1" thickBot="1" x14ac:dyDescent="0.3">
      <c r="A19" s="13" t="s">
        <v>584</v>
      </c>
      <c r="B19" s="13"/>
      <c r="C19" s="45">
        <f t="shared" ref="C19:G19" ca="1" si="10">100*(C10/C$15)</f>
        <v>31.25</v>
      </c>
      <c r="D19" s="45">
        <f t="shared" ca="1" si="10"/>
        <v>33.333333333333329</v>
      </c>
      <c r="E19" s="45">
        <f t="shared" ca="1" si="10"/>
        <v>53.846153846153847</v>
      </c>
      <c r="F19" s="45">
        <f t="shared" ca="1" si="10"/>
        <v>45.454545454545453</v>
      </c>
      <c r="G19" s="45">
        <f t="shared" ca="1" si="10"/>
        <v>44.444444444444443</v>
      </c>
      <c r="H19" s="45">
        <f t="shared" ca="1" si="8"/>
        <v>30.76923076923077</v>
      </c>
      <c r="I19" s="45">
        <f t="shared" ca="1" si="8"/>
        <v>36.363636363636367</v>
      </c>
      <c r="J19" s="45">
        <f t="shared" ca="1" si="8"/>
        <v>30.76923076923077</v>
      </c>
      <c r="K19" s="45">
        <f t="shared" ref="K19:P19" ca="1" si="11">100*(K10/K$15)</f>
        <v>15.384615384615385</v>
      </c>
      <c r="L19" s="45">
        <f t="shared" ca="1" si="11"/>
        <v>35.714285714285715</v>
      </c>
      <c r="M19" s="45">
        <f t="shared" ca="1" si="11"/>
        <v>13.333333333333334</v>
      </c>
      <c r="N19" s="45">
        <f t="shared" ca="1" si="11"/>
        <v>30.76923076923077</v>
      </c>
      <c r="O19" s="45">
        <f t="shared" ca="1" si="11"/>
        <v>21.428571428571427</v>
      </c>
      <c r="P19" s="45">
        <f t="shared" ca="1" si="11"/>
        <v>33.333333333333329</v>
      </c>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R19" s="11" t="e">
        <f ca="1"/>
        <v>#REF!</v>
      </c>
      <c r="AS19" s="1" t="e">
        <f ca="1"/>
        <v>#REF!</v>
      </c>
      <c r="AT19" s="3">
        <f ca="1"/>
        <v>0</v>
      </c>
      <c r="AU19" s="3" t="e">
        <f ca="1"/>
        <v>#DIV/0!</v>
      </c>
      <c r="AV19" s="11"/>
    </row>
    <row r="20" spans="1:48" s="1" customFormat="1" ht="16.5" thickTop="1" thickBot="1" x14ac:dyDescent="0.3">
      <c r="A20" s="13" t="s">
        <v>585</v>
      </c>
      <c r="B20" s="13"/>
      <c r="C20" s="45">
        <f t="shared" ref="C20:G20" ca="1" si="12">100*(C11/C$15)</f>
        <v>25</v>
      </c>
      <c r="D20" s="45">
        <f t="shared" ca="1" si="12"/>
        <v>40</v>
      </c>
      <c r="E20" s="45">
        <f t="shared" ca="1" si="12"/>
        <v>23.076923076923077</v>
      </c>
      <c r="F20" s="45">
        <f t="shared" ca="1" si="12"/>
        <v>9.0909090909090917</v>
      </c>
      <c r="G20" s="45">
        <f t="shared" ca="1" si="12"/>
        <v>0</v>
      </c>
      <c r="H20" s="45">
        <f t="shared" ca="1" si="8"/>
        <v>7.6923076923076925</v>
      </c>
      <c r="I20" s="45">
        <f t="shared" ca="1" si="8"/>
        <v>9.0909090909090917</v>
      </c>
      <c r="J20" s="45">
        <f t="shared" ca="1" si="8"/>
        <v>15.384615384615385</v>
      </c>
      <c r="K20" s="45">
        <f t="shared" ref="K20:P20" ca="1" si="13">100*(K11/K$15)</f>
        <v>0</v>
      </c>
      <c r="L20" s="45">
        <f t="shared" ca="1" si="13"/>
        <v>7.1428571428571423</v>
      </c>
      <c r="M20" s="45">
        <f t="shared" ca="1" si="13"/>
        <v>6.666666666666667</v>
      </c>
      <c r="N20" s="45">
        <f t="shared" ca="1" si="13"/>
        <v>0</v>
      </c>
      <c r="O20" s="45">
        <f t="shared" ca="1" si="13"/>
        <v>7.1428571428571423</v>
      </c>
      <c r="P20" s="45">
        <f t="shared" ca="1" si="13"/>
        <v>16.666666666666664</v>
      </c>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R20" s="11" t="e">
        <f ca="1"/>
        <v>#REF!</v>
      </c>
      <c r="AS20" s="1" t="e">
        <f ca="1"/>
        <v>#REF!</v>
      </c>
      <c r="AT20" s="3">
        <f ca="1"/>
        <v>0</v>
      </c>
      <c r="AU20" s="3" t="e">
        <f ca="1"/>
        <v>#DIV/0!</v>
      </c>
      <c r="AV20" s="11"/>
    </row>
    <row r="21" spans="1:48" s="1" customFormat="1" ht="16.5" thickTop="1" thickBot="1" x14ac:dyDescent="0.3">
      <c r="A21" s="13" t="s">
        <v>586</v>
      </c>
      <c r="B21" s="13"/>
      <c r="C21" s="45">
        <f t="shared" ref="C21:G21" ca="1" si="14">100*(C12/C$15)</f>
        <v>18.75</v>
      </c>
      <c r="D21" s="45">
        <f t="shared" ca="1" si="14"/>
        <v>13.333333333333334</v>
      </c>
      <c r="E21" s="45">
        <f t="shared" ca="1" si="14"/>
        <v>15.384615384615385</v>
      </c>
      <c r="F21" s="45">
        <f t="shared" ca="1" si="14"/>
        <v>27.27272727272727</v>
      </c>
      <c r="G21" s="45">
        <f t="shared" ca="1" si="14"/>
        <v>33.333333333333329</v>
      </c>
      <c r="H21" s="45">
        <f t="shared" ca="1" si="8"/>
        <v>23.076923076923077</v>
      </c>
      <c r="I21" s="45">
        <f t="shared" ca="1" si="8"/>
        <v>27.27272727272727</v>
      </c>
      <c r="J21" s="45">
        <f t="shared" ca="1" si="8"/>
        <v>15.384615384615385</v>
      </c>
      <c r="K21" s="45">
        <f t="shared" ref="K21:P21" ca="1" si="15">100*(K12/K$15)</f>
        <v>23.076923076923077</v>
      </c>
      <c r="L21" s="45">
        <f t="shared" ca="1" si="15"/>
        <v>42.857142857142854</v>
      </c>
      <c r="M21" s="45">
        <f t="shared" ca="1" si="15"/>
        <v>53.333333333333336</v>
      </c>
      <c r="N21" s="45">
        <f t="shared" ca="1" si="15"/>
        <v>38.461538461538467</v>
      </c>
      <c r="O21" s="45">
        <f t="shared" ca="1" si="15"/>
        <v>21.428571428571427</v>
      </c>
      <c r="P21" s="45">
        <f t="shared" ca="1" si="15"/>
        <v>33.333333333333329</v>
      </c>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R21" s="11" t="e">
        <f ca="1"/>
        <v>#REF!</v>
      </c>
      <c r="AS21" s="1" t="e">
        <f ca="1"/>
        <v>#REF!</v>
      </c>
      <c r="AT21" s="3">
        <f ca="1"/>
        <v>0</v>
      </c>
      <c r="AU21" s="3" t="e">
        <f ca="1"/>
        <v>#DIV/0!</v>
      </c>
      <c r="AV21" s="11"/>
    </row>
    <row r="22" spans="1:48" s="1" customFormat="1" ht="16.5" thickTop="1" thickBot="1" x14ac:dyDescent="0.3">
      <c r="A22" s="66"/>
      <c r="B22" s="66"/>
      <c r="C22" s="66" t="str">
        <f>""</f>
        <v/>
      </c>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R22" s="11" t="e">
        <f ca="1"/>
        <v>#REF!</v>
      </c>
      <c r="AS22" s="1" t="e">
        <f ca="1"/>
        <v>#REF!</v>
      </c>
      <c r="AT22" s="3">
        <f ca="1"/>
        <v>0</v>
      </c>
      <c r="AU22" s="3" t="e">
        <f ca="1"/>
        <v>#DIV/0!</v>
      </c>
      <c r="AV22" s="11"/>
    </row>
    <row r="23" spans="1:48" ht="28.9" customHeight="1" thickTop="1" thickBot="1" x14ac:dyDescent="0.3">
      <c r="A23" s="14" t="s">
        <v>587</v>
      </c>
      <c r="B23" s="14">
        <v>1</v>
      </c>
      <c r="C23" s="45" t="str" cm="1">
        <f t="array" aca="1" ref="C23" ca="1">INDEX('Analysis Answers Matrix'!$B$3:$B$52,MATCH(1,('Analysis Answers Matrix'!D$3:D$52=LARGE('Analysis Answers Matrix'!D$3:D$52,'Analysis Final Result'!$B23))*(COUNTIF('Analysis Final Result'!C$5:C5,'Analysis Answers Matrix'!$B$3:$B$52)=0),0))</f>
        <v xml:space="preserve">What is the importance of the MPA area for the affected fisheries? </v>
      </c>
      <c r="D23" s="45" t="str" cm="1">
        <f t="array" aca="1" ref="D23" ca="1">INDEX('Analysis Answers Matrix'!$B$3:$B$52,MATCH(1,('Analysis Answers Matrix'!E$3:E$52=LARGE('Analysis Answers Matrix'!E$3:E$52,'Analysis Final Result'!$B23))*(COUNTIF('Analysis Final Result'!D$5:D5,'Analysis Answers Matrix'!$B$3:$B$52)=0),0))</f>
        <v xml:space="preserve">What is the importance of the MPA area for the affected fisheries? </v>
      </c>
      <c r="E23" s="45" t="str" cm="1">
        <f t="array" aca="1" ref="E23" ca="1">INDEX('Analysis Answers Matrix'!$B$3:$B$52,MATCH(1,('Analysis Answers Matrix'!F$3:F$52=LARGE('Analysis Answers Matrix'!F$3:F$52,'Analysis Final Result'!$B23))*(COUNTIF('Analysis Final Result'!E$5:E5,'Analysis Answers Matrix'!$B$3:$B$52)=0),0))</f>
        <v xml:space="preserve"> Compared to other areas where the fishers operate (or could operate), how high is the abundance of the target fish species in the MPA?</v>
      </c>
      <c r="F23" s="45" t="str" cm="1">
        <f t="array" aca="1" ref="F23" ca="1">INDEX('Analysis Answers Matrix'!$B$3:$B$52,MATCH(1,('Analysis Answers Matrix'!G$3:G$52=LARGE('Analysis Answers Matrix'!G$3:G$52,'Analysis Final Result'!$B23))*(COUNTIF('Analysis Final Result'!F$5:F5,'Analysis Answers Matrix'!$B$3:$B$52)=0),0))</f>
        <v>To what extent does the introduction of the MPA force fishers to make longer trips?</v>
      </c>
      <c r="G23" s="45" t="str" cm="1">
        <f t="array" aca="1" ref="G23" ca="1">INDEX('Analysis Answers Matrix'!$B$3:$B$52,MATCH(1,('Analysis Answers Matrix'!H$3:H$52=LARGE('Analysis Answers Matrix'!H$3:H$52,'Analysis Final Result'!$B23))*(COUNTIF('Analysis Final Result'!G$5:G5,'Analysis Answers Matrix'!$B$3:$B$52)=0),0))</f>
        <v>To what extent does the introduction of the MPA force fishers to make longer trips?</v>
      </c>
      <c r="H23" s="45" t="str" cm="1">
        <f t="array" aca="1" ref="H23" ca="1">INDEX('Analysis Answers Matrix'!$B$3:$B$52,MATCH(1,('Analysis Answers Matrix'!I$3:I$52=LARGE('Analysis Answers Matrix'!I$3:I$52,'Analysis Final Result'!$B23))*(COUNTIF('Analysis Final Result'!H$5:H5,'Analysis Answers Matrix'!$B$3:$B$52)=0),0))</f>
        <v>Which of the following most strongly drives the current fishing activities in the area to be designated as an MPA?</v>
      </c>
      <c r="I23" s="45" t="str" cm="1">
        <f t="array" aca="1" ref="I23" ca="1">INDEX('Analysis Answers Matrix'!$B$3:$B$52,MATCH(1,('Analysis Answers Matrix'!J$3:J$52=LARGE('Analysis Answers Matrix'!J$3:J$52,'Analysis Final Result'!$B23))*(COUNTIF('Analysis Final Result'!I$5:I5,'Analysis Answers Matrix'!$B$3:$B$52)=0),0))</f>
        <v>Which of the following most strongly drives the current fishing activities in the area to be designated as an MPA?</v>
      </c>
      <c r="J23" s="45" t="str" cm="1">
        <f t="array" aca="1" ref="J23" ca="1">INDEX('Analysis Answers Matrix'!$B$3:$B$52,MATCH(1,('Analysis Answers Matrix'!K$3:K$52=LARGE('Analysis Answers Matrix'!K$3:K$52,'Analysis Final Result'!$B23))*(COUNTIF('Analysis Final Result'!J$5:J5,'Analysis Answers Matrix'!$B$3:$B$52)=0),0))</f>
        <v>Compared to other areas where the majority of fishers operate, how close is the MPA to the home port(s) of the fishers?</v>
      </c>
      <c r="K23" s="45" t="str" cm="1">
        <f t="array" aca="1" ref="K23" ca="1">INDEX('Analysis Answers Matrix'!$B$3:$B$52,MATCH(1,('Analysis Answers Matrix'!L$3:L$52=LARGE('Analysis Answers Matrix'!L$3:L$52,'Analysis Final Result'!$B23))*(COUNTIF('Analysis Final Result'!K$5:K5,'Analysis Answers Matrix'!$B$3:$B$52)=0),0))</f>
        <v>Are there viable populations of target species in alternative areas that can be exploited by fisheries?</v>
      </c>
      <c r="L23" s="45" t="str" cm="1">
        <f t="array" aca="1" ref="L23" ca="1">INDEX('Analysis Answers Matrix'!$B$3:$B$52,MATCH(1,('Analysis Answers Matrix'!M$3:M$52=LARGE('Analysis Answers Matrix'!M$3:M$52,'Analysis Final Result'!$B23))*(COUNTIF('Analysis Final Result'!L$5:L5,'Analysis Answers Matrix'!$B$3:$B$52)=0),0))</f>
        <v>Are there viable populations of target species in alternative areas that can be exploited by fisheries?</v>
      </c>
      <c r="M23" s="45" t="str" cm="1">
        <f t="array" aca="1" ref="M23" ca="1">INDEX('Analysis Answers Matrix'!$B$3:$B$52,MATCH(1,('Analysis Answers Matrix'!N$3:N$52=LARGE('Analysis Answers Matrix'!N$3:N$52,'Analysis Final Result'!$B23))*(COUNTIF('Analysis Final Result'!M$5:M5,'Analysis Answers Matrix'!$B$3:$B$52)=0),0))</f>
        <v>Are there viable populations of target species in alternative areas that can be exploited by fisheries?</v>
      </c>
      <c r="N23" s="45" t="str" cm="1">
        <f t="array" aca="1" ref="N23" ca="1">INDEX('Analysis Answers Matrix'!$B$3:$B$52,MATCH(1,('Analysis Answers Matrix'!O$3:O$52=LARGE('Analysis Answers Matrix'!O$3:O$52,'Analysis Final Result'!$B23))*(COUNTIF('Analysis Final Result'!N$5:N5,'Analysis Answers Matrix'!$B$3:$B$52)=0),0))</f>
        <v>Which of the following most strongly drives the current fishing activities in the area to be designated as an MPA?</v>
      </c>
      <c r="O23" s="45" t="str" cm="1">
        <f t="array" aca="1" ref="O23" ca="1">INDEX('Analysis Answers Matrix'!$B$3:$B$52,MATCH(1,('Analysis Answers Matrix'!P$3:P$52=LARGE('Analysis Answers Matrix'!P$3:P$52,'Analysis Final Result'!$B23))*(COUNTIF('Analysis Final Result'!O$5:O5,'Analysis Answers Matrix'!$B$3:$B$52)=0),0))</f>
        <v>Are there viable populations of target species in alternative areas that can be exploited by fisheries?</v>
      </c>
      <c r="P23" s="45" t="str" cm="1">
        <f t="array" aca="1" ref="P23" ca="1">INDEX('Analysis Answers Matrix'!$B$3:$B$52,MATCH(1,('Analysis Answers Matrix'!Q$3:Q$52=LARGE('Analysis Answers Matrix'!Q$3:Q$52,'Analysis Final Result'!$B23))*(COUNTIF('Analysis Final Result'!P$5:P5,'Analysis Answers Matrix'!$B$3:$B$52)=0),0))</f>
        <v>Are there viable populations of target species in alternative areas that can be exploited by fisheries?</v>
      </c>
      <c r="Q23" s="45" t="e" cm="1">
        <f t="array" ref="Q23">INDEX(#REF!,MATCH(1,(#REF!=SMALL(#REF!,'Analysis Final Result'!$B23))*(COUNTIF('Analysis Final Result'!#REF!,#REF!)=0),0))</f>
        <v>#REF!</v>
      </c>
      <c r="R23" s="45" t="e" cm="1">
        <f t="array" ref="R23">INDEX(#REF!,MATCH(1,(#REF!=SMALL(#REF!,'Analysis Final Result'!$B23))*(COUNTIF('Analysis Final Result'!#REF!,#REF!)=0),0))</f>
        <v>#REF!</v>
      </c>
      <c r="S23" s="45" t="e" cm="1">
        <f t="array" ref="S23">INDEX(#REF!,MATCH(1,(#REF!=SMALL(#REF!,'Analysis Final Result'!$B23))*(COUNTIF('Analysis Final Result'!#REF!,#REF!)=0),0))</f>
        <v>#REF!</v>
      </c>
      <c r="T23" s="45" t="e" cm="1">
        <f t="array" ref="T23">INDEX(#REF!,MATCH(1,(#REF!=SMALL(#REF!,'Analysis Final Result'!$B23))*(COUNTIF('Analysis Final Result'!#REF!,#REF!)=0),0))</f>
        <v>#REF!</v>
      </c>
      <c r="U23" s="45" t="e" cm="1">
        <f t="array" ref="U23">INDEX(#REF!,MATCH(1,(#REF!=SMALL(#REF!,'Analysis Final Result'!$B23))*(COUNTIF('Analysis Final Result'!#REF!,#REF!)=0),0))</f>
        <v>#REF!</v>
      </c>
      <c r="V23" s="45" t="e" cm="1">
        <f t="array" ref="V23">INDEX(#REF!,MATCH(1,(#REF!=SMALL(#REF!,'Analysis Final Result'!$B23))*(COUNTIF('Analysis Final Result'!#REF!,#REF!)=0),0))</f>
        <v>#REF!</v>
      </c>
      <c r="W23" s="45" t="e" cm="1">
        <f t="array" ref="W23">INDEX(#REF!,MATCH(1,(#REF!=SMALL(#REF!,'Analysis Final Result'!$B23))*(COUNTIF('Analysis Final Result'!#REF!,#REF!)=0),0))</f>
        <v>#REF!</v>
      </c>
      <c r="X23" s="45" t="e" cm="1">
        <f t="array" ref="X23">INDEX(#REF!,MATCH(1,(#REF!=SMALL(#REF!,'Analysis Final Result'!$B23))*(COUNTIF('Analysis Final Result'!#REF!,#REF!)=0),0))</f>
        <v>#REF!</v>
      </c>
      <c r="Y23" s="45" t="e" cm="1">
        <f t="array" ref="Y23">INDEX(#REF!,MATCH(1,(#REF!=SMALL(#REF!,'Analysis Final Result'!$B23))*(COUNTIF('Analysis Final Result'!#REF!,#REF!)=0),0))</f>
        <v>#REF!</v>
      </c>
      <c r="Z23" s="45" t="e" cm="1">
        <f t="array" ref="Z23">INDEX(#REF!,MATCH(1,(#REF!=SMALL(#REF!,'Analysis Final Result'!$B23))*(COUNTIF('Analysis Final Result'!#REF!,#REF!)=0),0))</f>
        <v>#REF!</v>
      </c>
      <c r="AA23" s="45" t="e" cm="1">
        <f t="array" ref="AA23">INDEX(#REF!,MATCH(1,(#REF!=SMALL(#REF!,'Analysis Final Result'!$B23))*(COUNTIF('Analysis Final Result'!#REF!,#REF!)=0),0))</f>
        <v>#REF!</v>
      </c>
      <c r="AB23" s="45" t="e" cm="1">
        <f t="array" ref="AB23">INDEX(#REF!,MATCH(1,(#REF!=SMALL(#REF!,'Analysis Final Result'!$B23))*(COUNTIF('Analysis Final Result'!#REF!,#REF!)=0),0))</f>
        <v>#REF!</v>
      </c>
      <c r="AC23" s="45" t="e" cm="1">
        <f t="array" ref="AC23">INDEX(#REF!,MATCH(1,(#REF!=SMALL(#REF!,'Analysis Final Result'!$B23))*(COUNTIF('Analysis Final Result'!#REF!,#REF!)=0),0))</f>
        <v>#REF!</v>
      </c>
      <c r="AD23" s="45" t="e" cm="1">
        <f t="array" ref="AD23">INDEX(#REF!,MATCH(1,(#REF!=SMALL(#REF!,'Analysis Final Result'!$B23))*(COUNTIF('Analysis Final Result'!#REF!,#REF!)=0),0))</f>
        <v>#REF!</v>
      </c>
      <c r="AE23" s="45" t="e" cm="1">
        <f t="array" ref="AE23">INDEX(#REF!,MATCH(1,(#REF!=SMALL(#REF!,'Analysis Final Result'!$B23))*(COUNTIF('Analysis Final Result'!#REF!,#REF!)=0),0))</f>
        <v>#REF!</v>
      </c>
      <c r="AF23" s="45" t="e" cm="1">
        <f t="array" ref="AF23">INDEX(#REF!,MATCH(1,(#REF!=SMALL(#REF!,'Analysis Final Result'!$B23))*(COUNTIF('Analysis Final Result'!#REF!,#REF!)=0),0))</f>
        <v>#REF!</v>
      </c>
      <c r="AG23" s="45" t="e" cm="1">
        <f t="array" ref="AG23">INDEX(#REF!,MATCH(1,(#REF!=SMALL(#REF!,'Analysis Final Result'!$B23))*(COUNTIF('Analysis Final Result'!#REF!,#REF!)=0),0))</f>
        <v>#REF!</v>
      </c>
      <c r="AH23" s="45" t="e" cm="1">
        <f t="array" ref="AH23">INDEX(#REF!,MATCH(1,(#REF!=SMALL(#REF!,'Analysis Final Result'!$B23))*(COUNTIF('Analysis Final Result'!#REF!,#REF!)=0),0))</f>
        <v>#REF!</v>
      </c>
      <c r="AI23" s="45" t="e" cm="1">
        <f t="array" ref="AI23">INDEX(#REF!,MATCH(1,(#REF!=SMALL(#REF!,'Analysis Final Result'!$B23))*(COUNTIF('Analysis Final Result'!#REF!,#REF!)=0),0))</f>
        <v>#REF!</v>
      </c>
      <c r="AJ23" s="45" t="e" cm="1">
        <f t="array" ref="AJ23">INDEX(#REF!,MATCH(1,(#REF!=SMALL(#REF!,'Analysis Final Result'!$B23))*(COUNTIF('Analysis Final Result'!#REF!,#REF!)=0),0))</f>
        <v>#REF!</v>
      </c>
      <c r="AK23" s="45" t="e" cm="1">
        <f t="array" ref="AK23">INDEX(#REF!,MATCH(1,(#REF!=SMALL(#REF!,'Analysis Final Result'!$B23))*(COUNTIF('Analysis Final Result'!#REF!,#REF!)=0),0))</f>
        <v>#REF!</v>
      </c>
      <c r="AL23" s="45" t="e" cm="1">
        <f t="array" ref="AL23">INDEX(#REF!,MATCH(1,(#REF!=SMALL(#REF!,'Analysis Final Result'!$B23))*(COUNTIF('Analysis Final Result'!#REF!,#REF!)=0),0))</f>
        <v>#REF!</v>
      </c>
      <c r="AM23" s="45" t="e" cm="1">
        <f t="array" ref="AM23">INDEX(#REF!,MATCH(1,(#REF!=SMALL(#REF!,'Analysis Final Result'!$B23))*(COUNTIF('Analysis Final Result'!#REF!,#REF!)=0),0))</f>
        <v>#REF!</v>
      </c>
      <c r="AN23" s="45" t="e" cm="1">
        <f t="array" ref="AN23">INDEX(#REF!,MATCH(1,(#REF!=SMALL(#REF!,'Analysis Final Result'!$B23))*(COUNTIF('Analysis Final Result'!#REF!,#REF!)=0),0))</f>
        <v>#REF!</v>
      </c>
      <c r="AO23" s="45" t="e" cm="1">
        <f t="array" ref="AO23">INDEX(#REF!,MATCH(1,(#REF!=SMALL(#REF!,'Analysis Final Result'!$B23))*(COUNTIF('Analysis Final Result'!#REF!,#REF!)=0),0))</f>
        <v>#REF!</v>
      </c>
      <c r="AP23" s="45" t="e" cm="1">
        <f t="array" ref="AP23">INDEX(#REF!,MATCH(1,(#REF!=SMALL(#REF!,'Analysis Final Result'!$B23))*(COUNTIF('Analysis Final Result'!#REF!,#REF!)=0),0))</f>
        <v>#REF!</v>
      </c>
      <c r="AR23" s="54" t="e">
        <f ca="1"/>
        <v>#REF!</v>
      </c>
      <c r="AS23" t="e">
        <f ca="1"/>
        <v>#REF!</v>
      </c>
      <c r="AT23" s="7">
        <f ca="1"/>
        <v>0</v>
      </c>
      <c r="AU23" s="7" t="e">
        <f ca="1"/>
        <v>#DIV/0!</v>
      </c>
    </row>
    <row r="24" spans="1:48" ht="28.9" customHeight="1" thickTop="1" thickBot="1" x14ac:dyDescent="0.3">
      <c r="A24" s="14" t="s">
        <v>588</v>
      </c>
      <c r="B24" s="14">
        <v>2</v>
      </c>
      <c r="C24" s="45" t="str" cm="1">
        <f t="array" aca="1" ref="C24" ca="1">INDEX('Analysis Answers Matrix'!$B$3:$B$52,MATCH(1,('Analysis Answers Matrix'!D$3:D$52=LARGE('Analysis Answers Matrix'!D$3:D$52,'Analysis Final Result'!$B24))*(COUNTIF('Analysis Final Result'!C$5:C23,'Analysis Answers Matrix'!$B$3:$B$52)=0),0))</f>
        <v>Compared to other areas which the fishers use for fishing and/or steaming, what is the density of marine mammals in the MPA and the routes towards it?</v>
      </c>
      <c r="D24" s="45" t="str" cm="1">
        <f t="array" aca="1" ref="D24" ca="1">INDEX('Analysis Answers Matrix'!$B$3:$B$52,MATCH(1,('Analysis Answers Matrix'!E$3:E$52=LARGE('Analysis Answers Matrix'!E$3:E$52,'Analysis Final Result'!$B24))*(COUNTIF('Analysis Final Result'!D$5:D23,'Analysis Answers Matrix'!$B$3:$B$52)=0),0))</f>
        <v>Compared to other areas where the fishers operate, what is the historic fishing intensity in the MPA?</v>
      </c>
      <c r="E24" s="45" t="str" cm="1">
        <f t="array" aca="1" ref="E24" ca="1">INDEX('Analysis Answers Matrix'!$B$3:$B$52,MATCH(1,('Analysis Answers Matrix'!F$3:F$52=LARGE('Analysis Answers Matrix'!F$3:F$52,'Analysis Final Result'!$B24))*(COUNTIF('Analysis Final Result'!E$5:E23,'Analysis Answers Matrix'!$B$3:$B$52)=0),0))</f>
        <v xml:space="preserve">What is the importance of the MPA area for the affected fisheries? </v>
      </c>
      <c r="F24" s="45" t="str" cm="1">
        <f t="array" aca="1" ref="F24" ca="1">INDEX('Analysis Answers Matrix'!$B$3:$B$52,MATCH(1,('Analysis Answers Matrix'!G$3:G$52=LARGE('Analysis Answers Matrix'!G$3:G$52,'Analysis Final Result'!$B24))*(COUNTIF('Analysis Final Result'!F$5:F23,'Analysis Answers Matrix'!$B$3:$B$52)=0),0))</f>
        <v xml:space="preserve"> Compared to other areas where the fishers operate (or could operate), how high is the abundance of the target fish species in the MPA?</v>
      </c>
      <c r="G24" s="45" t="str" cm="1">
        <f t="array" aca="1" ref="G24" ca="1">INDEX('Analysis Answers Matrix'!$B$3:$B$52,MATCH(1,('Analysis Answers Matrix'!H$3:H$52=LARGE('Analysis Answers Matrix'!H$3:H$52,'Analysis Final Result'!$B24))*(COUNTIF('Analysis Final Result'!G$5:G23,'Analysis Answers Matrix'!$B$3:$B$52)=0),0))</f>
        <v xml:space="preserve"> Compared to other areas where the fishers operate (or could operate), how high is the abundance of the target fish species in the MPA?</v>
      </c>
      <c r="H24" s="45" t="str" cm="1">
        <f t="array" aca="1" ref="H24" ca="1">INDEX('Analysis Answers Matrix'!$B$3:$B$52,MATCH(1,('Analysis Answers Matrix'!I$3:I$52=LARGE('Analysis Answers Matrix'!I$3:I$52,'Analysis Final Result'!$B24))*(COUNTIF('Analysis Final Result'!H$5:H23,'Analysis Answers Matrix'!$B$3:$B$52)=0),0))</f>
        <v xml:space="preserve"> Compared to other areas where the fishers operate (or could operate), how high is the abundance of the target fish species in the MPA?</v>
      </c>
      <c r="I24" s="45" t="str" cm="1">
        <f t="array" aca="1" ref="I24" ca="1">INDEX('Analysis Answers Matrix'!$B$3:$B$52,MATCH(1,('Analysis Answers Matrix'!J$3:J$52=LARGE('Analysis Answers Matrix'!J$3:J$52,'Analysis Final Result'!$B24))*(COUNTIF('Analysis Final Result'!I$5:I23,'Analysis Answers Matrix'!$B$3:$B$52)=0),0))</f>
        <v xml:space="preserve"> Compared to other areas where the fishers operate (or could operate), how high is the abundance of the target fish species in the MPA?</v>
      </c>
      <c r="J24" s="45" t="str" cm="1">
        <f t="array" aca="1" ref="J24" ca="1">INDEX('Analysis Answers Matrix'!$B$3:$B$52,MATCH(1,('Analysis Answers Matrix'!K$3:K$52=LARGE('Analysis Answers Matrix'!K$3:K$52,'Analysis Final Result'!$B24))*(COUNTIF('Analysis Final Result'!J$5:J23,'Analysis Answers Matrix'!$B$3:$B$52)=0),0))</f>
        <v>To what extent are there fishers that are highly specialized on certain target species who will have to increase their effort in searching productive new grounds? </v>
      </c>
      <c r="K24" s="45" t="str" cm="1">
        <f t="array" aca="1" ref="K24" ca="1">INDEX('Analysis Answers Matrix'!$B$3:$B$52,MATCH(1,('Analysis Answers Matrix'!L$3:L$52=LARGE('Analysis Answers Matrix'!L$3:L$52,'Analysis Final Result'!$B24))*(COUNTIF('Analysis Final Result'!K$5:K23,'Analysis Answers Matrix'!$B$3:$B$52)=0),0))</f>
        <v>Which of the following most strongly drives the current fishing activities in the area to be designated as an MPA?</v>
      </c>
      <c r="L24" s="45" t="str" cm="1">
        <f t="array" aca="1" ref="L24" ca="1">INDEX('Analysis Answers Matrix'!$B$3:$B$52,MATCH(1,('Analysis Answers Matrix'!M$3:M$52=LARGE('Analysis Answers Matrix'!M$3:M$52,'Analysis Final Result'!$B24))*(COUNTIF('Analysis Final Result'!L$5:L23,'Analysis Answers Matrix'!$B$3:$B$52)=0),0))</f>
        <v>Which of the following most strongly drives the current fishing activities in the area to be designated as an MPA?</v>
      </c>
      <c r="M24" s="45" t="str" cm="1">
        <f t="array" aca="1" ref="M24" ca="1">INDEX('Analysis Answers Matrix'!$B$3:$B$52,MATCH(1,('Analysis Answers Matrix'!N$3:N$52=LARGE('Analysis Answers Matrix'!N$3:N$52,'Analysis Final Result'!$B24))*(COUNTIF('Analysis Final Result'!M$5:M23,'Analysis Answers Matrix'!$B$3:$B$52)=0),0))</f>
        <v>To what extent does the introduction of the MPA force fishers to make longer trips?</v>
      </c>
      <c r="N24" s="45" t="str" cm="1">
        <f t="array" aca="1" ref="N24" ca="1">INDEX('Analysis Answers Matrix'!$B$3:$B$52,MATCH(1,('Analysis Answers Matrix'!O$3:O$52=LARGE('Analysis Answers Matrix'!O$3:O$52,'Analysis Final Result'!$B24))*(COUNTIF('Analysis Final Result'!N$5:N23,'Analysis Answers Matrix'!$B$3:$B$52)=0),0))</f>
        <v>Are there viable populations of target species in alternative areas that can be exploited by fisheries?</v>
      </c>
      <c r="O24" s="45" t="str" cm="1">
        <f t="array" aca="1" ref="O24" ca="1">INDEX('Analysis Answers Matrix'!$B$3:$B$52,MATCH(1,('Analysis Answers Matrix'!P$3:P$52=LARGE('Analysis Answers Matrix'!P$3:P$52,'Analysis Final Result'!$B24))*(COUNTIF('Analysis Final Result'!O$5:O23,'Analysis Answers Matrix'!$B$3:$B$52)=0),0))</f>
        <v>To what extent are there fishers that are highly specialized on certain target species who will have to increase their effort in searching productive new grounds? </v>
      </c>
      <c r="P24" s="45" t="str" cm="1">
        <f t="array" aca="1" ref="P24" ca="1">INDEX('Analysis Answers Matrix'!$B$3:$B$52,MATCH(1,('Analysis Answers Matrix'!Q$3:Q$52=LARGE('Analysis Answers Matrix'!Q$3:Q$52,'Analysis Final Result'!$B24))*(COUNTIF('Analysis Final Result'!P$5:P23,'Analysis Answers Matrix'!$B$3:$B$52)=0),0))</f>
        <v>Compared to other areas where the fishers operate, what is the historic fishing intensity in the MPA?</v>
      </c>
      <c r="Q24" s="45" t="e" cm="1">
        <f t="array" ref="Q24">INDEX(#REF!,MATCH(1,(#REF!=SMALL(#REF!,'Analysis Final Result'!$B24))*(COUNTIF('Analysis Final Result'!Q$23:Q23,#REF!)=0),0))</f>
        <v>#REF!</v>
      </c>
      <c r="R24" s="45" t="e" cm="1">
        <f t="array" ref="R24">INDEX(#REF!,MATCH(1,(#REF!=SMALL(#REF!,'Analysis Final Result'!$B24))*(COUNTIF('Analysis Final Result'!R$23:R23,#REF!)=0),0))</f>
        <v>#REF!</v>
      </c>
      <c r="S24" s="45" t="e" cm="1">
        <f t="array" ref="S24">INDEX(#REF!,MATCH(1,(#REF!=SMALL(#REF!,'Analysis Final Result'!$B24))*(COUNTIF('Analysis Final Result'!S$23:S23,#REF!)=0),0))</f>
        <v>#REF!</v>
      </c>
      <c r="T24" s="45" t="e" cm="1">
        <f t="array" ref="T24">INDEX(#REF!,MATCH(1,(#REF!=SMALL(#REF!,'Analysis Final Result'!$B24))*(COUNTIF('Analysis Final Result'!T$23:T23,#REF!)=0),0))</f>
        <v>#REF!</v>
      </c>
      <c r="U24" s="45" t="e" cm="1">
        <f t="array" ref="U24">INDEX(#REF!,MATCH(1,(#REF!=SMALL(#REF!,'Analysis Final Result'!$B24))*(COUNTIF('Analysis Final Result'!U$23:U23,#REF!)=0),0))</f>
        <v>#REF!</v>
      </c>
      <c r="V24" s="45" t="e" cm="1">
        <f t="array" ref="V24">INDEX(#REF!,MATCH(1,(#REF!=SMALL(#REF!,'Analysis Final Result'!$B24))*(COUNTIF('Analysis Final Result'!V$23:V23,#REF!)=0),0))</f>
        <v>#REF!</v>
      </c>
      <c r="W24" s="45" t="e" cm="1">
        <f t="array" ref="W24">INDEX(#REF!,MATCH(1,(#REF!=SMALL(#REF!,'Analysis Final Result'!$B24))*(COUNTIF('Analysis Final Result'!W$23:W23,#REF!)=0),0))</f>
        <v>#REF!</v>
      </c>
      <c r="X24" s="45" t="e" cm="1">
        <f t="array" ref="X24">INDEX(#REF!,MATCH(1,(#REF!=SMALL(#REF!,'Analysis Final Result'!$B24))*(COUNTIF('Analysis Final Result'!X$23:X23,#REF!)=0),0))</f>
        <v>#REF!</v>
      </c>
      <c r="Y24" s="45" t="e" cm="1">
        <f t="array" ref="Y24">INDEX(#REF!,MATCH(1,(#REF!=SMALL(#REF!,'Analysis Final Result'!$B24))*(COUNTIF('Analysis Final Result'!Y$23:Y23,#REF!)=0),0))</f>
        <v>#REF!</v>
      </c>
      <c r="Z24" s="45" t="e" cm="1">
        <f t="array" ref="Z24">INDEX(#REF!,MATCH(1,(#REF!=SMALL(#REF!,'Analysis Final Result'!$B24))*(COUNTIF('Analysis Final Result'!Z$23:Z23,#REF!)=0),0))</f>
        <v>#REF!</v>
      </c>
      <c r="AA24" s="45" t="e" cm="1">
        <f t="array" ref="AA24">INDEX(#REF!,MATCH(1,(#REF!=SMALL(#REF!,'Analysis Final Result'!$B24))*(COUNTIF('Analysis Final Result'!AA$23:AA23,#REF!)=0),0))</f>
        <v>#REF!</v>
      </c>
      <c r="AB24" s="45" t="e" cm="1">
        <f t="array" ref="AB24">INDEX(#REF!,MATCH(1,(#REF!=SMALL(#REF!,'Analysis Final Result'!$B24))*(COUNTIF('Analysis Final Result'!AB$23:AB23,#REF!)=0),0))</f>
        <v>#REF!</v>
      </c>
      <c r="AC24" s="45" t="e" cm="1">
        <f t="array" ref="AC24">INDEX(#REF!,MATCH(1,(#REF!=SMALL(#REF!,'Analysis Final Result'!$B24))*(COUNTIF('Analysis Final Result'!AC$23:AC23,#REF!)=0),0))</f>
        <v>#REF!</v>
      </c>
      <c r="AD24" s="45" t="e" cm="1">
        <f t="array" ref="AD24">INDEX(#REF!,MATCH(1,(#REF!=SMALL(#REF!,'Analysis Final Result'!$B24))*(COUNTIF('Analysis Final Result'!AD$23:AD23,#REF!)=0),0))</f>
        <v>#REF!</v>
      </c>
      <c r="AE24" s="45" t="e" cm="1">
        <f t="array" ref="AE24">INDEX(#REF!,MATCH(1,(#REF!=SMALL(#REF!,'Analysis Final Result'!$B24))*(COUNTIF('Analysis Final Result'!AE$23:AE23,#REF!)=0),0))</f>
        <v>#REF!</v>
      </c>
      <c r="AF24" s="45" t="e" cm="1">
        <f t="array" ref="AF24">INDEX(#REF!,MATCH(1,(#REF!=SMALL(#REF!,'Analysis Final Result'!$B24))*(COUNTIF('Analysis Final Result'!AF$23:AF23,#REF!)=0),0))</f>
        <v>#REF!</v>
      </c>
      <c r="AG24" s="45" t="e" cm="1">
        <f t="array" ref="AG24">INDEX(#REF!,MATCH(1,(#REF!=SMALL(#REF!,'Analysis Final Result'!$B24))*(COUNTIF('Analysis Final Result'!AG$23:AG23,#REF!)=0),0))</f>
        <v>#REF!</v>
      </c>
      <c r="AH24" s="45" t="e" cm="1">
        <f t="array" ref="AH24">INDEX(#REF!,MATCH(1,(#REF!=SMALL(#REF!,'Analysis Final Result'!$B24))*(COUNTIF('Analysis Final Result'!AH$23:AH23,#REF!)=0),0))</f>
        <v>#REF!</v>
      </c>
      <c r="AI24" s="45" t="e" cm="1">
        <f t="array" ref="AI24">INDEX(#REF!,MATCH(1,(#REF!=SMALL(#REF!,'Analysis Final Result'!$B24))*(COUNTIF('Analysis Final Result'!AI$23:AI23,#REF!)=0),0))</f>
        <v>#REF!</v>
      </c>
      <c r="AJ24" s="45" t="e" cm="1">
        <f t="array" ref="AJ24">INDEX(#REF!,MATCH(1,(#REF!=SMALL(#REF!,'Analysis Final Result'!$B24))*(COUNTIF('Analysis Final Result'!AJ$23:AJ23,#REF!)=0),0))</f>
        <v>#REF!</v>
      </c>
      <c r="AK24" s="45" t="e" cm="1">
        <f t="array" ref="AK24">INDEX(#REF!,MATCH(1,(#REF!=SMALL(#REF!,'Analysis Final Result'!$B24))*(COUNTIF('Analysis Final Result'!AK$23:AK23,#REF!)=0),0))</f>
        <v>#REF!</v>
      </c>
      <c r="AL24" s="45" t="e" cm="1">
        <f t="array" ref="AL24">INDEX(#REF!,MATCH(1,(#REF!=SMALL(#REF!,'Analysis Final Result'!$B24))*(COUNTIF('Analysis Final Result'!AL$23:AL23,#REF!)=0),0))</f>
        <v>#REF!</v>
      </c>
      <c r="AM24" s="45" t="e" cm="1">
        <f t="array" ref="AM24">INDEX(#REF!,MATCH(1,(#REF!=SMALL(#REF!,'Analysis Final Result'!$B24))*(COUNTIF('Analysis Final Result'!AM$23:AM23,#REF!)=0),0))</f>
        <v>#REF!</v>
      </c>
      <c r="AN24" s="45" t="e" cm="1">
        <f t="array" ref="AN24">INDEX(#REF!,MATCH(1,(#REF!=SMALL(#REF!,'Analysis Final Result'!$B24))*(COUNTIF('Analysis Final Result'!AN$23:AN23,#REF!)=0),0))</f>
        <v>#REF!</v>
      </c>
      <c r="AO24" s="45" t="e" cm="1">
        <f t="array" ref="AO24">INDEX(#REF!,MATCH(1,(#REF!=SMALL(#REF!,'Analysis Final Result'!$B24))*(COUNTIF('Analysis Final Result'!AO$23:AO23,#REF!)=0),0))</f>
        <v>#REF!</v>
      </c>
      <c r="AP24" s="45" t="e" cm="1">
        <f t="array" ref="AP24">INDEX(#REF!,MATCH(1,(#REF!=SMALL(#REF!,'Analysis Final Result'!$B24))*(COUNTIF('Analysis Final Result'!AP$23:AP23,#REF!)=0),0))</f>
        <v>#REF!</v>
      </c>
      <c r="AR24" s="54" t="e">
        <f ca="1"/>
        <v>#REF!</v>
      </c>
      <c r="AS24" t="e">
        <f ca="1"/>
        <v>#REF!</v>
      </c>
      <c r="AT24" s="7">
        <f ca="1"/>
        <v>0</v>
      </c>
      <c r="AU24" s="7" t="e">
        <f ca="1"/>
        <v>#DIV/0!</v>
      </c>
    </row>
    <row r="25" spans="1:48" ht="28.9" customHeight="1" thickTop="1" thickBot="1" x14ac:dyDescent="0.3">
      <c r="A25" s="14" t="s">
        <v>589</v>
      </c>
      <c r="B25" s="14">
        <v>3</v>
      </c>
      <c r="C25" s="45" t="str" cm="1">
        <f t="array" aca="1" ref="C25" ca="1">INDEX('Analysis Answers Matrix'!$B$3:$B$52,MATCH(1,('Analysis Answers Matrix'!D$3:D$52=LARGE('Analysis Answers Matrix'!D$3:D$52,'Analysis Final Result'!$B25))*(COUNTIF('Analysis Final Result'!C$5:C24,'Analysis Answers Matrix'!$B$3:$B$52)=0),0))</f>
        <v xml:space="preserve"> Compared to other areas where the fishers operate (or could operate), how high is the abundance of the target fish species in the MPA?</v>
      </c>
      <c r="D25" s="45" t="str" cm="1">
        <f t="array" aca="1" ref="D25" ca="1">INDEX('Analysis Answers Matrix'!$B$3:$B$52,MATCH(1,('Analysis Answers Matrix'!E$3:E$52=LARGE('Analysis Answers Matrix'!E$3:E$52,'Analysis Final Result'!$B25))*(COUNTIF('Analysis Final Result'!D$5:D24,'Analysis Answers Matrix'!$B$3:$B$52)=0),0))</f>
        <v>Will it be fully or partly closed?</v>
      </c>
      <c r="E25" s="45" t="str" cm="1">
        <f t="array" aca="1" ref="E25" ca="1">INDEX('Analysis Answers Matrix'!$B$3:$B$52,MATCH(1,('Analysis Answers Matrix'!F$3:F$52=LARGE('Analysis Answers Matrix'!F$3:F$52,'Analysis Final Result'!$B25))*(COUNTIF('Analysis Final Result'!E$5:E24,'Analysis Answers Matrix'!$B$3:$B$52)=0),0))</f>
        <v>Will it be fully or partly closed?</v>
      </c>
      <c r="F25" s="45" t="str" cm="1">
        <f t="array" aca="1" ref="F25" ca="1">INDEX('Analysis Answers Matrix'!$B$3:$B$52,MATCH(1,('Analysis Answers Matrix'!G$3:G$52=LARGE('Analysis Answers Matrix'!G$3:G$52,'Analysis Final Result'!$B25))*(COUNTIF('Analysis Final Result'!F$5:F24,'Analysis Answers Matrix'!$B$3:$B$52)=0),0))</f>
        <v xml:space="preserve">What is the importance of the MPA area for the affected fisheries? </v>
      </c>
      <c r="G25" s="45" t="str" cm="1">
        <f t="array" aca="1" ref="G25" ca="1">INDEX('Analysis Answers Matrix'!$B$3:$B$52,MATCH(1,('Analysis Answers Matrix'!H$3:H$52=LARGE('Analysis Answers Matrix'!H$3:H$52,'Analysis Final Result'!$B25))*(COUNTIF('Analysis Final Result'!G$5:G24,'Analysis Answers Matrix'!$B$3:$B$52)=0),0))</f>
        <v xml:space="preserve">What is the importance of the MPA area for the affected fisheries? </v>
      </c>
      <c r="H25" s="45" t="str" cm="1">
        <f t="array" aca="1" ref="H25" ca="1">INDEX('Analysis Answers Matrix'!$B$3:$B$52,MATCH(1,('Analysis Answers Matrix'!I$3:I$52=LARGE('Analysis Answers Matrix'!I$3:I$52,'Analysis Final Result'!$B25))*(COUNTIF('Analysis Final Result'!H$5:H24,'Analysis Answers Matrix'!$B$3:$B$52)=0),0))</f>
        <v>Are there viable populations of target species in alternative areas that can be exploited by fisheries?</v>
      </c>
      <c r="I25" s="45" t="str" cm="1">
        <f t="array" aca="1" ref="I25" ca="1">INDEX('Analysis Answers Matrix'!$B$3:$B$52,MATCH(1,('Analysis Answers Matrix'!J$3:J$52=LARGE('Analysis Answers Matrix'!J$3:J$52,'Analysis Final Result'!$B25))*(COUNTIF('Analysis Final Result'!I$5:I24,'Analysis Answers Matrix'!$B$3:$B$52)=0),0))</f>
        <v>To what extent are there fishers that are highly specialized on certain target species who will have to increase their effort in searching productive new grounds? </v>
      </c>
      <c r="J25" s="45" t="str" cm="1">
        <f t="array" aca="1" ref="J25" ca="1">INDEX('Analysis Answers Matrix'!$B$3:$B$52,MATCH(1,('Analysis Answers Matrix'!K$3:K$52=LARGE('Analysis Answers Matrix'!K$3:K$52,'Analysis Final Result'!$B25))*(COUNTIF('Analysis Final Result'!J$5:J24,'Analysis Answers Matrix'!$B$3:$B$52)=0),0))</f>
        <v>Are there viable populations of target species in alternative areas that can be exploited by fisheries?</v>
      </c>
      <c r="K25" s="45" t="str" cm="1">
        <f t="array" aca="1" ref="K25" ca="1">INDEX('Analysis Answers Matrix'!$B$3:$B$52,MATCH(1,('Analysis Answers Matrix'!L$3:L$52=LARGE('Analysis Answers Matrix'!L$3:L$52,'Analysis Final Result'!$B25))*(COUNTIF('Analysis Final Result'!K$5:K24,'Analysis Answers Matrix'!$B$3:$B$52)=0),0))</f>
        <v xml:space="preserve"> Compared to other areas where the fishers operate (or could operate), how high is the abundance of the target fish species in the MPA?</v>
      </c>
      <c r="L25" s="45" t="str" cm="1">
        <f t="array" aca="1" ref="L25" ca="1">INDEX('Analysis Answers Matrix'!$B$3:$B$52,MATCH(1,('Analysis Answers Matrix'!M$3:M$52=LARGE('Analysis Answers Matrix'!M$3:M$52,'Analysis Final Result'!$B25))*(COUNTIF('Analysis Final Result'!L$5:L24,'Analysis Answers Matrix'!$B$3:$B$52)=0),0))</f>
        <v xml:space="preserve">What is the importance of the MPA area for the affected fisheries? </v>
      </c>
      <c r="M25" s="45" t="str" cm="1">
        <f t="array" aca="1" ref="M25" ca="1">INDEX('Analysis Answers Matrix'!$B$3:$B$52,MATCH(1,('Analysis Answers Matrix'!N$3:N$52=LARGE('Analysis Answers Matrix'!N$3:N$52,'Analysis Final Result'!$B25))*(COUNTIF('Analysis Final Result'!M$5:M24,'Analysis Answers Matrix'!$B$3:$B$52)=0),0))</f>
        <v xml:space="preserve"> If the alternative fishing areas are further away, will that reduce the time fishers have available to fish, on an annual basis?</v>
      </c>
      <c r="N25" s="45" t="str" cm="1">
        <f t="array" aca="1" ref="N25" ca="1">INDEX('Analysis Answers Matrix'!$B$3:$B$52,MATCH(1,('Analysis Answers Matrix'!O$3:O$52=LARGE('Analysis Answers Matrix'!O$3:O$52,'Analysis Final Result'!$B25))*(COUNTIF('Analysis Final Result'!N$5:N24,'Analysis Answers Matrix'!$B$3:$B$52)=0),0))</f>
        <v xml:space="preserve"> Compared to other areas where the fishers operate (or could operate), how high is the abundance of the target fish species in the MPA?</v>
      </c>
      <c r="O25" s="45" t="str" cm="1">
        <f t="array" aca="1" ref="O25" ca="1">INDEX('Analysis Answers Matrix'!$B$3:$B$52,MATCH(1,('Analysis Answers Matrix'!P$3:P$52=LARGE('Analysis Answers Matrix'!P$3:P$52,'Analysis Final Result'!$B25))*(COUNTIF('Analysis Final Result'!O$5:O24,'Analysis Answers Matrix'!$B$3:$B$52)=0),0))</f>
        <v xml:space="preserve">What is the importance of the MPA area for the affected fisheries? </v>
      </c>
      <c r="P25" s="45" t="str" cm="1">
        <f t="array" aca="1" ref="P25" ca="1">INDEX('Analysis Answers Matrix'!$B$3:$B$52,MATCH(1,('Analysis Answers Matrix'!Q$3:Q$52=LARGE('Analysis Answers Matrix'!Q$3:Q$52,'Analysis Final Result'!$B25))*(COUNTIF('Analysis Final Result'!P$5:P24,'Analysis Answers Matrix'!$B$3:$B$52)=0),0))</f>
        <v xml:space="preserve">What is the importance of the MPA area for the affected fisheries? </v>
      </c>
      <c r="Q25" s="45" t="e" cm="1">
        <f t="array" ref="Q25">INDEX(#REF!,MATCH(1,(#REF!=SMALL(#REF!,'Analysis Final Result'!$B25))*(COUNTIF('Analysis Final Result'!Q$23:Q24,#REF!)=0),0))</f>
        <v>#REF!</v>
      </c>
      <c r="R25" s="45" t="e" cm="1">
        <f t="array" ref="R25">INDEX(#REF!,MATCH(1,(#REF!=SMALL(#REF!,'Analysis Final Result'!$B25))*(COUNTIF('Analysis Final Result'!R$23:R24,#REF!)=0),0))</f>
        <v>#REF!</v>
      </c>
      <c r="S25" s="45" t="e" cm="1">
        <f t="array" ref="S25">INDEX(#REF!,MATCH(1,(#REF!=SMALL(#REF!,'Analysis Final Result'!$B25))*(COUNTIF('Analysis Final Result'!S$23:S24,#REF!)=0),0))</f>
        <v>#REF!</v>
      </c>
      <c r="T25" s="45" t="e" cm="1">
        <f t="array" ref="T25">INDEX(#REF!,MATCH(1,(#REF!=SMALL(#REF!,'Analysis Final Result'!$B25))*(COUNTIF('Analysis Final Result'!T$23:T24,#REF!)=0),0))</f>
        <v>#REF!</v>
      </c>
      <c r="U25" s="45" t="e" cm="1">
        <f t="array" ref="U25">INDEX(#REF!,MATCH(1,(#REF!=SMALL(#REF!,'Analysis Final Result'!$B25))*(COUNTIF('Analysis Final Result'!U$23:U24,#REF!)=0),0))</f>
        <v>#REF!</v>
      </c>
      <c r="V25" s="45" t="e" cm="1">
        <f t="array" ref="V25">INDEX(#REF!,MATCH(1,(#REF!=SMALL(#REF!,'Analysis Final Result'!$B25))*(COUNTIF('Analysis Final Result'!V$23:V24,#REF!)=0),0))</f>
        <v>#REF!</v>
      </c>
      <c r="W25" s="45" t="e" cm="1">
        <f t="array" ref="W25">INDEX(#REF!,MATCH(1,(#REF!=SMALL(#REF!,'Analysis Final Result'!$B25))*(COUNTIF('Analysis Final Result'!W$23:W24,#REF!)=0),0))</f>
        <v>#REF!</v>
      </c>
      <c r="X25" s="45" t="e" cm="1">
        <f t="array" ref="X25">INDEX(#REF!,MATCH(1,(#REF!=SMALL(#REF!,'Analysis Final Result'!$B25))*(COUNTIF('Analysis Final Result'!X$23:X24,#REF!)=0),0))</f>
        <v>#REF!</v>
      </c>
      <c r="Y25" s="45" t="e" cm="1">
        <f t="array" ref="Y25">INDEX(#REF!,MATCH(1,(#REF!=SMALL(#REF!,'Analysis Final Result'!$B25))*(COUNTIF('Analysis Final Result'!Y$23:Y24,#REF!)=0),0))</f>
        <v>#REF!</v>
      </c>
      <c r="Z25" s="45" t="e" cm="1">
        <f t="array" ref="Z25">INDEX(#REF!,MATCH(1,(#REF!=SMALL(#REF!,'Analysis Final Result'!$B25))*(COUNTIF('Analysis Final Result'!Z$23:Z24,#REF!)=0),0))</f>
        <v>#REF!</v>
      </c>
      <c r="AA25" s="45" t="e" cm="1">
        <f t="array" ref="AA25">INDEX(#REF!,MATCH(1,(#REF!=SMALL(#REF!,'Analysis Final Result'!$B25))*(COUNTIF('Analysis Final Result'!AA$23:AA24,#REF!)=0),0))</f>
        <v>#REF!</v>
      </c>
      <c r="AB25" s="45" t="e" cm="1">
        <f t="array" ref="AB25">INDEX(#REF!,MATCH(1,(#REF!=SMALL(#REF!,'Analysis Final Result'!$B25))*(COUNTIF('Analysis Final Result'!AB$23:AB24,#REF!)=0),0))</f>
        <v>#REF!</v>
      </c>
      <c r="AC25" s="45" t="e" cm="1">
        <f t="array" ref="AC25">INDEX(#REF!,MATCH(1,(#REF!=SMALL(#REF!,'Analysis Final Result'!$B25))*(COUNTIF('Analysis Final Result'!AC$23:AC24,#REF!)=0),0))</f>
        <v>#REF!</v>
      </c>
      <c r="AD25" s="45" t="e" cm="1">
        <f t="array" ref="AD25">INDEX(#REF!,MATCH(1,(#REF!=SMALL(#REF!,'Analysis Final Result'!$B25))*(COUNTIF('Analysis Final Result'!AD$23:AD24,#REF!)=0),0))</f>
        <v>#REF!</v>
      </c>
      <c r="AE25" s="45" t="e" cm="1">
        <f t="array" ref="AE25">INDEX(#REF!,MATCH(1,(#REF!=SMALL(#REF!,'Analysis Final Result'!$B25))*(COUNTIF('Analysis Final Result'!AE$23:AE24,#REF!)=0),0))</f>
        <v>#REF!</v>
      </c>
      <c r="AF25" s="45" t="e" cm="1">
        <f t="array" ref="AF25">INDEX(#REF!,MATCH(1,(#REF!=SMALL(#REF!,'Analysis Final Result'!$B25))*(COUNTIF('Analysis Final Result'!AF$23:AF24,#REF!)=0),0))</f>
        <v>#REF!</v>
      </c>
      <c r="AG25" s="45" t="e" cm="1">
        <f t="array" ref="AG25">INDEX(#REF!,MATCH(1,(#REF!=SMALL(#REF!,'Analysis Final Result'!$B25))*(COUNTIF('Analysis Final Result'!AG$23:AG24,#REF!)=0),0))</f>
        <v>#REF!</v>
      </c>
      <c r="AH25" s="45" t="e" cm="1">
        <f t="array" ref="AH25">INDEX(#REF!,MATCH(1,(#REF!=SMALL(#REF!,'Analysis Final Result'!$B25))*(COUNTIF('Analysis Final Result'!AH$23:AH24,#REF!)=0),0))</f>
        <v>#REF!</v>
      </c>
      <c r="AI25" s="45" t="e" cm="1">
        <f t="array" ref="AI25">INDEX(#REF!,MATCH(1,(#REF!=SMALL(#REF!,'Analysis Final Result'!$B25))*(COUNTIF('Analysis Final Result'!AI$23:AI24,#REF!)=0),0))</f>
        <v>#REF!</v>
      </c>
      <c r="AJ25" s="45" t="e" cm="1">
        <f t="array" ref="AJ25">INDEX(#REF!,MATCH(1,(#REF!=SMALL(#REF!,'Analysis Final Result'!$B25))*(COUNTIF('Analysis Final Result'!AJ$23:AJ24,#REF!)=0),0))</f>
        <v>#REF!</v>
      </c>
      <c r="AK25" s="45" t="e" cm="1">
        <f t="array" ref="AK25">INDEX(#REF!,MATCH(1,(#REF!=SMALL(#REF!,'Analysis Final Result'!$B25))*(COUNTIF('Analysis Final Result'!AK$23:AK24,#REF!)=0),0))</f>
        <v>#REF!</v>
      </c>
      <c r="AL25" s="45" t="e" cm="1">
        <f t="array" ref="AL25">INDEX(#REF!,MATCH(1,(#REF!=SMALL(#REF!,'Analysis Final Result'!$B25))*(COUNTIF('Analysis Final Result'!AL$23:AL24,#REF!)=0),0))</f>
        <v>#REF!</v>
      </c>
      <c r="AM25" s="45" t="e" cm="1">
        <f t="array" ref="AM25">INDEX(#REF!,MATCH(1,(#REF!=SMALL(#REF!,'Analysis Final Result'!$B25))*(COUNTIF('Analysis Final Result'!AM$23:AM24,#REF!)=0),0))</f>
        <v>#REF!</v>
      </c>
      <c r="AN25" s="45" t="e" cm="1">
        <f t="array" ref="AN25">INDEX(#REF!,MATCH(1,(#REF!=SMALL(#REF!,'Analysis Final Result'!$B25))*(COUNTIF('Analysis Final Result'!AN$23:AN24,#REF!)=0),0))</f>
        <v>#REF!</v>
      </c>
      <c r="AO25" s="45" t="e" cm="1">
        <f t="array" ref="AO25">INDEX(#REF!,MATCH(1,(#REF!=SMALL(#REF!,'Analysis Final Result'!$B25))*(COUNTIF('Analysis Final Result'!AO$23:AO24,#REF!)=0),0))</f>
        <v>#REF!</v>
      </c>
      <c r="AP25" s="45" t="e" cm="1">
        <f t="array" ref="AP25">INDEX(#REF!,MATCH(1,(#REF!=SMALL(#REF!,'Analysis Final Result'!$B25))*(COUNTIF('Analysis Final Result'!AP$23:AP24,#REF!)=0),0))</f>
        <v>#REF!</v>
      </c>
      <c r="AR25" s="54" t="e">
        <f ca="1"/>
        <v>#REF!</v>
      </c>
      <c r="AS25" t="e">
        <f ca="1"/>
        <v>#REF!</v>
      </c>
      <c r="AT25" s="7">
        <f ca="1"/>
        <v>0</v>
      </c>
      <c r="AU25" s="7" t="e">
        <f ca="1"/>
        <v>#DIV/0!</v>
      </c>
    </row>
    <row r="26" spans="1:48" ht="28.15" customHeight="1" thickTop="1" thickBot="1" x14ac:dyDescent="0.3">
      <c r="A26" s="13" t="s">
        <v>590</v>
      </c>
      <c r="B26" s="13">
        <v>4</v>
      </c>
      <c r="C26" s="45" t="str" cm="1">
        <f t="array" aca="1" ref="C26" ca="1">INDEX('Analysis Answers Matrix'!$B$3:$B$52,MATCH(1,('Analysis Answers Matrix'!D$3:D$52=LARGE('Analysis Answers Matrix'!D$3:D$52,'Analysis Final Result'!$B26))*(COUNTIF('Analysis Final Result'!C$5:C25,'Analysis Answers Matrix'!$B$3:$B$52)=0),0))</f>
        <v>Compared to other areas where the fishers operate, what is the historic fishing intensity in the MPA?</v>
      </c>
      <c r="D26" s="45" t="str" cm="1">
        <f t="array" aca="1" ref="D26" ca="1">INDEX('Analysis Answers Matrix'!$B$3:$B$52,MATCH(1,('Analysis Answers Matrix'!E$3:E$52=LARGE('Analysis Answers Matrix'!E$3:E$52,'Analysis Final Result'!$B26))*(COUNTIF('Analysis Final Result'!D$5:D25,'Analysis Answers Matrix'!$B$3:$B$52)=0),0))</f>
        <v>Which of the following most strongly drives the current fishing activities in the area to be designated as an MPA?</v>
      </c>
      <c r="E26" s="45" t="str" cm="1">
        <f t="array" aca="1" ref="E26" ca="1">INDEX('Analysis Answers Matrix'!$B$3:$B$52,MATCH(1,('Analysis Answers Matrix'!F$3:F$52=LARGE('Analysis Answers Matrix'!F$3:F$52,'Analysis Final Result'!$B26))*(COUNTIF('Analysis Final Result'!E$5:E25,'Analysis Answers Matrix'!$B$3:$B$52)=0),0))</f>
        <v>Compared to other areas where the majority of fishers operate, how close is the MPA to the home port(s) of the fishers?</v>
      </c>
      <c r="F26" s="45" t="str" cm="1">
        <f t="array" aca="1" ref="F26" ca="1">INDEX('Analysis Answers Matrix'!$B$3:$B$52,MATCH(1,('Analysis Answers Matrix'!G$3:G$52=LARGE('Analysis Answers Matrix'!G$3:G$52,'Analysis Final Result'!$B26))*(COUNTIF('Analysis Final Result'!F$5:F25,'Analysis Answers Matrix'!$B$3:$B$52)=0),0))</f>
        <v>Will it be fully or partly closed?</v>
      </c>
      <c r="G26" s="45" t="str" cm="1">
        <f t="array" aca="1" ref="G26" ca="1">INDEX('Analysis Answers Matrix'!$B$3:$B$52,MATCH(1,('Analysis Answers Matrix'!H$3:H$52=LARGE('Analysis Answers Matrix'!H$3:H$52,'Analysis Final Result'!$B26))*(COUNTIF('Analysis Final Result'!G$5:G25,'Analysis Answers Matrix'!$B$3:$B$52)=0),0))</f>
        <v>Will it be fully or partly closed?</v>
      </c>
      <c r="H26" s="45" t="str" cm="1">
        <f t="array" aca="1" ref="H26" ca="1">INDEX('Analysis Answers Matrix'!$B$3:$B$52,MATCH(1,('Analysis Answers Matrix'!I$3:I$52=LARGE('Analysis Answers Matrix'!I$3:I$52,'Analysis Final Result'!$B26))*(COUNTIF('Analysis Final Result'!H$5:H25,'Analysis Answers Matrix'!$B$3:$B$52)=0),0))</f>
        <v>To what extent are there fishers that are highly specialized on certain target species who will have to increase their effort in searching productive new grounds? </v>
      </c>
      <c r="I26" s="45" t="str" cm="1">
        <f t="array" aca="1" ref="I26" ca="1">INDEX('Analysis Answers Matrix'!$B$3:$B$52,MATCH(1,('Analysis Answers Matrix'!J$3:J$52=LARGE('Analysis Answers Matrix'!J$3:J$52,'Analysis Final Result'!$B26))*(COUNTIF('Analysis Final Result'!I$5:I25,'Analysis Answers Matrix'!$B$3:$B$52)=0),0))</f>
        <v xml:space="preserve">What is the importance of the MPA area for the affected fisheries? </v>
      </c>
      <c r="J26" s="45" t="str" cm="1">
        <f t="array" aca="1" ref="J26" ca="1">INDEX('Analysis Answers Matrix'!$B$3:$B$52,MATCH(1,('Analysis Answers Matrix'!K$3:K$52=LARGE('Analysis Answers Matrix'!K$3:K$52,'Analysis Final Result'!$B26))*(COUNTIF('Analysis Final Result'!J$5:J25,'Analysis Answers Matrix'!$B$3:$B$52)=0),0))</f>
        <v>To what extent does the introduction of the MPA force fishers to make longer trips?</v>
      </c>
      <c r="K26" s="45" t="str" cm="1">
        <f t="array" aca="1" ref="K26" ca="1">INDEX('Analysis Answers Matrix'!$B$3:$B$52,MATCH(1,('Analysis Answers Matrix'!L$3:L$52=LARGE('Analysis Answers Matrix'!L$3:L$52,'Analysis Final Result'!$B26))*(COUNTIF('Analysis Final Result'!K$5:K25,'Analysis Answers Matrix'!$B$3:$B$52)=0),0))</f>
        <v>To what extent are there fishers that are highly specialized on certain target species who will have to increase their effort in searching productive new grounds? </v>
      </c>
      <c r="L26" s="45" t="str" cm="1">
        <f t="array" aca="1" ref="L26" ca="1">INDEX('Analysis Answers Matrix'!$B$3:$B$52,MATCH(1,('Analysis Answers Matrix'!M$3:M$52=LARGE('Analysis Answers Matrix'!M$3:M$52,'Analysis Final Result'!$B26))*(COUNTIF('Analysis Final Result'!L$5:L25,'Analysis Answers Matrix'!$B$3:$B$52)=0),0))</f>
        <v>To what extent does the introduction of the MPA force fishers to make longer trips?</v>
      </c>
      <c r="M26" s="45" t="str" cm="1">
        <f t="array" aca="1" ref="M26" ca="1">INDEX('Analysis Answers Matrix'!$B$3:$B$52,MATCH(1,('Analysis Answers Matrix'!N$3:N$52=LARGE('Analysis Answers Matrix'!N$3:N$52,'Analysis Final Result'!$B26))*(COUNTIF('Analysis Final Result'!M$5:M25,'Analysis Answers Matrix'!$B$3:$B$52)=0),0))</f>
        <v>To what extent are there fishers that are highly specialized on certain target species who will have to increase their effort in searching productive new grounds? </v>
      </c>
      <c r="N26" s="45" t="str" cm="1">
        <f t="array" aca="1" ref="N26" ca="1">INDEX('Analysis Answers Matrix'!$B$3:$B$52,MATCH(1,('Analysis Answers Matrix'!O$3:O$52=LARGE('Analysis Answers Matrix'!O$3:O$52,'Analysis Final Result'!$B26))*(COUNTIF('Analysis Final Result'!N$5:N25,'Analysis Answers Matrix'!$B$3:$B$52)=0),0))</f>
        <v xml:space="preserve"> If the alternative fishing areas are further away, will that reduce the time fishers have available to fish, on an annual basis?</v>
      </c>
      <c r="O26" s="45" t="str" cm="1">
        <f t="array" aca="1" ref="O26" ca="1">INDEX('Analysis Answers Matrix'!$B$3:$B$52,MATCH(1,('Analysis Answers Matrix'!P$3:P$52=LARGE('Analysis Answers Matrix'!P$3:P$52,'Analysis Final Result'!$B26))*(COUNTIF('Analysis Final Result'!O$5:O25,'Analysis Answers Matrix'!$B$3:$B$52)=0),0))</f>
        <v>Which of the following most strongly drives the current fishing activities in the area to be designated as an MPA?</v>
      </c>
      <c r="P26" s="45" t="str" cm="1">
        <f t="array" aca="1" ref="P26" ca="1">INDEX('Analysis Answers Matrix'!$B$3:$B$52,MATCH(1,('Analysis Answers Matrix'!Q$3:Q$52=LARGE('Analysis Answers Matrix'!Q$3:Q$52,'Analysis Final Result'!$B26))*(COUNTIF('Analysis Final Result'!P$5:P25,'Analysis Answers Matrix'!$B$3:$B$52)=0),0))</f>
        <v>Which of the following most strongly drives the current fishing activities in the area to be designated as an MPA?</v>
      </c>
      <c r="Q26" s="45" t="e" cm="1">
        <f t="array" ref="Q26">INDEX(#REF!,MATCH(1,(#REF!=SMALL(#REF!,'Analysis Final Result'!$B26))*(COUNTIF('Analysis Final Result'!Q$23:Q25,#REF!)=0),0))</f>
        <v>#REF!</v>
      </c>
      <c r="R26" s="45" t="e" cm="1">
        <f t="array" ref="R26">INDEX(#REF!,MATCH(1,(#REF!=SMALL(#REF!,'Analysis Final Result'!$B26))*(COUNTIF('Analysis Final Result'!R$23:R25,#REF!)=0),0))</f>
        <v>#REF!</v>
      </c>
      <c r="S26" s="45" t="e" cm="1">
        <f t="array" ref="S26">INDEX(#REF!,MATCH(1,(#REF!=SMALL(#REF!,'Analysis Final Result'!$B26))*(COUNTIF('Analysis Final Result'!S$23:S25,#REF!)=0),0))</f>
        <v>#REF!</v>
      </c>
      <c r="T26" s="45" t="e" cm="1">
        <f t="array" ref="T26">INDEX(#REF!,MATCH(1,(#REF!=SMALL(#REF!,'Analysis Final Result'!$B26))*(COUNTIF('Analysis Final Result'!T$23:T25,#REF!)=0),0))</f>
        <v>#REF!</v>
      </c>
      <c r="U26" s="45" t="e" cm="1">
        <f t="array" ref="U26">INDEX(#REF!,MATCH(1,(#REF!=SMALL(#REF!,'Analysis Final Result'!$B26))*(COUNTIF('Analysis Final Result'!U$23:U25,#REF!)=0),0))</f>
        <v>#REF!</v>
      </c>
      <c r="V26" s="45" t="e" cm="1">
        <f t="array" ref="V26">INDEX(#REF!,MATCH(1,(#REF!=SMALL(#REF!,'Analysis Final Result'!$B26))*(COUNTIF('Analysis Final Result'!V$23:V25,#REF!)=0),0))</f>
        <v>#REF!</v>
      </c>
      <c r="W26" s="45" t="e" cm="1">
        <f t="array" ref="W26">INDEX(#REF!,MATCH(1,(#REF!=SMALL(#REF!,'Analysis Final Result'!$B26))*(COUNTIF('Analysis Final Result'!W$23:W25,#REF!)=0),0))</f>
        <v>#REF!</v>
      </c>
      <c r="X26" s="45" t="e" cm="1">
        <f t="array" ref="X26">INDEX(#REF!,MATCH(1,(#REF!=SMALL(#REF!,'Analysis Final Result'!$B26))*(COUNTIF('Analysis Final Result'!X$23:X25,#REF!)=0),0))</f>
        <v>#REF!</v>
      </c>
      <c r="Y26" s="45" t="e" cm="1">
        <f t="array" ref="Y26">INDEX(#REF!,MATCH(1,(#REF!=SMALL(#REF!,'Analysis Final Result'!$B26))*(COUNTIF('Analysis Final Result'!Y$23:Y25,#REF!)=0),0))</f>
        <v>#REF!</v>
      </c>
      <c r="Z26" s="45" t="e" cm="1">
        <f t="array" ref="Z26">INDEX(#REF!,MATCH(1,(#REF!=SMALL(#REF!,'Analysis Final Result'!$B26))*(COUNTIF('Analysis Final Result'!Z$23:Z25,#REF!)=0),0))</f>
        <v>#REF!</v>
      </c>
      <c r="AA26" s="45" t="e" cm="1">
        <f t="array" ref="AA26">INDEX(#REF!,MATCH(1,(#REF!=SMALL(#REF!,'Analysis Final Result'!$B26))*(COUNTIF('Analysis Final Result'!AA$23:AA25,#REF!)=0),0))</f>
        <v>#REF!</v>
      </c>
      <c r="AB26" s="45" t="e" cm="1">
        <f t="array" ref="AB26">INDEX(#REF!,MATCH(1,(#REF!=SMALL(#REF!,'Analysis Final Result'!$B26))*(COUNTIF('Analysis Final Result'!AB$23:AB25,#REF!)=0),0))</f>
        <v>#REF!</v>
      </c>
      <c r="AC26" s="45" t="e" cm="1">
        <f t="array" ref="AC26">INDEX(#REF!,MATCH(1,(#REF!=SMALL(#REF!,'Analysis Final Result'!$B26))*(COUNTIF('Analysis Final Result'!AC$23:AC25,#REF!)=0),0))</f>
        <v>#REF!</v>
      </c>
      <c r="AD26" s="45" t="e" cm="1">
        <f t="array" ref="AD26">INDEX(#REF!,MATCH(1,(#REF!=SMALL(#REF!,'Analysis Final Result'!$B26))*(COUNTIF('Analysis Final Result'!AD$23:AD25,#REF!)=0),0))</f>
        <v>#REF!</v>
      </c>
      <c r="AE26" s="45" t="e" cm="1">
        <f t="array" ref="AE26">INDEX(#REF!,MATCH(1,(#REF!=SMALL(#REF!,'Analysis Final Result'!$B26))*(COUNTIF('Analysis Final Result'!AE$23:AE25,#REF!)=0),0))</f>
        <v>#REF!</v>
      </c>
      <c r="AF26" s="45" t="e" cm="1">
        <f t="array" ref="AF26">INDEX(#REF!,MATCH(1,(#REF!=SMALL(#REF!,'Analysis Final Result'!$B26))*(COUNTIF('Analysis Final Result'!AF$23:AF25,#REF!)=0),0))</f>
        <v>#REF!</v>
      </c>
      <c r="AG26" s="45" t="e" cm="1">
        <f t="array" ref="AG26">INDEX(#REF!,MATCH(1,(#REF!=SMALL(#REF!,'Analysis Final Result'!$B26))*(COUNTIF('Analysis Final Result'!AG$23:AG25,#REF!)=0),0))</f>
        <v>#REF!</v>
      </c>
      <c r="AH26" s="45" t="e" cm="1">
        <f t="array" ref="AH26">INDEX(#REF!,MATCH(1,(#REF!=SMALL(#REF!,'Analysis Final Result'!$B26))*(COUNTIF('Analysis Final Result'!AH$23:AH25,#REF!)=0),0))</f>
        <v>#REF!</v>
      </c>
      <c r="AI26" s="45" t="e" cm="1">
        <f t="array" ref="AI26">INDEX(#REF!,MATCH(1,(#REF!=SMALL(#REF!,'Analysis Final Result'!$B26))*(COUNTIF('Analysis Final Result'!AI$23:AI25,#REF!)=0),0))</f>
        <v>#REF!</v>
      </c>
      <c r="AJ26" s="45" t="e" cm="1">
        <f t="array" ref="AJ26">INDEX(#REF!,MATCH(1,(#REF!=SMALL(#REF!,'Analysis Final Result'!$B26))*(COUNTIF('Analysis Final Result'!AJ$23:AJ25,#REF!)=0),0))</f>
        <v>#REF!</v>
      </c>
      <c r="AK26" s="45" t="e" cm="1">
        <f t="array" ref="AK26">INDEX(#REF!,MATCH(1,(#REF!=SMALL(#REF!,'Analysis Final Result'!$B26))*(COUNTIF('Analysis Final Result'!AK$23:AK25,#REF!)=0),0))</f>
        <v>#REF!</v>
      </c>
      <c r="AL26" s="45" t="e" cm="1">
        <f t="array" ref="AL26">INDEX(#REF!,MATCH(1,(#REF!=SMALL(#REF!,'Analysis Final Result'!$B26))*(COUNTIF('Analysis Final Result'!AL$23:AL25,#REF!)=0),0))</f>
        <v>#REF!</v>
      </c>
      <c r="AM26" s="45" t="e" cm="1">
        <f t="array" ref="AM26">INDEX(#REF!,MATCH(1,(#REF!=SMALL(#REF!,'Analysis Final Result'!$B26))*(COUNTIF('Analysis Final Result'!AM$23:AM25,#REF!)=0),0))</f>
        <v>#REF!</v>
      </c>
      <c r="AN26" s="45" t="e" cm="1">
        <f t="array" ref="AN26">INDEX(#REF!,MATCH(1,(#REF!=SMALL(#REF!,'Analysis Final Result'!$B26))*(COUNTIF('Analysis Final Result'!AN$23:AN25,#REF!)=0),0))</f>
        <v>#REF!</v>
      </c>
      <c r="AO26" s="45" t="e" cm="1">
        <f t="array" ref="AO26">INDEX(#REF!,MATCH(1,(#REF!=SMALL(#REF!,'Analysis Final Result'!$B26))*(COUNTIF('Analysis Final Result'!AO$23:AO25,#REF!)=0),0))</f>
        <v>#REF!</v>
      </c>
      <c r="AP26" s="45" t="e" cm="1">
        <f t="array" ref="AP26">INDEX(#REF!,MATCH(1,(#REF!=SMALL(#REF!,'Analysis Final Result'!$B26))*(COUNTIF('Analysis Final Result'!AP$23:AP25,#REF!)=0),0))</f>
        <v>#REF!</v>
      </c>
      <c r="AR26" s="54" t="e">
        <f ca="1"/>
        <v>#REF!</v>
      </c>
      <c r="AS26" t="e">
        <f ca="1"/>
        <v>#REF!</v>
      </c>
      <c r="AT26" s="7">
        <f ca="1"/>
        <v>0</v>
      </c>
      <c r="AU26" s="7" t="e">
        <f ca="1"/>
        <v>#DIV/0!</v>
      </c>
    </row>
    <row r="27" spans="1:48" ht="29.45" customHeight="1" thickTop="1" thickBot="1" x14ac:dyDescent="0.3">
      <c r="A27" s="13" t="s">
        <v>591</v>
      </c>
      <c r="B27" s="13">
        <v>5</v>
      </c>
      <c r="C27" s="45" t="str" cm="1">
        <f t="array" aca="1" ref="C27" ca="1">INDEX('Analysis Answers Matrix'!$B$3:$B$52,MATCH(1,('Analysis Answers Matrix'!D$3:D$52=LARGE('Analysis Answers Matrix'!D$3:D$52,'Analysis Final Result'!$B27))*(COUNTIF('Analysis Final Result'!C$5:C26,'Analysis Answers Matrix'!$B$3:$B$52)=0),0))</f>
        <v>Will it be fully or partly closed?</v>
      </c>
      <c r="D27" s="45" t="str" cm="1">
        <f t="array" aca="1" ref="D27" ca="1">INDEX('Analysis Answers Matrix'!$B$3:$B$52,MATCH(1,('Analysis Answers Matrix'!E$3:E$52=LARGE('Analysis Answers Matrix'!E$3:E$52,'Analysis Final Result'!$B27))*(COUNTIF('Analysis Final Result'!D$5:D26,'Analysis Answers Matrix'!$B$3:$B$52)=0),0))</f>
        <v xml:space="preserve"> Compared to other areas where the fishers operate (or could operate), how high is the abundance of the target fish species in the MPA?</v>
      </c>
      <c r="E27" s="45" t="str" cm="1">
        <f t="array" aca="1" ref="E27" ca="1">INDEX('Analysis Answers Matrix'!$B$3:$B$52,MATCH(1,('Analysis Answers Matrix'!F$3:F$52=LARGE('Analysis Answers Matrix'!F$3:F$52,'Analysis Final Result'!$B27))*(COUNTIF('Analysis Final Result'!E$5:E26,'Analysis Answers Matrix'!$B$3:$B$52)=0),0))</f>
        <v>To what extent are there fishers that are highly specialized on certain target species who will have to increase their effort in searching productive new grounds? </v>
      </c>
      <c r="F27" s="45" t="str" cm="1">
        <f t="array" aca="1" ref="F27" ca="1">INDEX('Analysis Answers Matrix'!$B$3:$B$52,MATCH(1,('Analysis Answers Matrix'!G$3:G$52=LARGE('Analysis Answers Matrix'!G$3:G$52,'Analysis Final Result'!$B27))*(COUNTIF('Analysis Final Result'!F$5:F26,'Analysis Answers Matrix'!$B$3:$B$52)=0),0))</f>
        <v>Compared to other areas where the majority of fishers operate, how close is the MPA to the home port(s) of the fishers?</v>
      </c>
      <c r="G27" s="45" t="str" cm="1">
        <f t="array" aca="1" ref="G27" ca="1">INDEX('Analysis Answers Matrix'!$B$3:$B$52,MATCH(1,('Analysis Answers Matrix'!H$3:H$52=LARGE('Analysis Answers Matrix'!H$3:H$52,'Analysis Final Result'!$B27))*(COUNTIF('Analysis Final Result'!G$5:G26,'Analysis Answers Matrix'!$B$3:$B$52)=0),0))</f>
        <v>Compared to other areas where the majority of fishers operate, how close is the MPA to the home port(s) of the fishers?</v>
      </c>
      <c r="H27" s="45" t="str" cm="1">
        <f t="array" aca="1" ref="H27" ca="1">INDEX('Analysis Answers Matrix'!$B$3:$B$52,MATCH(1,('Analysis Answers Matrix'!I$3:I$52=LARGE('Analysis Answers Matrix'!I$3:I$52,'Analysis Final Result'!$B27))*(COUNTIF('Analysis Final Result'!H$5:H26,'Analysis Answers Matrix'!$B$3:$B$52)=0),0))</f>
        <v>Compared to other areas where the fishers operate, what is the historic fishing intensity in the MPA?</v>
      </c>
      <c r="I27" s="45" t="str" cm="1">
        <f t="array" aca="1" ref="I27" ca="1">INDEX('Analysis Answers Matrix'!$B$3:$B$52,MATCH(1,('Analysis Answers Matrix'!J$3:J$52=LARGE('Analysis Answers Matrix'!J$3:J$52,'Analysis Final Result'!$B27))*(COUNTIF('Analysis Final Result'!I$5:I26,'Analysis Answers Matrix'!$B$3:$B$52)=0),0))</f>
        <v>Will it be fully or partly closed?</v>
      </c>
      <c r="J27" s="45" t="str" cm="1">
        <f t="array" aca="1" ref="J27" ca="1">INDEX('Analysis Answers Matrix'!$B$3:$B$52,MATCH(1,('Analysis Answers Matrix'!K$3:K$52=LARGE('Analysis Answers Matrix'!K$3:K$52,'Analysis Final Result'!$B27))*(COUNTIF('Analysis Final Result'!J$5:J26,'Analysis Answers Matrix'!$B$3:$B$52)=0),0))</f>
        <v xml:space="preserve"> Compared to other areas where the fishers operate (or could operate), how high is the abundance of the target fish species in the MPA?</v>
      </c>
      <c r="K27" s="45" t="str" cm="1">
        <f t="array" aca="1" ref="K27" ca="1">INDEX('Analysis Answers Matrix'!$B$3:$B$52,MATCH(1,('Analysis Answers Matrix'!L$3:L$52=LARGE('Analysis Answers Matrix'!L$3:L$52,'Analysis Final Result'!$B27))*(COUNTIF('Analysis Final Result'!K$5:K26,'Analysis Answers Matrix'!$B$3:$B$52)=0),0))</f>
        <v xml:space="preserve">What is the importance of the MPA area for the affected fisheries? </v>
      </c>
      <c r="L27" s="45" t="str" cm="1">
        <f t="array" aca="1" ref="L27" ca="1">INDEX('Analysis Answers Matrix'!$B$3:$B$52,MATCH(1,('Analysis Answers Matrix'!M$3:M$52=LARGE('Analysis Answers Matrix'!M$3:M$52,'Analysis Final Result'!$B27))*(COUNTIF('Analysis Final Result'!L$5:L26,'Analysis Answers Matrix'!$B$3:$B$52)=0),0))</f>
        <v xml:space="preserve"> If the alternative fishing areas are further away, will that reduce the time fishers have available to fish, on an annual basis?</v>
      </c>
      <c r="M27" s="45" t="str" cm="1">
        <f t="array" aca="1" ref="M27" ca="1">INDEX('Analysis Answers Matrix'!$B$3:$B$52,MATCH(1,('Analysis Answers Matrix'!N$3:N$52=LARGE('Analysis Answers Matrix'!N$3:N$52,'Analysis Final Result'!$B27))*(COUNTIF('Analysis Final Result'!M$5:M26,'Analysis Answers Matrix'!$B$3:$B$52)=0),0))</f>
        <v xml:space="preserve">What is the importance of the MPA area for the affected fisheries? </v>
      </c>
      <c r="N27" s="45" t="str" cm="1">
        <f t="array" aca="1" ref="N27" ca="1">INDEX('Analysis Answers Matrix'!$B$3:$B$52,MATCH(1,('Analysis Answers Matrix'!O$3:O$52=LARGE('Analysis Answers Matrix'!O$3:O$52,'Analysis Final Result'!$B27))*(COUNTIF('Analysis Final Result'!N$5:N26,'Analysis Answers Matrix'!$B$3:$B$52)=0),0))</f>
        <v xml:space="preserve">What is the importance of the MPA area for the affected fisheries? </v>
      </c>
      <c r="O27" s="45" t="str" cm="1">
        <f t="array" aca="1" ref="O27" ca="1">INDEX('Analysis Answers Matrix'!$B$3:$B$52,MATCH(1,('Analysis Answers Matrix'!P$3:P$52=LARGE('Analysis Answers Matrix'!P$3:P$52,'Analysis Final Result'!$B27))*(COUNTIF('Analysis Final Result'!O$5:O26,'Analysis Answers Matrix'!$B$3:$B$52)=0),0))</f>
        <v xml:space="preserve"> Compared to other areas where the fishers operate (or could operate), how high is the abundance of the target fish species in the MPA?</v>
      </c>
      <c r="P27" s="45" t="str" cm="1">
        <f t="array" aca="1" ref="P27" ca="1">INDEX('Analysis Answers Matrix'!$B$3:$B$52,MATCH(1,('Analysis Answers Matrix'!Q$3:Q$52=LARGE('Analysis Answers Matrix'!Q$3:Q$52,'Analysis Final Result'!$B27))*(COUNTIF('Analysis Final Result'!P$5:P26,'Analysis Answers Matrix'!$B$3:$B$52)=0),0))</f>
        <v>To what extent does the introduction of the MPA force fishers to make longer trips?</v>
      </c>
      <c r="Q27" s="45" t="e" cm="1">
        <f t="array" ref="Q27">INDEX(#REF!,MATCH(1,(#REF!=SMALL(#REF!,'Analysis Final Result'!$B27))*(COUNTIF('Analysis Final Result'!Q$23:Q26,#REF!)=0),0))</f>
        <v>#REF!</v>
      </c>
      <c r="R27" s="45" t="e" cm="1">
        <f t="array" ref="R27">INDEX(#REF!,MATCH(1,(#REF!=SMALL(#REF!,'Analysis Final Result'!$B27))*(COUNTIF('Analysis Final Result'!R$23:R26,#REF!)=0),0))</f>
        <v>#REF!</v>
      </c>
      <c r="S27" s="45" t="e" cm="1">
        <f t="array" ref="S27">INDEX(#REF!,MATCH(1,(#REF!=SMALL(#REF!,'Analysis Final Result'!$B27))*(COUNTIF('Analysis Final Result'!S$23:S26,#REF!)=0),0))</f>
        <v>#REF!</v>
      </c>
      <c r="T27" s="45" t="e" cm="1">
        <f t="array" ref="T27">INDEX(#REF!,MATCH(1,(#REF!=SMALL(#REF!,'Analysis Final Result'!$B27))*(COUNTIF('Analysis Final Result'!T$23:T26,#REF!)=0),0))</f>
        <v>#REF!</v>
      </c>
      <c r="U27" s="45" t="e" cm="1">
        <f t="array" ref="U27">INDEX(#REF!,MATCH(1,(#REF!=SMALL(#REF!,'Analysis Final Result'!$B27))*(COUNTIF('Analysis Final Result'!U$23:U26,#REF!)=0),0))</f>
        <v>#REF!</v>
      </c>
      <c r="V27" s="45" t="e" cm="1">
        <f t="array" ref="V27">INDEX(#REF!,MATCH(1,(#REF!=SMALL(#REF!,'Analysis Final Result'!$B27))*(COUNTIF('Analysis Final Result'!V$23:V26,#REF!)=0),0))</f>
        <v>#REF!</v>
      </c>
      <c r="W27" s="45" t="e" cm="1">
        <f t="array" ref="W27">INDEX(#REF!,MATCH(1,(#REF!=SMALL(#REF!,'Analysis Final Result'!$B27))*(COUNTIF('Analysis Final Result'!W$23:W26,#REF!)=0),0))</f>
        <v>#REF!</v>
      </c>
      <c r="X27" s="45" t="e" cm="1">
        <f t="array" ref="X27">INDEX(#REF!,MATCH(1,(#REF!=SMALL(#REF!,'Analysis Final Result'!$B27))*(COUNTIF('Analysis Final Result'!X$23:X26,#REF!)=0),0))</f>
        <v>#REF!</v>
      </c>
      <c r="Y27" s="45" t="e" cm="1">
        <f t="array" ref="Y27">INDEX(#REF!,MATCH(1,(#REF!=SMALL(#REF!,'Analysis Final Result'!$B27))*(COUNTIF('Analysis Final Result'!Y$23:Y26,#REF!)=0),0))</f>
        <v>#REF!</v>
      </c>
      <c r="Z27" s="45" t="e" cm="1">
        <f t="array" ref="Z27">INDEX(#REF!,MATCH(1,(#REF!=SMALL(#REF!,'Analysis Final Result'!$B27))*(COUNTIF('Analysis Final Result'!Z$23:Z26,#REF!)=0),0))</f>
        <v>#REF!</v>
      </c>
      <c r="AA27" s="45" t="e" cm="1">
        <f t="array" ref="AA27">INDEX(#REF!,MATCH(1,(#REF!=SMALL(#REF!,'Analysis Final Result'!$B27))*(COUNTIF('Analysis Final Result'!AA$23:AA26,#REF!)=0),0))</f>
        <v>#REF!</v>
      </c>
      <c r="AB27" s="45" t="e" cm="1">
        <f t="array" ref="AB27">INDEX(#REF!,MATCH(1,(#REF!=SMALL(#REF!,'Analysis Final Result'!$B27))*(COUNTIF('Analysis Final Result'!AB$23:AB26,#REF!)=0),0))</f>
        <v>#REF!</v>
      </c>
      <c r="AC27" s="45" t="e" cm="1">
        <f t="array" ref="AC27">INDEX(#REF!,MATCH(1,(#REF!=SMALL(#REF!,'Analysis Final Result'!$B27))*(COUNTIF('Analysis Final Result'!AC$23:AC26,#REF!)=0),0))</f>
        <v>#REF!</v>
      </c>
      <c r="AD27" s="45" t="e" cm="1">
        <f t="array" ref="AD27">INDEX(#REF!,MATCH(1,(#REF!=SMALL(#REF!,'Analysis Final Result'!$B27))*(COUNTIF('Analysis Final Result'!AD$23:AD26,#REF!)=0),0))</f>
        <v>#REF!</v>
      </c>
      <c r="AE27" s="45" t="e" cm="1">
        <f t="array" ref="AE27">INDEX(#REF!,MATCH(1,(#REF!=SMALL(#REF!,'Analysis Final Result'!$B27))*(COUNTIF('Analysis Final Result'!AE$23:AE26,#REF!)=0),0))</f>
        <v>#REF!</v>
      </c>
      <c r="AF27" s="45" t="e" cm="1">
        <f t="array" ref="AF27">INDEX(#REF!,MATCH(1,(#REF!=SMALL(#REF!,'Analysis Final Result'!$B27))*(COUNTIF('Analysis Final Result'!AF$23:AF26,#REF!)=0),0))</f>
        <v>#REF!</v>
      </c>
      <c r="AG27" s="45" t="e" cm="1">
        <f t="array" ref="AG27">INDEX(#REF!,MATCH(1,(#REF!=SMALL(#REF!,'Analysis Final Result'!$B27))*(COUNTIF('Analysis Final Result'!AG$23:AG26,#REF!)=0),0))</f>
        <v>#REF!</v>
      </c>
      <c r="AH27" s="45" t="e" cm="1">
        <f t="array" ref="AH27">INDEX(#REF!,MATCH(1,(#REF!=SMALL(#REF!,'Analysis Final Result'!$B27))*(COUNTIF('Analysis Final Result'!AH$23:AH26,#REF!)=0),0))</f>
        <v>#REF!</v>
      </c>
      <c r="AI27" s="45" t="e" cm="1">
        <f t="array" ref="AI27">INDEX(#REF!,MATCH(1,(#REF!=SMALL(#REF!,'Analysis Final Result'!$B27))*(COUNTIF('Analysis Final Result'!AI$23:AI26,#REF!)=0),0))</f>
        <v>#REF!</v>
      </c>
      <c r="AJ27" s="45" t="e" cm="1">
        <f t="array" ref="AJ27">INDEX(#REF!,MATCH(1,(#REF!=SMALL(#REF!,'Analysis Final Result'!$B27))*(COUNTIF('Analysis Final Result'!AJ$23:AJ26,#REF!)=0),0))</f>
        <v>#REF!</v>
      </c>
      <c r="AK27" s="45" t="e" cm="1">
        <f t="array" ref="AK27">INDEX(#REF!,MATCH(1,(#REF!=SMALL(#REF!,'Analysis Final Result'!$B27))*(COUNTIF('Analysis Final Result'!AK$23:AK26,#REF!)=0),0))</f>
        <v>#REF!</v>
      </c>
      <c r="AL27" s="45" t="e" cm="1">
        <f t="array" ref="AL27">INDEX(#REF!,MATCH(1,(#REF!=SMALL(#REF!,'Analysis Final Result'!$B27))*(COUNTIF('Analysis Final Result'!AL$23:AL26,#REF!)=0),0))</f>
        <v>#REF!</v>
      </c>
      <c r="AM27" s="45" t="e" cm="1">
        <f t="array" ref="AM27">INDEX(#REF!,MATCH(1,(#REF!=SMALL(#REF!,'Analysis Final Result'!$B27))*(COUNTIF('Analysis Final Result'!AM$23:AM26,#REF!)=0),0))</f>
        <v>#REF!</v>
      </c>
      <c r="AN27" s="45" t="e" cm="1">
        <f t="array" ref="AN27">INDEX(#REF!,MATCH(1,(#REF!=SMALL(#REF!,'Analysis Final Result'!$B27))*(COUNTIF('Analysis Final Result'!AN$23:AN26,#REF!)=0),0))</f>
        <v>#REF!</v>
      </c>
      <c r="AO27" s="45" t="e" cm="1">
        <f t="array" ref="AO27">INDEX(#REF!,MATCH(1,(#REF!=SMALL(#REF!,'Analysis Final Result'!$B27))*(COUNTIF('Analysis Final Result'!AO$23:AO26,#REF!)=0),0))</f>
        <v>#REF!</v>
      </c>
      <c r="AP27" s="45" t="e" cm="1">
        <f t="array" ref="AP27">INDEX(#REF!,MATCH(1,(#REF!=SMALL(#REF!,'Analysis Final Result'!$B27))*(COUNTIF('Analysis Final Result'!AP$23:AP26,#REF!)=0),0))</f>
        <v>#REF!</v>
      </c>
      <c r="AR27" s="54" t="e">
        <f ca="1"/>
        <v>#REF!</v>
      </c>
      <c r="AS27" t="e">
        <f ca="1"/>
        <v>#REF!</v>
      </c>
      <c r="AT27" s="7">
        <f ca="1"/>
        <v>0</v>
      </c>
      <c r="AU27" s="7" t="e">
        <f ca="1"/>
        <v>#DIV/0!</v>
      </c>
    </row>
    <row r="28" spans="1:48" ht="29.45" customHeight="1" thickTop="1" x14ac:dyDescent="0.25">
      <c r="A28" s="21"/>
      <c r="B28" s="22"/>
      <c r="C28" s="21"/>
      <c r="D28" s="21"/>
      <c r="E28" s="9"/>
      <c r="F28" s="21"/>
      <c r="G28" s="10"/>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R28" s="54" t="e">
        <f ca="1"/>
        <v>#REF!</v>
      </c>
      <c r="AS28" t="e">
        <f ca="1"/>
        <v>#REF!</v>
      </c>
      <c r="AT28" s="7">
        <f ca="1"/>
        <v>0</v>
      </c>
      <c r="AU28" s="7" t="e">
        <f ca="1"/>
        <v>#DIV/0!</v>
      </c>
    </row>
    <row r="29" spans="1:48" ht="14.45" customHeight="1" thickBot="1" x14ac:dyDescent="0.35">
      <c r="C29" s="218" t="s">
        <v>592</v>
      </c>
      <c r="D29" s="218"/>
      <c r="E29" s="218"/>
      <c r="F29" s="218"/>
      <c r="G29" s="218"/>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R29" s="54" t="e">
        <f ca="1"/>
        <v>#REF!</v>
      </c>
      <c r="AS29" t="e">
        <f ca="1"/>
        <v>#REF!</v>
      </c>
      <c r="AT29" s="7">
        <f ca="1"/>
        <v>0</v>
      </c>
      <c r="AU29" s="7" t="e">
        <f ca="1"/>
        <v>#DIV/0!</v>
      </c>
    </row>
    <row r="30" spans="1:48" ht="26.45" customHeight="1" thickTop="1" thickBot="1" x14ac:dyDescent="0.3">
      <c r="A30" s="13" t="s">
        <v>568</v>
      </c>
      <c r="B30" s="13"/>
      <c r="C30" s="13" t="str">
        <f>C4</f>
        <v>Biodiversity</v>
      </c>
      <c r="D30" s="13" t="str">
        <f t="shared" ref="D30:G30" si="16">D4</f>
        <v>Food-web</v>
      </c>
      <c r="E30" s="13" t="str">
        <f t="shared" si="16"/>
        <v>Seafloor integrity</v>
      </c>
      <c r="F30" s="13" t="str">
        <f t="shared" si="16"/>
        <v>Noise</v>
      </c>
      <c r="G30" s="13" t="str">
        <f t="shared" si="16"/>
        <v>CO2-emissions</v>
      </c>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R30" s="54" t="e">
        <f ca="1"/>
        <v>#REF!</v>
      </c>
      <c r="AS30" t="e">
        <f ca="1"/>
        <v>#REF!</v>
      </c>
      <c r="AT30" s="7">
        <f ca="1"/>
        <v>0</v>
      </c>
      <c r="AU30" s="7" t="e">
        <f ca="1"/>
        <v>#DIV/0!</v>
      </c>
    </row>
    <row r="31" spans="1:48" ht="28.9" customHeight="1" thickTop="1" thickBot="1" x14ac:dyDescent="0.3">
      <c r="A31" s="14" t="s">
        <v>593</v>
      </c>
      <c r="B31" s="14">
        <v>1</v>
      </c>
      <c r="C31" s="45" t="str" cm="1">
        <f t="array" aca="1" ref="C31" ca="1">INDEX('Analysis Answers Matrix'!$C$3:$C$52,MATCH(1,('Analysis Answers Matrix'!D$3:D$52=LARGE('Analysis Answers Matrix'!D$3:D$52,'Analysis Final Result'!$B31))*(COUNTIF('Analysis Final Result'!C$30:C30,'Analysis Answers Matrix'!$C$3:$C$52)=0),0))</f>
        <v>The majority of fishing activity is in the MPA.</v>
      </c>
      <c r="D31" s="45" t="str" cm="1">
        <f t="array" aca="1" ref="D31" ca="1">INDEX('Analysis Answers Matrix'!$C$3:$C$52,MATCH(1,('Analysis Answers Matrix'!E$3:E$52=LARGE('Analysis Answers Matrix'!E$3:E$52,'Analysis Final Result'!$B31))*(COUNTIF('Analysis Final Result'!D$30:D30,'Analysis Answers Matrix'!$C$3:$C$52)=0),0))</f>
        <v>The majority of fishing activity is in the MPA.</v>
      </c>
      <c r="E31" s="45" t="str" cm="1">
        <f t="array" aca="1" ref="E31" ca="1">INDEX('Analysis Answers Matrix'!$C$3:$C$52,MATCH(1,('Analysis Answers Matrix'!F$3:F$52=LARGE('Analysis Answers Matrix'!F$3:F$52,'Analysis Final Result'!$B31))*(COUNTIF('Analysis Final Result'!E$30:E30,'Analysis Answers Matrix'!$C$3:$C$52)=0),0))</f>
        <v>The abundance of the target fish species in the MPA is higher compared to other areas where the fishers operate.</v>
      </c>
      <c r="F31" s="45" t="str" cm="1">
        <f t="array" aca="1" ref="F31" ca="1">INDEX('Analysis Answers Matrix'!$C$3:$C$52,MATCH(1,('Analysis Answers Matrix'!G$3:G$52=LARGE('Analysis Answers Matrix'!G$3:G$52,'Analysis Final Result'!$B31))*(COUNTIF('Analysis Final Result'!F$30:F30,'Analysis Answers Matrix'!$C$3:$C$52)=0),0))</f>
        <v>Most fishers will have to make significantly longer trips to reach valuable fishing grounds.</v>
      </c>
      <c r="G31" s="45" t="str" cm="1">
        <f t="array" aca="1" ref="G31" ca="1">INDEX('Analysis Answers Matrix'!$C$3:$C$52,MATCH(1,('Analysis Answers Matrix'!H$3:H$52=LARGE('Analysis Answers Matrix'!H$3:H$52,'Analysis Final Result'!$B31))*(COUNTIF('Analysis Final Result'!G$30:G30,'Analysis Answers Matrix'!$C$3:$C$52)=0),0))</f>
        <v>Most fishers will have to make significantly longer trips to reach valuable fishing grounds.</v>
      </c>
      <c r="H31" s="45" t="str" cm="1">
        <f t="array" aca="1" ref="H31" ca="1">INDEX('Analysis Answers Matrix'!$C$3:$C$52,MATCH(1,('Analysis Answers Matrix'!I$3:I$52=LARGE('Analysis Answers Matrix'!I$3:I$52,'Analysis Final Result'!$B31))*(COUNTIF('Analysis Final Result'!H$30:H30,'Analysis Answers Matrix'!$C$3:$C$52)=0),0))</f>
        <v>The absence of the target species elsewhere is the primary driving factor.</v>
      </c>
      <c r="I31" s="45" t="str" cm="1">
        <f t="array" aca="1" ref="I31" ca="1">INDEX('Analysis Answers Matrix'!$C$3:$C$52,MATCH(1,('Analysis Answers Matrix'!J$3:J$52=LARGE('Analysis Answers Matrix'!J$3:J$52,'Analysis Final Result'!$B31))*(COUNTIF('Analysis Final Result'!I$30:I30,'Analysis Answers Matrix'!$C$3:$C$52)=0),0))</f>
        <v>The absence of the target species elsewhere is the primary driving factor.</v>
      </c>
      <c r="J31" s="45" t="str" cm="1">
        <f t="array" aca="1" ref="J31" ca="1">INDEX('Analysis Answers Matrix'!$C$3:$C$52,MATCH(1,('Analysis Answers Matrix'!K$3:K$52=LARGE('Analysis Answers Matrix'!K$3:K$52,'Analysis Final Result'!$B31))*(COUNTIF('Analysis Final Result'!J$30:J30,'Analysis Answers Matrix'!$C$3:$C$52)=0),0))</f>
        <v>The MPA is close to the home port(s) of the fishers in comparison to other areas where they operate.</v>
      </c>
      <c r="K31" s="45" t="str" cm="1">
        <f t="array" aca="1" ref="K31" ca="1">INDEX('Analysis Answers Matrix'!$C$3:$C$52,MATCH(1,('Analysis Answers Matrix'!L$3:L$52=LARGE('Analysis Answers Matrix'!L$3:L$52,'Analysis Final Result'!$B31))*(COUNTIF('Analysis Final Result'!K$30:K30,'Analysis Answers Matrix'!$C$3:$C$52)=0),0))</f>
        <v xml:space="preserve">No, there are not enough viable target species for the fishery to rely on. </v>
      </c>
      <c r="L31" s="45" t="str" cm="1">
        <f t="array" aca="1" ref="L31" ca="1">INDEX('Analysis Answers Matrix'!$C$3:$C$52,MATCH(1,('Analysis Answers Matrix'!M$3:M$52=LARGE('Analysis Answers Matrix'!M$3:M$52,'Analysis Final Result'!$B31))*(COUNTIF('Analysis Final Result'!L$30:L30,'Analysis Answers Matrix'!$C$3:$C$52)=0),0))</f>
        <v xml:space="preserve">No, there are not enough viable target species for the fishery to rely on. </v>
      </c>
      <c r="M31" s="45" t="str" cm="1">
        <f t="array" aca="1" ref="M31" ca="1">INDEX('Analysis Answers Matrix'!$C$3:$C$52,MATCH(1,('Analysis Answers Matrix'!N$3:N$52=LARGE('Analysis Answers Matrix'!N$3:N$52,'Analysis Final Result'!$B31))*(COUNTIF('Analysis Final Result'!M$30:M30,'Analysis Answers Matrix'!$C$3:$C$52)=0),0))</f>
        <v xml:space="preserve">No, there are not enough viable target species for the fishery to rely on. </v>
      </c>
      <c r="N31" s="45" t="str" cm="1">
        <f t="array" aca="1" ref="N31" ca="1">INDEX('Analysis Answers Matrix'!$C$3:$C$52,MATCH(1,('Analysis Answers Matrix'!O$3:O$52=LARGE('Analysis Answers Matrix'!O$3:O$52,'Analysis Final Result'!$B31))*(COUNTIF('Analysis Final Result'!N$30:N30,'Analysis Answers Matrix'!$C$3:$C$52)=0),0))</f>
        <v>The absence of the target species elsewhere is the primary driving factor.</v>
      </c>
      <c r="O31" s="45" t="str" cm="1">
        <f t="array" aca="1" ref="O31" ca="1">INDEX('Analysis Answers Matrix'!$C$3:$C$52,MATCH(1,('Analysis Answers Matrix'!P$3:P$52=LARGE('Analysis Answers Matrix'!P$3:P$52,'Analysis Final Result'!$B31))*(COUNTIF('Analysis Final Result'!O$30:O30,'Analysis Answers Matrix'!$C$3:$C$52)=0),0))</f>
        <v xml:space="preserve">No, there are not enough viable target species for the fishery to rely on. </v>
      </c>
      <c r="P31" s="45" t="str" cm="1">
        <f t="array" aca="1" ref="P31" ca="1">INDEX('Analysis Answers Matrix'!$C$3:$C$52,MATCH(1,('Analysis Answers Matrix'!Q$3:Q$52=LARGE('Analysis Answers Matrix'!Q$3:Q$52,'Analysis Final Result'!$B31))*(COUNTIF('Analysis Final Result'!P$30:P30,'Analysis Answers Matrix'!$C$3:$C$52)=0),0))</f>
        <v xml:space="preserve">No, there are not enough viable target species for the fishery to rely on. </v>
      </c>
      <c r="Q31" s="45" t="e" cm="1">
        <f t="array" ref="Q31">INDEX(#REF!,MATCH(1,(#REF!=SMALL(#REF!,'Analysis Final Result'!$B31))*(COUNTIF('Analysis Final Result'!#REF!,#REF!)=0),0))</f>
        <v>#REF!</v>
      </c>
      <c r="R31" s="45" t="e" cm="1">
        <f t="array" ref="R31">INDEX(#REF!,MATCH(1,(#REF!=SMALL(#REF!,'Analysis Final Result'!$B31))*(COUNTIF('Analysis Final Result'!#REF!,#REF!)=0),0))</f>
        <v>#REF!</v>
      </c>
      <c r="S31" s="45" t="e" cm="1">
        <f t="array" ref="S31">INDEX(#REF!,MATCH(1,(#REF!=SMALL(#REF!,'Analysis Final Result'!$B31))*(COUNTIF('Analysis Final Result'!#REF!,#REF!)=0),0))</f>
        <v>#REF!</v>
      </c>
      <c r="T31" s="45" t="e" cm="1">
        <f t="array" ref="T31">INDEX(#REF!,MATCH(1,(#REF!=SMALL(#REF!,'Analysis Final Result'!$B31))*(COUNTIF('Analysis Final Result'!#REF!,#REF!)=0),0))</f>
        <v>#REF!</v>
      </c>
      <c r="U31" s="45" t="e" cm="1">
        <f t="array" ref="U31">INDEX(#REF!,MATCH(1,(#REF!=SMALL(#REF!,'Analysis Final Result'!$B31))*(COUNTIF('Analysis Final Result'!#REF!,#REF!)=0),0))</f>
        <v>#REF!</v>
      </c>
      <c r="V31" s="45" t="e" cm="1">
        <f t="array" ref="V31">INDEX(#REF!,MATCH(1,(#REF!=SMALL(#REF!,'Analysis Final Result'!$B31))*(COUNTIF('Analysis Final Result'!#REF!,#REF!)=0),0))</f>
        <v>#REF!</v>
      </c>
      <c r="W31" s="45" t="e" cm="1">
        <f t="array" ref="W31">INDEX(#REF!,MATCH(1,(#REF!=SMALL(#REF!,'Analysis Final Result'!$B31))*(COUNTIF('Analysis Final Result'!#REF!,#REF!)=0),0))</f>
        <v>#REF!</v>
      </c>
      <c r="X31" s="45" t="e" cm="1">
        <f t="array" ref="X31">INDEX(#REF!,MATCH(1,(#REF!=SMALL(#REF!,'Analysis Final Result'!$B31))*(COUNTIF('Analysis Final Result'!#REF!,#REF!)=0),0))</f>
        <v>#REF!</v>
      </c>
      <c r="Y31" s="45" t="e" cm="1">
        <f t="array" ref="Y31">INDEX(#REF!,MATCH(1,(#REF!=SMALL(#REF!,'Analysis Final Result'!$B31))*(COUNTIF('Analysis Final Result'!#REF!,#REF!)=0),0))</f>
        <v>#REF!</v>
      </c>
      <c r="Z31" s="45" t="e" cm="1">
        <f t="array" ref="Z31">INDEX(#REF!,MATCH(1,(#REF!=SMALL(#REF!,'Analysis Final Result'!$B31))*(COUNTIF('Analysis Final Result'!#REF!,#REF!)=0),0))</f>
        <v>#REF!</v>
      </c>
      <c r="AA31" s="45" t="e" cm="1">
        <f t="array" ref="AA31">INDEX(#REF!,MATCH(1,(#REF!=SMALL(#REF!,'Analysis Final Result'!$B31))*(COUNTIF('Analysis Final Result'!#REF!,#REF!)=0),0))</f>
        <v>#REF!</v>
      </c>
      <c r="AB31" s="45" t="e" cm="1">
        <f t="array" ref="AB31">INDEX(#REF!,MATCH(1,(#REF!=SMALL(#REF!,'Analysis Final Result'!$B31))*(COUNTIF('Analysis Final Result'!#REF!,#REF!)=0),0))</f>
        <v>#REF!</v>
      </c>
      <c r="AC31" s="45" t="e" cm="1">
        <f t="array" ref="AC31">INDEX(#REF!,MATCH(1,(#REF!=SMALL(#REF!,'Analysis Final Result'!$B31))*(COUNTIF('Analysis Final Result'!#REF!,#REF!)=0),0))</f>
        <v>#REF!</v>
      </c>
      <c r="AD31" s="45" t="e" cm="1">
        <f t="array" ref="AD31">INDEX(#REF!,MATCH(1,(#REF!=SMALL(#REF!,'Analysis Final Result'!$B31))*(COUNTIF('Analysis Final Result'!#REF!,#REF!)=0),0))</f>
        <v>#REF!</v>
      </c>
      <c r="AE31" s="45" t="e" cm="1">
        <f t="array" ref="AE31">INDEX(#REF!,MATCH(1,(#REF!=SMALL(#REF!,'Analysis Final Result'!$B31))*(COUNTIF('Analysis Final Result'!#REF!,#REF!)=0),0))</f>
        <v>#REF!</v>
      </c>
      <c r="AF31" s="45" t="e" cm="1">
        <f t="array" ref="AF31">INDEX(#REF!,MATCH(1,(#REF!=SMALL(#REF!,'Analysis Final Result'!$B31))*(COUNTIF('Analysis Final Result'!#REF!,#REF!)=0),0))</f>
        <v>#REF!</v>
      </c>
      <c r="AG31" s="45" t="e" cm="1">
        <f t="array" ref="AG31">INDEX(#REF!,MATCH(1,(#REF!=SMALL(#REF!,'Analysis Final Result'!$B31))*(COUNTIF('Analysis Final Result'!#REF!,#REF!)=0),0))</f>
        <v>#REF!</v>
      </c>
      <c r="AH31" s="45" t="e" cm="1">
        <f t="array" ref="AH31">INDEX(#REF!,MATCH(1,(#REF!=SMALL(#REF!,'Analysis Final Result'!$B31))*(COUNTIF('Analysis Final Result'!#REF!,#REF!)=0),0))</f>
        <v>#REF!</v>
      </c>
      <c r="AI31" s="45" t="e" cm="1">
        <f t="array" ref="AI31">INDEX(#REF!,MATCH(1,(#REF!=SMALL(#REF!,'Analysis Final Result'!$B31))*(COUNTIF('Analysis Final Result'!#REF!,#REF!)=0),0))</f>
        <v>#REF!</v>
      </c>
      <c r="AJ31" s="45" t="e" cm="1">
        <f t="array" ref="AJ31">INDEX(#REF!,MATCH(1,(#REF!=SMALL(#REF!,'Analysis Final Result'!$B31))*(COUNTIF('Analysis Final Result'!#REF!,#REF!)=0),0))</f>
        <v>#REF!</v>
      </c>
      <c r="AK31" s="45" t="e" cm="1">
        <f t="array" ref="AK31">INDEX(#REF!,MATCH(1,(#REF!=SMALL(#REF!,'Analysis Final Result'!$B31))*(COUNTIF('Analysis Final Result'!#REF!,#REF!)=0),0))</f>
        <v>#REF!</v>
      </c>
      <c r="AL31" s="45" t="e" cm="1">
        <f t="array" ref="AL31">INDEX(#REF!,MATCH(1,(#REF!=SMALL(#REF!,'Analysis Final Result'!$B31))*(COUNTIF('Analysis Final Result'!#REF!,#REF!)=0),0))</f>
        <v>#REF!</v>
      </c>
      <c r="AM31" s="45" t="e" cm="1">
        <f t="array" ref="AM31">INDEX(#REF!,MATCH(1,(#REF!=SMALL(#REF!,'Analysis Final Result'!$B31))*(COUNTIF('Analysis Final Result'!#REF!,#REF!)=0),0))</f>
        <v>#REF!</v>
      </c>
      <c r="AN31" s="45" t="e" cm="1">
        <f t="array" ref="AN31">INDEX(#REF!,MATCH(1,(#REF!=SMALL(#REF!,'Analysis Final Result'!$B31))*(COUNTIF('Analysis Final Result'!#REF!,#REF!)=0),0))</f>
        <v>#REF!</v>
      </c>
      <c r="AO31" s="45" t="e" cm="1">
        <f t="array" ref="AO31">INDEX(#REF!,MATCH(1,(#REF!=SMALL(#REF!,'Analysis Final Result'!$B31))*(COUNTIF('Analysis Final Result'!#REF!,#REF!)=0),0))</f>
        <v>#REF!</v>
      </c>
      <c r="AP31" s="45" t="e" cm="1">
        <f t="array" ref="AP31">INDEX(#REF!,MATCH(1,(#REF!=SMALL(#REF!,'Analysis Final Result'!$B31))*(COUNTIF('Analysis Final Result'!#REF!,#REF!)=0),0))</f>
        <v>#REF!</v>
      </c>
      <c r="AR31" s="54" t="e">
        <f ca="1"/>
        <v>#REF!</v>
      </c>
      <c r="AS31" t="e">
        <f ca="1"/>
        <v>#REF!</v>
      </c>
      <c r="AT31" s="7">
        <f ca="1"/>
        <v>0</v>
      </c>
      <c r="AU31" s="7" t="e">
        <f ca="1"/>
        <v>#DIV/0!</v>
      </c>
    </row>
    <row r="32" spans="1:48" ht="29.45" customHeight="1" thickTop="1" thickBot="1" x14ac:dyDescent="0.3">
      <c r="A32" s="14" t="s">
        <v>594</v>
      </c>
      <c r="B32" s="14">
        <v>2</v>
      </c>
      <c r="C32" s="45" t="str" cm="1">
        <f t="array" aca="1" ref="C32" ca="1">INDEX('Analysis Answers Matrix'!$C$3:$C$52,MATCH(1,('Analysis Answers Matrix'!D$3:D$52=LARGE('Analysis Answers Matrix'!D$3:D$52,'Analysis Final Result'!$B32))*(COUNTIF('Analysis Final Result'!C$30:C31,'Analysis Answers Matrix'!$C$3:$C$52)=0),0))</f>
        <v>The density of marine mammals in the MPA and the routes towards it is low compared to other fishing and steaming areas.</v>
      </c>
      <c r="D32" s="45" t="str" cm="1">
        <f t="array" aca="1" ref="D32" ca="1">INDEX('Analysis Answers Matrix'!$C$3:$C$52,MATCH(1,('Analysis Answers Matrix'!E$3:E$52=LARGE('Analysis Answers Matrix'!E$3:E$52,'Analysis Final Result'!$B32))*(COUNTIF('Analysis Final Result'!D$30:D31,'Analysis Answers Matrix'!$C$3:$C$52)=0),0))</f>
        <v>Fishing intensity in the MPA is relatively high compared to other fishing areas.</v>
      </c>
      <c r="E32" s="45" t="str" cm="1">
        <f t="array" aca="1" ref="E32" ca="1">INDEX('Analysis Answers Matrix'!$C$3:$C$52,MATCH(1,('Analysis Answers Matrix'!F$3:F$52=LARGE('Analysis Answers Matrix'!F$3:F$52,'Analysis Final Result'!$B32))*(COUNTIF('Analysis Final Result'!E$30:E31,'Analysis Answers Matrix'!$C$3:$C$52)=0),0))</f>
        <v>The majority of fishing activity is in the MPA.</v>
      </c>
      <c r="F32" s="45" t="str" cm="1">
        <f t="array" aca="1" ref="F32" ca="1">INDEX('Analysis Answers Matrix'!$C$3:$C$52,MATCH(1,('Analysis Answers Matrix'!G$3:G$52=LARGE('Analysis Answers Matrix'!G$3:G$52,'Analysis Final Result'!$B32))*(COUNTIF('Analysis Final Result'!F$30:F31,'Analysis Answers Matrix'!$C$3:$C$52)=0),0))</f>
        <v>The abundance of the target fish species in the MPA is higher compared to other areas where the fishers operate.</v>
      </c>
      <c r="G32" s="45" t="str" cm="1">
        <f t="array" aca="1" ref="G32" ca="1">INDEX('Analysis Answers Matrix'!$C$3:$C$52,MATCH(1,('Analysis Answers Matrix'!H$3:H$52=LARGE('Analysis Answers Matrix'!H$3:H$52,'Analysis Final Result'!$B32))*(COUNTIF('Analysis Final Result'!G$30:G31,'Analysis Answers Matrix'!$C$3:$C$52)=0),0))</f>
        <v>The abundance of the target fish species in the MPA is higher compared to other areas where the fishers operate.</v>
      </c>
      <c r="H32" s="45" t="str" cm="1">
        <f t="array" aca="1" ref="H32" ca="1">INDEX('Analysis Answers Matrix'!$C$3:$C$52,MATCH(1,('Analysis Answers Matrix'!I$3:I$52=LARGE('Analysis Answers Matrix'!I$3:I$52,'Analysis Final Result'!$B32))*(COUNTIF('Analysis Final Result'!H$30:H31,'Analysis Answers Matrix'!$C$3:$C$52)=0),0))</f>
        <v>The abundance of the target fish species in the MPA is higher compared to other areas where the fishers operate.</v>
      </c>
      <c r="I32" s="45" t="str" cm="1">
        <f t="array" aca="1" ref="I32" ca="1">INDEX('Analysis Answers Matrix'!$C$3:$C$52,MATCH(1,('Analysis Answers Matrix'!J$3:J$52=LARGE('Analysis Answers Matrix'!J$3:J$52,'Analysis Final Result'!$B32))*(COUNTIF('Analysis Final Result'!I$30:I31,'Analysis Answers Matrix'!$C$3:$C$52)=0),0))</f>
        <v>The abundance of the target fish species in the MPA is higher compared to other areas where the fishers operate.</v>
      </c>
      <c r="J32" s="45" t="str" cm="1">
        <f t="array" aca="1" ref="J32" ca="1">INDEX('Analysis Answers Matrix'!$C$3:$C$52,MATCH(1,('Analysis Answers Matrix'!K$3:K$52=LARGE('Analysis Answers Matrix'!K$3:K$52,'Analysis Final Result'!$B32))*(COUNTIF('Analysis Final Result'!J$30:J31,'Analysis Answers Matrix'!$C$3:$C$52)=0),0))</f>
        <v>Very much so. There are fishers who are highly specialized in certain target species and will have to significantly increase their effort in searching for productive new grounds or invest in new gear.</v>
      </c>
      <c r="K32" s="45" t="str" cm="1">
        <f t="array" aca="1" ref="K32" ca="1">INDEX('Analysis Answers Matrix'!$C$3:$C$52,MATCH(1,('Analysis Answers Matrix'!L$3:L$52=LARGE('Analysis Answers Matrix'!L$3:L$52,'Analysis Final Result'!$B32))*(COUNTIF('Analysis Final Result'!K$30:K31,'Analysis Answers Matrix'!$C$3:$C$52)=0),0))</f>
        <v>The absence of the target species elsewhere is the primary driving factor.</v>
      </c>
      <c r="L32" s="45" t="str" cm="1">
        <f t="array" aca="1" ref="L32" ca="1">INDEX('Analysis Answers Matrix'!$C$3:$C$52,MATCH(1,('Analysis Answers Matrix'!M$3:M$52=LARGE('Analysis Answers Matrix'!M$3:M$52,'Analysis Final Result'!$B32))*(COUNTIF('Analysis Final Result'!L$30:L31,'Analysis Answers Matrix'!$C$3:$C$52)=0),0))</f>
        <v>The absence of the target species elsewhere is the primary driving factor.</v>
      </c>
      <c r="M32" s="45" t="str" cm="1">
        <f t="array" aca="1" ref="M32" ca="1">INDEX('Analysis Answers Matrix'!$C$3:$C$52,MATCH(1,('Analysis Answers Matrix'!N$3:N$52=LARGE('Analysis Answers Matrix'!N$3:N$52,'Analysis Final Result'!$B32))*(COUNTIF('Analysis Final Result'!M$30:M31,'Analysis Answers Matrix'!$C$3:$C$52)=0),0))</f>
        <v>Most fishers will have to make significantly longer trips to reach valuable fishing grounds.</v>
      </c>
      <c r="N32" s="45" t="str" cm="1">
        <f t="array" aca="1" ref="N32" ca="1">INDEX('Analysis Answers Matrix'!$C$3:$C$52,MATCH(1,('Analysis Answers Matrix'!O$3:O$52=LARGE('Analysis Answers Matrix'!O$3:O$52,'Analysis Final Result'!$B32))*(COUNTIF('Analysis Final Result'!N$30:N31,'Analysis Answers Matrix'!$C$3:$C$52)=0),0))</f>
        <v xml:space="preserve">No, there are not enough viable target species for the fishery to rely on. </v>
      </c>
      <c r="O32" s="45" t="str" cm="1">
        <f t="array" aca="1" ref="O32" ca="1">INDEX('Analysis Answers Matrix'!$C$3:$C$52,MATCH(1,('Analysis Answers Matrix'!P$3:P$52=LARGE('Analysis Answers Matrix'!P$3:P$52,'Analysis Final Result'!$B32))*(COUNTIF('Analysis Final Result'!O$30:O31,'Analysis Answers Matrix'!$C$3:$C$52)=0),0))</f>
        <v>Very much so. There are fishers who are highly specialized in certain target species and will have to significantly increase their effort in searching for productive new grounds or invest in new gear.</v>
      </c>
      <c r="P32" s="45" t="str" cm="1">
        <f t="array" aca="1" ref="P32" ca="1">INDEX('Analysis Answers Matrix'!$C$3:$C$52,MATCH(1,('Analysis Answers Matrix'!Q$3:Q$52=LARGE('Analysis Answers Matrix'!Q$3:Q$52,'Analysis Final Result'!$B32))*(COUNTIF('Analysis Final Result'!P$30:P31,'Analysis Answers Matrix'!$C$3:$C$52)=0),0))</f>
        <v>Fishing intensity in the MPA is relatively high compared to other fishing areas.</v>
      </c>
      <c r="Q32" s="45" t="e" cm="1">
        <f t="array" ref="Q32">INDEX(#REF!,MATCH(1,(#REF!=SMALL(#REF!,'Analysis Final Result'!$B32))*(COUNTIF('Analysis Final Result'!Q$31:Q31,#REF!)=0),0))</f>
        <v>#REF!</v>
      </c>
      <c r="R32" s="45" t="e" cm="1">
        <f t="array" ref="R32">INDEX(#REF!,MATCH(1,(#REF!=SMALL(#REF!,'Analysis Final Result'!$B32))*(COUNTIF('Analysis Final Result'!R$31:R31,#REF!)=0),0))</f>
        <v>#REF!</v>
      </c>
      <c r="S32" s="45" t="e" cm="1">
        <f t="array" ref="S32">INDEX(#REF!,MATCH(1,(#REF!=SMALL(#REF!,'Analysis Final Result'!$B32))*(COUNTIF('Analysis Final Result'!S$31:S31,#REF!)=0),0))</f>
        <v>#REF!</v>
      </c>
      <c r="T32" s="45" t="e" cm="1">
        <f t="array" ref="T32">INDEX(#REF!,MATCH(1,(#REF!=SMALL(#REF!,'Analysis Final Result'!$B32))*(COUNTIF('Analysis Final Result'!T$31:T31,#REF!)=0),0))</f>
        <v>#REF!</v>
      </c>
      <c r="U32" s="45" t="e" cm="1">
        <f t="array" ref="U32">INDEX(#REF!,MATCH(1,(#REF!=SMALL(#REF!,'Analysis Final Result'!$B32))*(COUNTIF('Analysis Final Result'!U$31:U31,#REF!)=0),0))</f>
        <v>#REF!</v>
      </c>
      <c r="V32" s="45" t="e" cm="1">
        <f t="array" ref="V32">INDEX(#REF!,MATCH(1,(#REF!=SMALL(#REF!,'Analysis Final Result'!$B32))*(COUNTIF('Analysis Final Result'!V$31:V31,#REF!)=0),0))</f>
        <v>#REF!</v>
      </c>
      <c r="W32" s="45" t="e" cm="1">
        <f t="array" ref="W32">INDEX(#REF!,MATCH(1,(#REF!=SMALL(#REF!,'Analysis Final Result'!$B32))*(COUNTIF('Analysis Final Result'!W$31:W31,#REF!)=0),0))</f>
        <v>#REF!</v>
      </c>
      <c r="X32" s="45" t="e" cm="1">
        <f t="array" ref="X32">INDEX(#REF!,MATCH(1,(#REF!=SMALL(#REF!,'Analysis Final Result'!$B32))*(COUNTIF('Analysis Final Result'!X$31:X31,#REF!)=0),0))</f>
        <v>#REF!</v>
      </c>
      <c r="Y32" s="45" t="e" cm="1">
        <f t="array" ref="Y32">INDEX(#REF!,MATCH(1,(#REF!=SMALL(#REF!,'Analysis Final Result'!$B32))*(COUNTIF('Analysis Final Result'!Y$31:Y31,#REF!)=0),0))</f>
        <v>#REF!</v>
      </c>
      <c r="Z32" s="45" t="e" cm="1">
        <f t="array" ref="Z32">INDEX(#REF!,MATCH(1,(#REF!=SMALL(#REF!,'Analysis Final Result'!$B32))*(COUNTIF('Analysis Final Result'!Z$31:Z31,#REF!)=0),0))</f>
        <v>#REF!</v>
      </c>
      <c r="AA32" s="45" t="e" cm="1">
        <f t="array" ref="AA32">INDEX(#REF!,MATCH(1,(#REF!=SMALL(#REF!,'Analysis Final Result'!$B32))*(COUNTIF('Analysis Final Result'!AA$31:AA31,#REF!)=0),0))</f>
        <v>#REF!</v>
      </c>
      <c r="AB32" s="45" t="e" cm="1">
        <f t="array" ref="AB32">INDEX(#REF!,MATCH(1,(#REF!=SMALL(#REF!,'Analysis Final Result'!$B32))*(COUNTIF('Analysis Final Result'!AB$31:AB31,#REF!)=0),0))</f>
        <v>#REF!</v>
      </c>
      <c r="AC32" s="45" t="e" cm="1">
        <f t="array" ref="AC32">INDEX(#REF!,MATCH(1,(#REF!=SMALL(#REF!,'Analysis Final Result'!$B32))*(COUNTIF('Analysis Final Result'!AC$31:AC31,#REF!)=0),0))</f>
        <v>#REF!</v>
      </c>
      <c r="AD32" s="45" t="e" cm="1">
        <f t="array" ref="AD32">INDEX(#REF!,MATCH(1,(#REF!=SMALL(#REF!,'Analysis Final Result'!$B32))*(COUNTIF('Analysis Final Result'!AD$31:AD31,#REF!)=0),0))</f>
        <v>#REF!</v>
      </c>
      <c r="AE32" s="45" t="e" cm="1">
        <f t="array" ref="AE32">INDEX(#REF!,MATCH(1,(#REF!=SMALL(#REF!,'Analysis Final Result'!$B32))*(COUNTIF('Analysis Final Result'!AE$31:AE31,#REF!)=0),0))</f>
        <v>#REF!</v>
      </c>
      <c r="AF32" s="45" t="e" cm="1">
        <f t="array" ref="AF32">INDEX(#REF!,MATCH(1,(#REF!=SMALL(#REF!,'Analysis Final Result'!$B32))*(COUNTIF('Analysis Final Result'!AF$31:AF31,#REF!)=0),0))</f>
        <v>#REF!</v>
      </c>
      <c r="AG32" s="45" t="e" cm="1">
        <f t="array" ref="AG32">INDEX(#REF!,MATCH(1,(#REF!=SMALL(#REF!,'Analysis Final Result'!$B32))*(COUNTIF('Analysis Final Result'!AG$31:AG31,#REF!)=0),0))</f>
        <v>#REF!</v>
      </c>
      <c r="AH32" s="45" t="e" cm="1">
        <f t="array" ref="AH32">INDEX(#REF!,MATCH(1,(#REF!=SMALL(#REF!,'Analysis Final Result'!$B32))*(COUNTIF('Analysis Final Result'!AH$31:AH31,#REF!)=0),0))</f>
        <v>#REF!</v>
      </c>
      <c r="AI32" s="45" t="e" cm="1">
        <f t="array" ref="AI32">INDEX(#REF!,MATCH(1,(#REF!=SMALL(#REF!,'Analysis Final Result'!$B32))*(COUNTIF('Analysis Final Result'!AI$31:AI31,#REF!)=0),0))</f>
        <v>#REF!</v>
      </c>
      <c r="AJ32" s="45" t="e" cm="1">
        <f t="array" ref="AJ32">INDEX(#REF!,MATCH(1,(#REF!=SMALL(#REF!,'Analysis Final Result'!$B32))*(COUNTIF('Analysis Final Result'!AJ$31:AJ31,#REF!)=0),0))</f>
        <v>#REF!</v>
      </c>
      <c r="AK32" s="45" t="e" cm="1">
        <f t="array" ref="AK32">INDEX(#REF!,MATCH(1,(#REF!=SMALL(#REF!,'Analysis Final Result'!$B32))*(COUNTIF('Analysis Final Result'!AK$31:AK31,#REF!)=0),0))</f>
        <v>#REF!</v>
      </c>
      <c r="AL32" s="45" t="e" cm="1">
        <f t="array" ref="AL32">INDEX(#REF!,MATCH(1,(#REF!=SMALL(#REF!,'Analysis Final Result'!$B32))*(COUNTIF('Analysis Final Result'!AL$31:AL31,#REF!)=0),0))</f>
        <v>#REF!</v>
      </c>
      <c r="AM32" s="45" t="e" cm="1">
        <f t="array" ref="AM32">INDEX(#REF!,MATCH(1,(#REF!=SMALL(#REF!,'Analysis Final Result'!$B32))*(COUNTIF('Analysis Final Result'!AM$31:AM31,#REF!)=0),0))</f>
        <v>#REF!</v>
      </c>
      <c r="AN32" s="45" t="e" cm="1">
        <f t="array" ref="AN32">INDEX(#REF!,MATCH(1,(#REF!=SMALL(#REF!,'Analysis Final Result'!$B32))*(COUNTIF('Analysis Final Result'!AN$31:AN31,#REF!)=0),0))</f>
        <v>#REF!</v>
      </c>
      <c r="AO32" s="45" t="e" cm="1">
        <f t="array" ref="AO32">INDEX(#REF!,MATCH(1,(#REF!=SMALL(#REF!,'Analysis Final Result'!$B32))*(COUNTIF('Analysis Final Result'!AO$31:AO31,#REF!)=0),0))</f>
        <v>#REF!</v>
      </c>
      <c r="AP32" s="45" t="e" cm="1">
        <f t="array" ref="AP32">INDEX(#REF!,MATCH(1,(#REF!=SMALL(#REF!,'Analysis Final Result'!$B32))*(COUNTIF('Analysis Final Result'!AP$31:AP31,#REF!)=0),0))</f>
        <v>#REF!</v>
      </c>
      <c r="AR32" s="54" t="e">
        <f ca="1"/>
        <v>#REF!</v>
      </c>
      <c r="AS32" t="e">
        <f ca="1"/>
        <v>#REF!</v>
      </c>
      <c r="AT32" s="7">
        <f ca="1"/>
        <v>0</v>
      </c>
      <c r="AU32" s="7" t="e">
        <f ca="1"/>
        <v>#DIV/0!</v>
      </c>
    </row>
    <row r="33" spans="1:47" s="54" customFormat="1" ht="29.45" customHeight="1" thickTop="1" thickBot="1" x14ac:dyDescent="0.3">
      <c r="A33" s="14" t="s">
        <v>595</v>
      </c>
      <c r="B33" s="14">
        <v>3</v>
      </c>
      <c r="C33" s="45" t="str" cm="1">
        <f t="array" aca="1" ref="C33" ca="1">INDEX('Analysis Answers Matrix'!$C$3:$C$52,MATCH(1,('Analysis Answers Matrix'!D$3:D$52=LARGE('Analysis Answers Matrix'!D$3:D$52,'Analysis Final Result'!$B33))*(COUNTIF('Analysis Final Result'!C$30:C32,'Analysis Answers Matrix'!$C$3:$C$52)=0),0))</f>
        <v>The abundance of the target fish species in the MPA is higher compared to other areas where the fishers operate.</v>
      </c>
      <c r="D33" s="45" t="str" cm="1">
        <f t="array" aca="1" ref="D33" ca="1">INDEX('Analysis Answers Matrix'!$C$3:$C$52,MATCH(1,('Analysis Answers Matrix'!E$3:E$52=LARGE('Analysis Answers Matrix'!E$3:E$52,'Analysis Final Result'!$B33))*(COUNTIF('Analysis Final Result'!D$30:D32,'Analysis Answers Matrix'!$C$3:$C$52)=0),0))</f>
        <v>The MPA will be partly closed, allowing some fishing activities to take place.</v>
      </c>
      <c r="E33" s="45" t="str" cm="1">
        <f t="array" aca="1" ref="E33" ca="1">INDEX('Analysis Answers Matrix'!$C$3:$C$52,MATCH(1,('Analysis Answers Matrix'!F$3:F$52=LARGE('Analysis Answers Matrix'!F$3:F$52,'Analysis Final Result'!$B33))*(COUNTIF('Analysis Final Result'!E$30:E32,'Analysis Answers Matrix'!$C$3:$C$52)=0),0))</f>
        <v>The MPA will be partly closed, allowing some fishing activities to take place.</v>
      </c>
      <c r="F33" s="45" t="str" cm="1">
        <f t="array" aca="1" ref="F33" ca="1">INDEX('Analysis Answers Matrix'!$C$3:$C$52,MATCH(1,('Analysis Answers Matrix'!G$3:G$52=LARGE('Analysis Answers Matrix'!G$3:G$52,'Analysis Final Result'!$B33))*(COUNTIF('Analysis Final Result'!F$30:F32,'Analysis Answers Matrix'!$C$3:$C$52)=0),0))</f>
        <v>The majority of fishing activity is in the MPA.</v>
      </c>
      <c r="G33" s="45" t="str" cm="1">
        <f t="array" aca="1" ref="G33" ca="1">INDEX('Analysis Answers Matrix'!$C$3:$C$52,MATCH(1,('Analysis Answers Matrix'!H$3:H$52=LARGE('Analysis Answers Matrix'!H$3:H$52,'Analysis Final Result'!$B33))*(COUNTIF('Analysis Final Result'!G$30:G32,'Analysis Answers Matrix'!$C$3:$C$52)=0),0))</f>
        <v>The majority of fishing activity is in the MPA.</v>
      </c>
      <c r="H33" s="45" t="str" cm="1">
        <f t="array" aca="1" ref="H33" ca="1">INDEX('Analysis Answers Matrix'!$C$3:$C$52,MATCH(1,('Analysis Answers Matrix'!I$3:I$52=LARGE('Analysis Answers Matrix'!I$3:I$52,'Analysis Final Result'!$B33))*(COUNTIF('Analysis Final Result'!H$30:H32,'Analysis Answers Matrix'!$C$3:$C$52)=0),0))</f>
        <v xml:space="preserve">No, there are not enough viable target species for the fishery to rely on. </v>
      </c>
      <c r="I33" s="45" t="str" cm="1">
        <f t="array" aca="1" ref="I33" ca="1">INDEX('Analysis Answers Matrix'!$C$3:$C$52,MATCH(1,('Analysis Answers Matrix'!J$3:J$52=LARGE('Analysis Answers Matrix'!J$3:J$52,'Analysis Final Result'!$B33))*(COUNTIF('Analysis Final Result'!I$30:I32,'Analysis Answers Matrix'!$C$3:$C$52)=0),0))</f>
        <v>Very much so. There are fishers who are highly specialized in certain target species and will have to significantly increase their effort in searching for productive new grounds or invest in new gear.</v>
      </c>
      <c r="J33" s="45" t="str" cm="1">
        <f t="array" aca="1" ref="J33" ca="1">INDEX('Analysis Answers Matrix'!$C$3:$C$52,MATCH(1,('Analysis Answers Matrix'!K$3:K$52=LARGE('Analysis Answers Matrix'!K$3:K$52,'Analysis Final Result'!$B33))*(COUNTIF('Analysis Final Result'!J$30:J32,'Analysis Answers Matrix'!$C$3:$C$52)=0),0))</f>
        <v xml:space="preserve">No, there are not enough viable target species for the fishery to rely on. </v>
      </c>
      <c r="K33" s="45" t="str" cm="1">
        <f t="array" aca="1" ref="K33" ca="1">INDEX('Analysis Answers Matrix'!$C$3:$C$52,MATCH(1,('Analysis Answers Matrix'!L$3:L$52=LARGE('Analysis Answers Matrix'!L$3:L$52,'Analysis Final Result'!$B33))*(COUNTIF('Analysis Final Result'!K$30:K32,'Analysis Answers Matrix'!$C$3:$C$52)=0),0))</f>
        <v>The abundance of the target fish species in the MPA is higher compared to other areas where the fishers operate.</v>
      </c>
      <c r="L33" s="45" t="str" cm="1">
        <f t="array" aca="1" ref="L33" ca="1">INDEX('Analysis Answers Matrix'!$C$3:$C$52,MATCH(1,('Analysis Answers Matrix'!M$3:M$52=LARGE('Analysis Answers Matrix'!M$3:M$52,'Analysis Final Result'!$B33))*(COUNTIF('Analysis Final Result'!L$30:L32,'Analysis Answers Matrix'!$C$3:$C$52)=0),0))</f>
        <v>The majority of fishing activity is in the MPA.</v>
      </c>
      <c r="M33" s="45" t="str" cm="1">
        <f t="array" aca="1" ref="M33" ca="1">INDEX('Analysis Answers Matrix'!$C$3:$C$52,MATCH(1,('Analysis Answers Matrix'!N$3:N$52=LARGE('Analysis Answers Matrix'!N$3:N$52,'Analysis Final Result'!$B33))*(COUNTIF('Analysis Final Result'!M$30:M32,'Analysis Answers Matrix'!$C$3:$C$52)=0),0))</f>
        <v>Yes, if the new areas are further away, it will reduce the time fishers have available to fish on an annual basis due to increased travel time.</v>
      </c>
      <c r="N33" s="45" t="str" cm="1">
        <f t="array" aca="1" ref="N33" ca="1">INDEX('Analysis Answers Matrix'!$C$3:$C$52,MATCH(1,('Analysis Answers Matrix'!O$3:O$52=LARGE('Analysis Answers Matrix'!O$3:O$52,'Analysis Final Result'!$B33))*(COUNTIF('Analysis Final Result'!N$30:N32,'Analysis Answers Matrix'!$C$3:$C$52)=0),0))</f>
        <v>The abundance of the target fish species in the MPA is higher compared to other areas where the fishers operate.</v>
      </c>
      <c r="O33" s="45" t="str" cm="1">
        <f t="array" aca="1" ref="O33" ca="1">INDEX('Analysis Answers Matrix'!$C$3:$C$52,MATCH(1,('Analysis Answers Matrix'!P$3:P$52=LARGE('Analysis Answers Matrix'!P$3:P$52,'Analysis Final Result'!$B33))*(COUNTIF('Analysis Final Result'!O$30:O32,'Analysis Answers Matrix'!$C$3:$C$52)=0),0))</f>
        <v>The majority of fishing activity is in the MPA.</v>
      </c>
      <c r="P33" s="45" t="str" cm="1">
        <f t="array" aca="1" ref="P33" ca="1">INDEX('Analysis Answers Matrix'!$C$3:$C$52,MATCH(1,('Analysis Answers Matrix'!Q$3:Q$52=LARGE('Analysis Answers Matrix'!Q$3:Q$52,'Analysis Final Result'!$B33))*(COUNTIF('Analysis Final Result'!P$30:P32,'Analysis Answers Matrix'!$C$3:$C$52)=0),0))</f>
        <v>The majority of fishing activity is in the MPA.</v>
      </c>
      <c r="Q33" s="45" t="e" cm="1">
        <f t="array" ref="Q33">INDEX(#REF!,MATCH(1,(#REF!=SMALL(#REF!,'Analysis Final Result'!$B33))*(COUNTIF('Analysis Final Result'!Q$31:Q32,#REF!)=0),0))</f>
        <v>#REF!</v>
      </c>
      <c r="R33" s="45" t="e" cm="1">
        <f t="array" ref="R33">INDEX(#REF!,MATCH(1,(#REF!=SMALL(#REF!,'Analysis Final Result'!$B33))*(COUNTIF('Analysis Final Result'!R$31:R32,#REF!)=0),0))</f>
        <v>#REF!</v>
      </c>
      <c r="S33" s="45" t="e" cm="1">
        <f t="array" ref="S33">INDEX(#REF!,MATCH(1,(#REF!=SMALL(#REF!,'Analysis Final Result'!$B33))*(COUNTIF('Analysis Final Result'!S$31:S32,#REF!)=0),0))</f>
        <v>#REF!</v>
      </c>
      <c r="T33" s="45" t="e" cm="1">
        <f t="array" ref="T33">INDEX(#REF!,MATCH(1,(#REF!=SMALL(#REF!,'Analysis Final Result'!$B33))*(COUNTIF('Analysis Final Result'!T$31:T32,#REF!)=0),0))</f>
        <v>#REF!</v>
      </c>
      <c r="U33" s="45" t="e" cm="1">
        <f t="array" ref="U33">INDEX(#REF!,MATCH(1,(#REF!=SMALL(#REF!,'Analysis Final Result'!$B33))*(COUNTIF('Analysis Final Result'!U$31:U32,#REF!)=0),0))</f>
        <v>#REF!</v>
      </c>
      <c r="V33" s="45" t="e" cm="1">
        <f t="array" ref="V33">INDEX(#REF!,MATCH(1,(#REF!=SMALL(#REF!,'Analysis Final Result'!$B33))*(COUNTIF('Analysis Final Result'!V$31:V32,#REF!)=0),0))</f>
        <v>#REF!</v>
      </c>
      <c r="W33" s="45" t="e" cm="1">
        <f t="array" ref="W33">INDEX(#REF!,MATCH(1,(#REF!=SMALL(#REF!,'Analysis Final Result'!$B33))*(COUNTIF('Analysis Final Result'!W$31:W32,#REF!)=0),0))</f>
        <v>#REF!</v>
      </c>
      <c r="X33" s="45" t="e" cm="1">
        <f t="array" ref="X33">INDEX(#REF!,MATCH(1,(#REF!=SMALL(#REF!,'Analysis Final Result'!$B33))*(COUNTIF('Analysis Final Result'!X$31:X32,#REF!)=0),0))</f>
        <v>#REF!</v>
      </c>
      <c r="Y33" s="45" t="e" cm="1">
        <f t="array" ref="Y33">INDEX(#REF!,MATCH(1,(#REF!=SMALL(#REF!,'Analysis Final Result'!$B33))*(COUNTIF('Analysis Final Result'!Y$31:Y32,#REF!)=0),0))</f>
        <v>#REF!</v>
      </c>
      <c r="Z33" s="45" t="e" cm="1">
        <f t="array" ref="Z33">INDEX(#REF!,MATCH(1,(#REF!=SMALL(#REF!,'Analysis Final Result'!$B33))*(COUNTIF('Analysis Final Result'!Z$31:Z32,#REF!)=0),0))</f>
        <v>#REF!</v>
      </c>
      <c r="AA33" s="45" t="e" cm="1">
        <f t="array" ref="AA33">INDEX(#REF!,MATCH(1,(#REF!=SMALL(#REF!,'Analysis Final Result'!$B33))*(COUNTIF('Analysis Final Result'!AA$31:AA32,#REF!)=0),0))</f>
        <v>#REF!</v>
      </c>
      <c r="AB33" s="45" t="e" cm="1">
        <f t="array" ref="AB33">INDEX(#REF!,MATCH(1,(#REF!=SMALL(#REF!,'Analysis Final Result'!$B33))*(COUNTIF('Analysis Final Result'!AB$31:AB32,#REF!)=0),0))</f>
        <v>#REF!</v>
      </c>
      <c r="AC33" s="45" t="e" cm="1">
        <f t="array" ref="AC33">INDEX(#REF!,MATCH(1,(#REF!=SMALL(#REF!,'Analysis Final Result'!$B33))*(COUNTIF('Analysis Final Result'!AC$31:AC32,#REF!)=0),0))</f>
        <v>#REF!</v>
      </c>
      <c r="AD33" s="45" t="e" cm="1">
        <f t="array" ref="AD33">INDEX(#REF!,MATCH(1,(#REF!=SMALL(#REF!,'Analysis Final Result'!$B33))*(COUNTIF('Analysis Final Result'!AD$31:AD32,#REF!)=0),0))</f>
        <v>#REF!</v>
      </c>
      <c r="AE33" s="45" t="e" cm="1">
        <f t="array" ref="AE33">INDEX(#REF!,MATCH(1,(#REF!=SMALL(#REF!,'Analysis Final Result'!$B33))*(COUNTIF('Analysis Final Result'!AE$31:AE32,#REF!)=0),0))</f>
        <v>#REF!</v>
      </c>
      <c r="AF33" s="45" t="e" cm="1">
        <f t="array" ref="AF33">INDEX(#REF!,MATCH(1,(#REF!=SMALL(#REF!,'Analysis Final Result'!$B33))*(COUNTIF('Analysis Final Result'!AF$31:AF32,#REF!)=0),0))</f>
        <v>#REF!</v>
      </c>
      <c r="AG33" s="45" t="e" cm="1">
        <f t="array" ref="AG33">INDEX(#REF!,MATCH(1,(#REF!=SMALL(#REF!,'Analysis Final Result'!$B33))*(COUNTIF('Analysis Final Result'!AG$31:AG32,#REF!)=0),0))</f>
        <v>#REF!</v>
      </c>
      <c r="AH33" s="45" t="e" cm="1">
        <f t="array" ref="AH33">INDEX(#REF!,MATCH(1,(#REF!=SMALL(#REF!,'Analysis Final Result'!$B33))*(COUNTIF('Analysis Final Result'!AH$31:AH32,#REF!)=0),0))</f>
        <v>#REF!</v>
      </c>
      <c r="AI33" s="45" t="e" cm="1">
        <f t="array" ref="AI33">INDEX(#REF!,MATCH(1,(#REF!=SMALL(#REF!,'Analysis Final Result'!$B33))*(COUNTIF('Analysis Final Result'!AI$31:AI32,#REF!)=0),0))</f>
        <v>#REF!</v>
      </c>
      <c r="AJ33" s="45" t="e" cm="1">
        <f t="array" ref="AJ33">INDEX(#REF!,MATCH(1,(#REF!=SMALL(#REF!,'Analysis Final Result'!$B33))*(COUNTIF('Analysis Final Result'!AJ$31:AJ32,#REF!)=0),0))</f>
        <v>#REF!</v>
      </c>
      <c r="AK33" s="45" t="e" cm="1">
        <f t="array" ref="AK33">INDEX(#REF!,MATCH(1,(#REF!=SMALL(#REF!,'Analysis Final Result'!$B33))*(COUNTIF('Analysis Final Result'!AK$31:AK32,#REF!)=0),0))</f>
        <v>#REF!</v>
      </c>
      <c r="AL33" s="45" t="e" cm="1">
        <f t="array" ref="AL33">INDEX(#REF!,MATCH(1,(#REF!=SMALL(#REF!,'Analysis Final Result'!$B33))*(COUNTIF('Analysis Final Result'!AL$31:AL32,#REF!)=0),0))</f>
        <v>#REF!</v>
      </c>
      <c r="AM33" s="45" t="e" cm="1">
        <f t="array" ref="AM33">INDEX(#REF!,MATCH(1,(#REF!=SMALL(#REF!,'Analysis Final Result'!$B33))*(COUNTIF('Analysis Final Result'!AM$31:AM32,#REF!)=0),0))</f>
        <v>#REF!</v>
      </c>
      <c r="AN33" s="45" t="e" cm="1">
        <f t="array" ref="AN33">INDEX(#REF!,MATCH(1,(#REF!=SMALL(#REF!,'Analysis Final Result'!$B33))*(COUNTIF('Analysis Final Result'!AN$31:AN32,#REF!)=0),0))</f>
        <v>#REF!</v>
      </c>
      <c r="AO33" s="45" t="e" cm="1">
        <f t="array" ref="AO33">INDEX(#REF!,MATCH(1,(#REF!=SMALL(#REF!,'Analysis Final Result'!$B33))*(COUNTIF('Analysis Final Result'!AO$31:AO32,#REF!)=0),0))</f>
        <v>#REF!</v>
      </c>
      <c r="AP33" s="45" t="e" cm="1">
        <f t="array" ref="AP33">INDEX(#REF!,MATCH(1,(#REF!=SMALL(#REF!,'Analysis Final Result'!$B33))*(COUNTIF('Analysis Final Result'!AP$31:AP32,#REF!)=0),0))</f>
        <v>#REF!</v>
      </c>
      <c r="AQ33"/>
      <c r="AR33" s="54" t="str">
        <f ca="1"/>
        <v>Revenue</v>
      </c>
      <c r="AS33">
        <f ca="1"/>
        <v>45</v>
      </c>
      <c r="AT33" s="7">
        <f ca="1"/>
        <v>0</v>
      </c>
      <c r="AU33" s="7">
        <f ca="1"/>
        <v>3.4615384615384617</v>
      </c>
    </row>
    <row r="34" spans="1:47" s="54" customFormat="1" ht="76.5" thickTop="1" thickBot="1" x14ac:dyDescent="0.3">
      <c r="A34" s="13" t="s">
        <v>596</v>
      </c>
      <c r="B34" s="13">
        <v>4</v>
      </c>
      <c r="C34" s="45" t="str" cm="1">
        <f t="array" aca="1" ref="C34" ca="1">INDEX('Analysis Answers Matrix'!$C$3:$C$52,MATCH(1,('Analysis Answers Matrix'!D$3:D$52=LARGE('Analysis Answers Matrix'!D$3:D$52,'Analysis Final Result'!$B34))*(COUNTIF('Analysis Final Result'!C$30:C33,'Analysis Answers Matrix'!$C$3:$C$52)=0),0))</f>
        <v>Fishing intensity in the MPA is relatively high compared to other fishing areas.</v>
      </c>
      <c r="D34" s="45" t="str" cm="1">
        <f t="array" aca="1" ref="D34" ca="1">INDEX('Analysis Answers Matrix'!$C$3:$C$52,MATCH(1,('Analysis Answers Matrix'!E$3:E$52=LARGE('Analysis Answers Matrix'!E$3:E$52,'Analysis Final Result'!$B34))*(COUNTIF('Analysis Final Result'!D$30:D33,'Analysis Answers Matrix'!$C$3:$C$52)=0),0))</f>
        <v>The absence of the target species elsewhere is the primary driving factor.</v>
      </c>
      <c r="E34" s="45" t="str" cm="1">
        <f t="array" aca="1" ref="E34" ca="1">INDEX('Analysis Answers Matrix'!$C$3:$C$52,MATCH(1,('Analysis Answers Matrix'!F$3:F$52=LARGE('Analysis Answers Matrix'!F$3:F$52,'Analysis Final Result'!$B34))*(COUNTIF('Analysis Final Result'!E$30:E33,'Analysis Answers Matrix'!$C$3:$C$52)=0),0))</f>
        <v>The MPA is close to the home port(s) of the fishers in comparison to other areas where they operate.</v>
      </c>
      <c r="F34" s="45" t="str" cm="1">
        <f t="array" aca="1" ref="F34" ca="1">INDEX('Analysis Answers Matrix'!$C$3:$C$52,MATCH(1,('Analysis Answers Matrix'!G$3:G$52=LARGE('Analysis Answers Matrix'!G$3:G$52,'Analysis Final Result'!$B34))*(COUNTIF('Analysis Final Result'!F$30:F33,'Analysis Answers Matrix'!$C$3:$C$52)=0),0))</f>
        <v>The MPA will be partly closed, allowing some fishing activities to take place.</v>
      </c>
      <c r="G34" s="45" t="str" cm="1">
        <f t="array" aca="1" ref="G34" ca="1">INDEX('Analysis Answers Matrix'!$C$3:$C$52,MATCH(1,('Analysis Answers Matrix'!H$3:H$52=LARGE('Analysis Answers Matrix'!H$3:H$52,'Analysis Final Result'!$B34))*(COUNTIF('Analysis Final Result'!G$30:G33,'Analysis Answers Matrix'!$C$3:$C$52)=0),0))</f>
        <v>The MPA will be partly closed, allowing some fishing activities to take place.</v>
      </c>
      <c r="H34" s="45" t="str" cm="1">
        <f t="array" aca="1" ref="H34" ca="1">INDEX('Analysis Answers Matrix'!$C$3:$C$52,MATCH(1,('Analysis Answers Matrix'!I$3:I$52=LARGE('Analysis Answers Matrix'!I$3:I$52,'Analysis Final Result'!$B34))*(COUNTIF('Analysis Final Result'!H$30:H33,'Analysis Answers Matrix'!$C$3:$C$52)=0),0))</f>
        <v>Very much so. There are fishers who are highly specialized in certain target species and will have to significantly increase their effort in searching for productive new grounds or invest in new gear.</v>
      </c>
      <c r="I34" s="45" t="str" cm="1">
        <f t="array" aca="1" ref="I34" ca="1">INDEX('Analysis Answers Matrix'!$C$3:$C$52,MATCH(1,('Analysis Answers Matrix'!J$3:J$52=LARGE('Analysis Answers Matrix'!J$3:J$52,'Analysis Final Result'!$B34))*(COUNTIF('Analysis Final Result'!I$30:I33,'Analysis Answers Matrix'!$C$3:$C$52)=0),0))</f>
        <v>The majority of fishing activity is in the MPA.</v>
      </c>
      <c r="J34" s="45" t="str" cm="1">
        <f t="array" aca="1" ref="J34" ca="1">INDEX('Analysis Answers Matrix'!$C$3:$C$52,MATCH(1,('Analysis Answers Matrix'!K$3:K$52=LARGE('Analysis Answers Matrix'!K$3:K$52,'Analysis Final Result'!$B34))*(COUNTIF('Analysis Final Result'!J$30:J33,'Analysis Answers Matrix'!$C$3:$C$52)=0),0))</f>
        <v>Most fishers will have to make significantly longer trips to reach valuable fishing grounds.</v>
      </c>
      <c r="K34" s="45" t="str" cm="1">
        <f t="array" aca="1" ref="K34" ca="1">INDEX('Analysis Answers Matrix'!$C$3:$C$52,MATCH(1,('Analysis Answers Matrix'!L$3:L$52=LARGE('Analysis Answers Matrix'!L$3:L$52,'Analysis Final Result'!$B34))*(COUNTIF('Analysis Final Result'!K$30:K33,'Analysis Answers Matrix'!$C$3:$C$52)=0),0))</f>
        <v>Very much so. There are fishers who are highly specialized in certain target species and will have to significantly increase their effort in searching for productive new grounds or invest in new gear.</v>
      </c>
      <c r="L34" s="45" t="str" cm="1">
        <f t="array" aca="1" ref="L34" ca="1">INDEX('Analysis Answers Matrix'!$C$3:$C$52,MATCH(1,('Analysis Answers Matrix'!M$3:M$52=LARGE('Analysis Answers Matrix'!M$3:M$52,'Analysis Final Result'!$B34))*(COUNTIF('Analysis Final Result'!L$30:L33,'Analysis Answers Matrix'!$C$3:$C$52)=0),0))</f>
        <v>Most fishers will have to make significantly longer trips to reach valuable fishing grounds.</v>
      </c>
      <c r="M34" s="45" t="str" cm="1">
        <f t="array" aca="1" ref="M34" ca="1">INDEX('Analysis Answers Matrix'!$C$3:$C$52,MATCH(1,('Analysis Answers Matrix'!N$3:N$52=LARGE('Analysis Answers Matrix'!N$3:N$52,'Analysis Final Result'!$B34))*(COUNTIF('Analysis Final Result'!M$30:M33,'Analysis Answers Matrix'!$C$3:$C$52)=0),0))</f>
        <v>Very much so. There are fishers who are highly specialized in certain target species and will have to significantly increase their effort in searching for productive new grounds or invest in new gear.</v>
      </c>
      <c r="N34" s="45" t="str" cm="1">
        <f t="array" aca="1" ref="N34" ca="1">INDEX('Analysis Answers Matrix'!$C$3:$C$52,MATCH(1,('Analysis Answers Matrix'!O$3:O$52=LARGE('Analysis Answers Matrix'!O$3:O$52,'Analysis Final Result'!$B34))*(COUNTIF('Analysis Final Result'!N$30:N33,'Analysis Answers Matrix'!$C$3:$C$52)=0),0))</f>
        <v>Yes, if the new areas are further away, it will reduce the time fishers have available to fish on an annual basis due to increased travel time.</v>
      </c>
      <c r="O34" s="45" t="str" cm="1">
        <f t="array" aca="1" ref="O34" ca="1">INDEX('Analysis Answers Matrix'!$C$3:$C$52,MATCH(1,('Analysis Answers Matrix'!P$3:P$52=LARGE('Analysis Answers Matrix'!P$3:P$52,'Analysis Final Result'!$B34))*(COUNTIF('Analysis Final Result'!O$30:O33,'Analysis Answers Matrix'!$C$3:$C$52)=0),0))</f>
        <v>The absence of the target species elsewhere is the primary driving factor.</v>
      </c>
      <c r="P34" s="45" t="str" cm="1">
        <f t="array" aca="1" ref="P34" ca="1">INDEX('Analysis Answers Matrix'!$C$3:$C$52,MATCH(1,('Analysis Answers Matrix'!Q$3:Q$52=LARGE('Analysis Answers Matrix'!Q$3:Q$52,'Analysis Final Result'!$B34))*(COUNTIF('Analysis Final Result'!P$30:P33,'Analysis Answers Matrix'!$C$3:$C$52)=0),0))</f>
        <v>The absence of the target species elsewhere is the primary driving factor.</v>
      </c>
      <c r="Q34" s="45" t="e" cm="1">
        <f t="array" ref="Q34">INDEX(#REF!,MATCH(1,(#REF!=SMALL(#REF!,'Analysis Final Result'!$B34))*(COUNTIF('Analysis Final Result'!Q$31:Q33,#REF!)=0),0))</f>
        <v>#REF!</v>
      </c>
      <c r="R34" s="45" t="e" cm="1">
        <f t="array" ref="R34">INDEX(#REF!,MATCH(1,(#REF!=SMALL(#REF!,'Analysis Final Result'!$B34))*(COUNTIF('Analysis Final Result'!R$31:R33,#REF!)=0),0))</f>
        <v>#REF!</v>
      </c>
      <c r="S34" s="45" t="e" cm="1">
        <f t="array" ref="S34">INDEX(#REF!,MATCH(1,(#REF!=SMALL(#REF!,'Analysis Final Result'!$B34))*(COUNTIF('Analysis Final Result'!S$31:S33,#REF!)=0),0))</f>
        <v>#REF!</v>
      </c>
      <c r="T34" s="45" t="e" cm="1">
        <f t="array" ref="T34">INDEX(#REF!,MATCH(1,(#REF!=SMALL(#REF!,'Analysis Final Result'!$B34))*(COUNTIF('Analysis Final Result'!T$31:T33,#REF!)=0),0))</f>
        <v>#REF!</v>
      </c>
      <c r="U34" s="45" t="e" cm="1">
        <f t="array" ref="U34">INDEX(#REF!,MATCH(1,(#REF!=SMALL(#REF!,'Analysis Final Result'!$B34))*(COUNTIF('Analysis Final Result'!U$31:U33,#REF!)=0),0))</f>
        <v>#REF!</v>
      </c>
      <c r="V34" s="45" t="e" cm="1">
        <f t="array" ref="V34">INDEX(#REF!,MATCH(1,(#REF!=SMALL(#REF!,'Analysis Final Result'!$B34))*(COUNTIF('Analysis Final Result'!V$31:V33,#REF!)=0),0))</f>
        <v>#REF!</v>
      </c>
      <c r="W34" s="45" t="e" cm="1">
        <f t="array" ref="W34">INDEX(#REF!,MATCH(1,(#REF!=SMALL(#REF!,'Analysis Final Result'!$B34))*(COUNTIF('Analysis Final Result'!W$31:W33,#REF!)=0),0))</f>
        <v>#REF!</v>
      </c>
      <c r="X34" s="45" t="e" cm="1">
        <f t="array" ref="X34">INDEX(#REF!,MATCH(1,(#REF!=SMALL(#REF!,'Analysis Final Result'!$B34))*(COUNTIF('Analysis Final Result'!X$31:X33,#REF!)=0),0))</f>
        <v>#REF!</v>
      </c>
      <c r="Y34" s="45" t="e" cm="1">
        <f t="array" ref="Y34">INDEX(#REF!,MATCH(1,(#REF!=SMALL(#REF!,'Analysis Final Result'!$B34))*(COUNTIF('Analysis Final Result'!Y$31:Y33,#REF!)=0),0))</f>
        <v>#REF!</v>
      </c>
      <c r="Z34" s="45" t="e" cm="1">
        <f t="array" ref="Z34">INDEX(#REF!,MATCH(1,(#REF!=SMALL(#REF!,'Analysis Final Result'!$B34))*(COUNTIF('Analysis Final Result'!Z$31:Z33,#REF!)=0),0))</f>
        <v>#REF!</v>
      </c>
      <c r="AA34" s="45" t="e" cm="1">
        <f t="array" ref="AA34">INDEX(#REF!,MATCH(1,(#REF!=SMALL(#REF!,'Analysis Final Result'!$B34))*(COUNTIF('Analysis Final Result'!AA$31:AA33,#REF!)=0),0))</f>
        <v>#REF!</v>
      </c>
      <c r="AB34" s="45" t="e" cm="1">
        <f t="array" ref="AB34">INDEX(#REF!,MATCH(1,(#REF!=SMALL(#REF!,'Analysis Final Result'!$B34))*(COUNTIF('Analysis Final Result'!AB$31:AB33,#REF!)=0),0))</f>
        <v>#REF!</v>
      </c>
      <c r="AC34" s="45" t="e" cm="1">
        <f t="array" ref="AC34">INDEX(#REF!,MATCH(1,(#REF!=SMALL(#REF!,'Analysis Final Result'!$B34))*(COUNTIF('Analysis Final Result'!AC$31:AC33,#REF!)=0),0))</f>
        <v>#REF!</v>
      </c>
      <c r="AD34" s="45" t="e" cm="1">
        <f t="array" ref="AD34">INDEX(#REF!,MATCH(1,(#REF!=SMALL(#REF!,'Analysis Final Result'!$B34))*(COUNTIF('Analysis Final Result'!AD$31:AD33,#REF!)=0),0))</f>
        <v>#REF!</v>
      </c>
      <c r="AE34" s="45" t="e" cm="1">
        <f t="array" ref="AE34">INDEX(#REF!,MATCH(1,(#REF!=SMALL(#REF!,'Analysis Final Result'!$B34))*(COUNTIF('Analysis Final Result'!AE$31:AE33,#REF!)=0),0))</f>
        <v>#REF!</v>
      </c>
      <c r="AF34" s="45" t="e" cm="1">
        <f t="array" ref="AF34">INDEX(#REF!,MATCH(1,(#REF!=SMALL(#REF!,'Analysis Final Result'!$B34))*(COUNTIF('Analysis Final Result'!AF$31:AF33,#REF!)=0),0))</f>
        <v>#REF!</v>
      </c>
      <c r="AG34" s="45" t="e" cm="1">
        <f t="array" ref="AG34">INDEX(#REF!,MATCH(1,(#REF!=SMALL(#REF!,'Analysis Final Result'!$B34))*(COUNTIF('Analysis Final Result'!AG$31:AG33,#REF!)=0),0))</f>
        <v>#REF!</v>
      </c>
      <c r="AH34" s="45" t="e" cm="1">
        <f t="array" ref="AH34">INDEX(#REF!,MATCH(1,(#REF!=SMALL(#REF!,'Analysis Final Result'!$B34))*(COUNTIF('Analysis Final Result'!AH$31:AH33,#REF!)=0),0))</f>
        <v>#REF!</v>
      </c>
      <c r="AI34" s="45" t="e" cm="1">
        <f t="array" ref="AI34">INDEX(#REF!,MATCH(1,(#REF!=SMALL(#REF!,'Analysis Final Result'!$B34))*(COUNTIF('Analysis Final Result'!AI$31:AI33,#REF!)=0),0))</f>
        <v>#REF!</v>
      </c>
      <c r="AJ34" s="45" t="e" cm="1">
        <f t="array" ref="AJ34">INDEX(#REF!,MATCH(1,(#REF!=SMALL(#REF!,'Analysis Final Result'!$B34))*(COUNTIF('Analysis Final Result'!AJ$31:AJ33,#REF!)=0),0))</f>
        <v>#REF!</v>
      </c>
      <c r="AK34" s="45" t="e" cm="1">
        <f t="array" ref="AK34">INDEX(#REF!,MATCH(1,(#REF!=SMALL(#REF!,'Analysis Final Result'!$B34))*(COUNTIF('Analysis Final Result'!AK$31:AK33,#REF!)=0),0))</f>
        <v>#REF!</v>
      </c>
      <c r="AL34" s="45" t="e" cm="1">
        <f t="array" ref="AL34">INDEX(#REF!,MATCH(1,(#REF!=SMALL(#REF!,'Analysis Final Result'!$B34))*(COUNTIF('Analysis Final Result'!AL$31:AL33,#REF!)=0),0))</f>
        <v>#REF!</v>
      </c>
      <c r="AM34" s="45" t="e" cm="1">
        <f t="array" ref="AM34">INDEX(#REF!,MATCH(1,(#REF!=SMALL(#REF!,'Analysis Final Result'!$B34))*(COUNTIF('Analysis Final Result'!AM$31:AM33,#REF!)=0),0))</f>
        <v>#REF!</v>
      </c>
      <c r="AN34" s="45" t="e" cm="1">
        <f t="array" ref="AN34">INDEX(#REF!,MATCH(1,(#REF!=SMALL(#REF!,'Analysis Final Result'!$B34))*(COUNTIF('Analysis Final Result'!AN$31:AN33,#REF!)=0),0))</f>
        <v>#REF!</v>
      </c>
      <c r="AO34" s="45" t="e" cm="1">
        <f t="array" ref="AO34">INDEX(#REF!,MATCH(1,(#REF!=SMALL(#REF!,'Analysis Final Result'!$B34))*(COUNTIF('Analysis Final Result'!AO$31:AO33,#REF!)=0),0))</f>
        <v>#REF!</v>
      </c>
      <c r="AP34" s="45" t="e" cm="1">
        <f t="array" ref="AP34">INDEX(#REF!,MATCH(1,(#REF!=SMALL(#REF!,'Analysis Final Result'!$B34))*(COUNTIF('Analysis Final Result'!AP$31:AP33,#REF!)=0),0))</f>
        <v>#REF!</v>
      </c>
      <c r="AQ34"/>
      <c r="AR34" s="54" t="str">
        <f ca="1"/>
        <v>Competition</v>
      </c>
      <c r="AS34">
        <f ca="1"/>
        <v>44</v>
      </c>
      <c r="AT34" s="7">
        <f ca="1"/>
        <v>0</v>
      </c>
      <c r="AU34" s="7">
        <f ca="1"/>
        <v>3.1428571428571428</v>
      </c>
    </row>
    <row r="35" spans="1:47" s="54" customFormat="1" ht="76.5" thickTop="1" thickBot="1" x14ac:dyDescent="0.3">
      <c r="A35" s="13" t="s">
        <v>597</v>
      </c>
      <c r="B35" s="13">
        <v>5</v>
      </c>
      <c r="C35" s="45" t="str" cm="1">
        <f t="array" aca="1" ref="C35" ca="1">INDEX('Analysis Answers Matrix'!$C$3:$C$52,MATCH(1,('Analysis Answers Matrix'!D$3:D$52=LARGE('Analysis Answers Matrix'!D$3:D$52,'Analysis Final Result'!$B35))*(COUNTIF('Analysis Final Result'!C$30:C34,'Analysis Answers Matrix'!$C$3:$C$52)=0),0))</f>
        <v>The MPA will be partly closed, allowing some fishing activities to take place.</v>
      </c>
      <c r="D35" s="45" t="str" cm="1">
        <f t="array" aca="1" ref="D35" ca="1">INDEX('Analysis Answers Matrix'!$C$3:$C$52,MATCH(1,('Analysis Answers Matrix'!E$3:E$52=LARGE('Analysis Answers Matrix'!E$3:E$52,'Analysis Final Result'!$B35))*(COUNTIF('Analysis Final Result'!D$30:D34,'Analysis Answers Matrix'!$C$3:$C$52)=0),0))</f>
        <v>The abundance of the target fish species in the MPA is higher compared to other areas where the fishers operate.</v>
      </c>
      <c r="E35" s="45" t="str" cm="1">
        <f t="array" aca="1" ref="E35" ca="1">INDEX('Analysis Answers Matrix'!$C$3:$C$52,MATCH(1,('Analysis Answers Matrix'!F$3:F$52=LARGE('Analysis Answers Matrix'!F$3:F$52,'Analysis Final Result'!$B35))*(COUNTIF('Analysis Final Result'!E$30:E34,'Analysis Answers Matrix'!$C$3:$C$52)=0),0))</f>
        <v>Very much so. There are fishers who are highly specialized in certain target species and will have to significantly increase their effort in searching for productive new grounds or invest in new gear.</v>
      </c>
      <c r="F35" s="45" t="str" cm="1">
        <f t="array" aca="1" ref="F35" ca="1">INDEX('Analysis Answers Matrix'!$C$3:$C$52,MATCH(1,('Analysis Answers Matrix'!G$3:G$52=LARGE('Analysis Answers Matrix'!G$3:G$52,'Analysis Final Result'!$B35))*(COUNTIF('Analysis Final Result'!F$30:F34,'Analysis Answers Matrix'!$C$3:$C$52)=0),0))</f>
        <v>The MPA is close to the home port(s) of the fishers in comparison to other areas where they operate.</v>
      </c>
      <c r="G35" s="45" t="str" cm="1">
        <f t="array" aca="1" ref="G35" ca="1">INDEX('Analysis Answers Matrix'!$C$3:$C$52,MATCH(1,('Analysis Answers Matrix'!H$3:H$52=LARGE('Analysis Answers Matrix'!H$3:H$52,'Analysis Final Result'!$B35))*(COUNTIF('Analysis Final Result'!G$30:G34,'Analysis Answers Matrix'!$C$3:$C$52)=0),0))</f>
        <v>The MPA is close to the home port(s) of the fishers in comparison to other areas where they operate.</v>
      </c>
      <c r="H35" s="45" t="str" cm="1">
        <f t="array" aca="1" ref="H35" ca="1">INDEX('Analysis Answers Matrix'!$C$3:$C$52,MATCH(1,('Analysis Answers Matrix'!I$3:I$52=LARGE('Analysis Answers Matrix'!I$3:I$52,'Analysis Final Result'!$B35))*(COUNTIF('Analysis Final Result'!H$30:H34,'Analysis Answers Matrix'!$C$3:$C$52)=0),0))</f>
        <v>Fishing intensity in the MPA is relatively high compared to other fishing areas.</v>
      </c>
      <c r="I35" s="45" t="str" cm="1">
        <f t="array" aca="1" ref="I35" ca="1">INDEX('Analysis Answers Matrix'!$C$3:$C$52,MATCH(1,('Analysis Answers Matrix'!J$3:J$52=LARGE('Analysis Answers Matrix'!J$3:J$52,'Analysis Final Result'!$B35))*(COUNTIF('Analysis Final Result'!I$30:I34,'Analysis Answers Matrix'!$C$3:$C$52)=0),0))</f>
        <v>The MPA will be partly closed, allowing some fishing activities to take place.</v>
      </c>
      <c r="J35" s="45" t="str" cm="1">
        <f t="array" aca="1" ref="J35" ca="1">INDEX('Analysis Answers Matrix'!$C$3:$C$52,MATCH(1,('Analysis Answers Matrix'!K$3:K$52=LARGE('Analysis Answers Matrix'!K$3:K$52,'Analysis Final Result'!$B35))*(COUNTIF('Analysis Final Result'!J$30:J34,'Analysis Answers Matrix'!$C$3:$C$52)=0),0))</f>
        <v>The abundance of the target fish species in the MPA is higher compared to other areas where the fishers operate.</v>
      </c>
      <c r="K35" s="45" t="str" cm="1">
        <f t="array" aca="1" ref="K35" ca="1">INDEX('Analysis Answers Matrix'!$C$3:$C$52,MATCH(1,('Analysis Answers Matrix'!L$3:L$52=LARGE('Analysis Answers Matrix'!L$3:L$52,'Analysis Final Result'!$B35))*(COUNTIF('Analysis Final Result'!K$30:K34,'Analysis Answers Matrix'!$C$3:$C$52)=0),0))</f>
        <v>The majority of fishing activity is in the MPA.</v>
      </c>
      <c r="L35" s="45" t="str" cm="1">
        <f t="array" aca="1" ref="L35" ca="1">INDEX('Analysis Answers Matrix'!$C$3:$C$52,MATCH(1,('Analysis Answers Matrix'!M$3:M$52=LARGE('Analysis Answers Matrix'!M$3:M$52,'Analysis Final Result'!$B35))*(COUNTIF('Analysis Final Result'!L$30:L34,'Analysis Answers Matrix'!$C$3:$C$52)=0),0))</f>
        <v>Yes, if the new areas are further away, it will reduce the time fishers have available to fish on an annual basis due to increased travel time.</v>
      </c>
      <c r="M35" s="45" t="str" cm="1">
        <f t="array" aca="1" ref="M35" ca="1">INDEX('Analysis Answers Matrix'!$C$3:$C$52,MATCH(1,('Analysis Answers Matrix'!N$3:N$52=LARGE('Analysis Answers Matrix'!N$3:N$52,'Analysis Final Result'!$B35))*(COUNTIF('Analysis Final Result'!M$30:M34,'Analysis Answers Matrix'!$C$3:$C$52)=0),0))</f>
        <v>The majority of fishing activity is in the MPA.</v>
      </c>
      <c r="N35" s="45" t="str" cm="1">
        <f t="array" aca="1" ref="N35" ca="1">INDEX('Analysis Answers Matrix'!$C$3:$C$52,MATCH(1,('Analysis Answers Matrix'!O$3:O$52=LARGE('Analysis Answers Matrix'!O$3:O$52,'Analysis Final Result'!$B35))*(COUNTIF('Analysis Final Result'!N$30:N34,'Analysis Answers Matrix'!$C$3:$C$52)=0),0))</f>
        <v>The majority of fishing activity is in the MPA.</v>
      </c>
      <c r="O35" s="45" t="str" cm="1">
        <f t="array" aca="1" ref="O35" ca="1">INDEX('Analysis Answers Matrix'!$C$3:$C$52,MATCH(1,('Analysis Answers Matrix'!P$3:P$52=LARGE('Analysis Answers Matrix'!P$3:P$52,'Analysis Final Result'!$B35))*(COUNTIF('Analysis Final Result'!O$30:O34,'Analysis Answers Matrix'!$C$3:$C$52)=0),0))</f>
        <v>The abundance of the target fish species in the MPA is higher compared to other areas where the fishers operate.</v>
      </c>
      <c r="P35" s="45" t="str" cm="1">
        <f t="array" aca="1" ref="P35" ca="1">INDEX('Analysis Answers Matrix'!$C$3:$C$52,MATCH(1,('Analysis Answers Matrix'!Q$3:Q$52=LARGE('Analysis Answers Matrix'!Q$3:Q$52,'Analysis Final Result'!$B35))*(COUNTIF('Analysis Final Result'!P$30:P34,'Analysis Answers Matrix'!$C$3:$C$52)=0),0))</f>
        <v>Most fishers will have to make significantly longer trips to reach valuable fishing grounds.</v>
      </c>
      <c r="Q35" s="45" t="e" cm="1">
        <f t="array" ref="Q35">INDEX(#REF!,MATCH(1,(#REF!=SMALL(#REF!,'Analysis Final Result'!$B35))*(COUNTIF('Analysis Final Result'!Q$31:Q34,#REF!)=0),0))</f>
        <v>#REF!</v>
      </c>
      <c r="R35" s="45" t="e" cm="1">
        <f t="array" ref="R35">INDEX(#REF!,MATCH(1,(#REF!=SMALL(#REF!,'Analysis Final Result'!$B35))*(COUNTIF('Analysis Final Result'!R$31:R34,#REF!)=0),0))</f>
        <v>#REF!</v>
      </c>
      <c r="S35" s="45" t="e" cm="1">
        <f t="array" ref="S35">INDEX(#REF!,MATCH(1,(#REF!=SMALL(#REF!,'Analysis Final Result'!$B35))*(COUNTIF('Analysis Final Result'!S$31:S34,#REF!)=0),0))</f>
        <v>#REF!</v>
      </c>
      <c r="T35" s="45" t="e" cm="1">
        <f t="array" ref="T35">INDEX(#REF!,MATCH(1,(#REF!=SMALL(#REF!,'Analysis Final Result'!$B35))*(COUNTIF('Analysis Final Result'!T$31:T34,#REF!)=0),0))</f>
        <v>#REF!</v>
      </c>
      <c r="U35" s="45" t="e" cm="1">
        <f t="array" ref="U35">INDEX(#REF!,MATCH(1,(#REF!=SMALL(#REF!,'Analysis Final Result'!$B35))*(COUNTIF('Analysis Final Result'!U$31:U34,#REF!)=0),0))</f>
        <v>#REF!</v>
      </c>
      <c r="V35" s="45" t="e" cm="1">
        <f t="array" ref="V35">INDEX(#REF!,MATCH(1,(#REF!=SMALL(#REF!,'Analysis Final Result'!$B35))*(COUNTIF('Analysis Final Result'!V$31:V34,#REF!)=0),0))</f>
        <v>#REF!</v>
      </c>
      <c r="W35" s="45" t="e" cm="1">
        <f t="array" ref="W35">INDEX(#REF!,MATCH(1,(#REF!=SMALL(#REF!,'Analysis Final Result'!$B35))*(COUNTIF('Analysis Final Result'!W$31:W34,#REF!)=0),0))</f>
        <v>#REF!</v>
      </c>
      <c r="X35" s="45" t="e" cm="1">
        <f t="array" ref="X35">INDEX(#REF!,MATCH(1,(#REF!=SMALL(#REF!,'Analysis Final Result'!$B35))*(COUNTIF('Analysis Final Result'!X$31:X34,#REF!)=0),0))</f>
        <v>#REF!</v>
      </c>
      <c r="Y35" s="45" t="e" cm="1">
        <f t="array" ref="Y35">INDEX(#REF!,MATCH(1,(#REF!=SMALL(#REF!,'Analysis Final Result'!$B35))*(COUNTIF('Analysis Final Result'!Y$31:Y34,#REF!)=0),0))</f>
        <v>#REF!</v>
      </c>
      <c r="Z35" s="45" t="e" cm="1">
        <f t="array" ref="Z35">INDEX(#REF!,MATCH(1,(#REF!=SMALL(#REF!,'Analysis Final Result'!$B35))*(COUNTIF('Analysis Final Result'!Z$31:Z34,#REF!)=0),0))</f>
        <v>#REF!</v>
      </c>
      <c r="AA35" s="45" t="e" cm="1">
        <f t="array" ref="AA35">INDEX(#REF!,MATCH(1,(#REF!=SMALL(#REF!,'Analysis Final Result'!$B35))*(COUNTIF('Analysis Final Result'!AA$31:AA34,#REF!)=0),0))</f>
        <v>#REF!</v>
      </c>
      <c r="AB35" s="45" t="e" cm="1">
        <f t="array" ref="AB35">INDEX(#REF!,MATCH(1,(#REF!=SMALL(#REF!,'Analysis Final Result'!$B35))*(COUNTIF('Analysis Final Result'!AB$31:AB34,#REF!)=0),0))</f>
        <v>#REF!</v>
      </c>
      <c r="AC35" s="45" t="e" cm="1">
        <f t="array" ref="AC35">INDEX(#REF!,MATCH(1,(#REF!=SMALL(#REF!,'Analysis Final Result'!$B35))*(COUNTIF('Analysis Final Result'!AC$31:AC34,#REF!)=0),0))</f>
        <v>#REF!</v>
      </c>
      <c r="AD35" s="45" t="e" cm="1">
        <f t="array" ref="AD35">INDEX(#REF!,MATCH(1,(#REF!=SMALL(#REF!,'Analysis Final Result'!$B35))*(COUNTIF('Analysis Final Result'!AD$31:AD34,#REF!)=0),0))</f>
        <v>#REF!</v>
      </c>
      <c r="AE35" s="45" t="e" cm="1">
        <f t="array" ref="AE35">INDEX(#REF!,MATCH(1,(#REF!=SMALL(#REF!,'Analysis Final Result'!$B35))*(COUNTIF('Analysis Final Result'!AE$31:AE34,#REF!)=0),0))</f>
        <v>#REF!</v>
      </c>
      <c r="AF35" s="45" t="e" cm="1">
        <f t="array" ref="AF35">INDEX(#REF!,MATCH(1,(#REF!=SMALL(#REF!,'Analysis Final Result'!$B35))*(COUNTIF('Analysis Final Result'!AF$31:AF34,#REF!)=0),0))</f>
        <v>#REF!</v>
      </c>
      <c r="AG35" s="45" t="e" cm="1">
        <f t="array" ref="AG35">INDEX(#REF!,MATCH(1,(#REF!=SMALL(#REF!,'Analysis Final Result'!$B35))*(COUNTIF('Analysis Final Result'!AG$31:AG34,#REF!)=0),0))</f>
        <v>#REF!</v>
      </c>
      <c r="AH35" s="45" t="e" cm="1">
        <f t="array" ref="AH35">INDEX(#REF!,MATCH(1,(#REF!=SMALL(#REF!,'Analysis Final Result'!$B35))*(COUNTIF('Analysis Final Result'!AH$31:AH34,#REF!)=0),0))</f>
        <v>#REF!</v>
      </c>
      <c r="AI35" s="45" t="e" cm="1">
        <f t="array" ref="AI35">INDEX(#REF!,MATCH(1,(#REF!=SMALL(#REF!,'Analysis Final Result'!$B35))*(COUNTIF('Analysis Final Result'!AI$31:AI34,#REF!)=0),0))</f>
        <v>#REF!</v>
      </c>
      <c r="AJ35" s="45" t="e" cm="1">
        <f t="array" ref="AJ35">INDEX(#REF!,MATCH(1,(#REF!=SMALL(#REF!,'Analysis Final Result'!$B35))*(COUNTIF('Analysis Final Result'!AJ$31:AJ34,#REF!)=0),0))</f>
        <v>#REF!</v>
      </c>
      <c r="AK35" s="45" t="e" cm="1">
        <f t="array" ref="AK35">INDEX(#REF!,MATCH(1,(#REF!=SMALL(#REF!,'Analysis Final Result'!$B35))*(COUNTIF('Analysis Final Result'!AK$31:AK34,#REF!)=0),0))</f>
        <v>#REF!</v>
      </c>
      <c r="AL35" s="45" t="e" cm="1">
        <f t="array" ref="AL35">INDEX(#REF!,MATCH(1,(#REF!=SMALL(#REF!,'Analysis Final Result'!$B35))*(COUNTIF('Analysis Final Result'!AL$31:AL34,#REF!)=0),0))</f>
        <v>#REF!</v>
      </c>
      <c r="AM35" s="45" t="e" cm="1">
        <f t="array" ref="AM35">INDEX(#REF!,MATCH(1,(#REF!=SMALL(#REF!,'Analysis Final Result'!$B35))*(COUNTIF('Analysis Final Result'!AM$31:AM34,#REF!)=0),0))</f>
        <v>#REF!</v>
      </c>
      <c r="AN35" s="45" t="e" cm="1">
        <f t="array" ref="AN35">INDEX(#REF!,MATCH(1,(#REF!=SMALL(#REF!,'Analysis Final Result'!$B35))*(COUNTIF('Analysis Final Result'!AN$31:AN34,#REF!)=0),0))</f>
        <v>#REF!</v>
      </c>
      <c r="AO35" s="45" t="e" cm="1">
        <f t="array" ref="AO35">INDEX(#REF!,MATCH(1,(#REF!=SMALL(#REF!,'Analysis Final Result'!$B35))*(COUNTIF('Analysis Final Result'!AO$31:AO34,#REF!)=0),0))</f>
        <v>#REF!</v>
      </c>
      <c r="AP35" s="45" t="e" cm="1">
        <f t="array" ref="AP35">INDEX(#REF!,MATCH(1,(#REF!=SMALL(#REF!,'Analysis Final Result'!$B35))*(COUNTIF('Analysis Final Result'!AP$31:AP34,#REF!)=0),0))</f>
        <v>#REF!</v>
      </c>
      <c r="AQ35"/>
      <c r="AR35" s="54" t="str">
        <f ca="1"/>
        <v>Biodiversity</v>
      </c>
      <c r="AS35">
        <f ca="1"/>
        <v>42</v>
      </c>
      <c r="AT35" s="7">
        <f ca="1"/>
        <v>0</v>
      </c>
      <c r="AU35" s="7">
        <f ca="1"/>
        <v>2.625</v>
      </c>
    </row>
    <row r="36" spans="1:47" s="54" customFormat="1" ht="15.75" thickTop="1" x14ac:dyDescent="0.25">
      <c r="A36" s="21"/>
      <c r="B36" s="22"/>
      <c r="C36" s="21"/>
      <c r="D36" s="21"/>
      <c r="E36" s="9"/>
      <c r="F36" s="21"/>
      <c r="G36" s="10"/>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c r="AR36" s="54" t="str">
        <f ca="1"/>
        <v>Costs</v>
      </c>
      <c r="AS36">
        <f ca="1"/>
        <v>40</v>
      </c>
      <c r="AT36" s="7">
        <f ca="1"/>
        <v>0</v>
      </c>
      <c r="AU36" s="7">
        <f ca="1"/>
        <v>3.0769230769230771</v>
      </c>
    </row>
    <row r="37" spans="1:47" s="54" customFormat="1" ht="20.25" thickBot="1" x14ac:dyDescent="0.35">
      <c r="A37" s="1"/>
      <c r="B37" s="11"/>
      <c r="C37" s="218" t="s">
        <v>598</v>
      </c>
      <c r="D37" s="218"/>
      <c r="E37" s="218"/>
      <c r="F37" s="218"/>
      <c r="G37" s="218"/>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c r="AR37" s="54" t="str">
        <f ca="1"/>
        <v>Catch composition</v>
      </c>
      <c r="AS37">
        <f ca="1"/>
        <v>39</v>
      </c>
      <c r="AT37" s="7">
        <f ca="1"/>
        <v>0</v>
      </c>
      <c r="AU37" s="7">
        <f ca="1"/>
        <v>3</v>
      </c>
    </row>
    <row r="38" spans="1:47" s="54" customFormat="1" ht="16.5" thickTop="1" thickBot="1" x14ac:dyDescent="0.3">
      <c r="A38" s="20" t="s">
        <v>568</v>
      </c>
      <c r="B38" s="20"/>
      <c r="C38" s="13" t="str">
        <f>C4</f>
        <v>Biodiversity</v>
      </c>
      <c r="D38" s="13" t="str">
        <f>D4</f>
        <v>Food-web</v>
      </c>
      <c r="E38" s="13" t="str">
        <f>E4</f>
        <v>Seafloor integrity</v>
      </c>
      <c r="F38" s="13" t="str">
        <f>F4</f>
        <v>Noise</v>
      </c>
      <c r="G38" s="13" t="str">
        <f>G4</f>
        <v>CO2-emissions</v>
      </c>
      <c r="H38" s="13" t="str">
        <f t="shared" ref="H38:P38" si="17">H4</f>
        <v>Catch composition</v>
      </c>
      <c r="I38" s="13" t="str">
        <f t="shared" si="17"/>
        <v>Bycatch quantity</v>
      </c>
      <c r="J38" s="13" t="str">
        <f t="shared" si="17"/>
        <v>Costs</v>
      </c>
      <c r="K38" s="13" t="str">
        <f t="shared" si="17"/>
        <v>Revenue</v>
      </c>
      <c r="L38" s="13" t="str">
        <f t="shared" si="17"/>
        <v>Business structure</v>
      </c>
      <c r="M38" s="13" t="str">
        <f t="shared" si="17"/>
        <v>Working rhythm</v>
      </c>
      <c r="N38" s="13" t="str">
        <f t="shared" si="17"/>
        <v>Polyvalence (different strategies)</v>
      </c>
      <c r="O38" s="13" t="str">
        <f t="shared" si="17"/>
        <v>Competition</v>
      </c>
      <c r="P38" s="13" t="str">
        <f t="shared" si="17"/>
        <v>Community</v>
      </c>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c r="AR38" s="54" t="str">
        <f ca="1"/>
        <v>Food-web</v>
      </c>
      <c r="AS38">
        <f ca="1"/>
        <v>37</v>
      </c>
      <c r="AT38" s="7">
        <f ca="1"/>
        <v>0</v>
      </c>
      <c r="AU38" s="7">
        <f ca="1"/>
        <v>2.4666666666666668</v>
      </c>
    </row>
    <row r="39" spans="1:47" s="54" customFormat="1" ht="16.5" thickTop="1" thickBot="1" x14ac:dyDescent="0.3">
      <c r="A39" s="13" t="s">
        <v>599</v>
      </c>
      <c r="B39" s="13">
        <v>1</v>
      </c>
      <c r="C39" s="45">
        <f ca="1">LARGE('Analysis Answers Matrix'!D$3:D$52,1)</f>
        <v>4</v>
      </c>
      <c r="D39" s="45">
        <f ca="1">LARGE('Analysis Answers Matrix'!E$3:E$52,1)</f>
        <v>4</v>
      </c>
      <c r="E39" s="45">
        <f ca="1">LARGE('Analysis Answers Matrix'!F$3:F$52,1)</f>
        <v>4</v>
      </c>
      <c r="F39" s="45">
        <f ca="1">LARGE('Analysis Answers Matrix'!G$3:G$52,1)</f>
        <v>4</v>
      </c>
      <c r="G39" s="45">
        <f ca="1">LARGE('Analysis Answers Matrix'!H$3:H$52,1)</f>
        <v>4</v>
      </c>
      <c r="H39" s="45">
        <f ca="1">LARGE('Analysis Answers Matrix'!I$3:I$52,1)</f>
        <v>5</v>
      </c>
      <c r="I39" s="45">
        <f ca="1">LARGE('Analysis Answers Matrix'!J$3:J$52,1)</f>
        <v>5</v>
      </c>
      <c r="J39" s="45">
        <f ca="1">LARGE('Analysis Answers Matrix'!K$3:K$52,1)</f>
        <v>5</v>
      </c>
      <c r="K39" s="45">
        <f ca="1">LARGE('Analysis Answers Matrix'!L$3:L$52,1)</f>
        <v>5</v>
      </c>
      <c r="L39" s="45">
        <f ca="1">LARGE('Analysis Answers Matrix'!M$3:M$52,1)</f>
        <v>5</v>
      </c>
      <c r="M39" s="45">
        <f ca="1">LARGE('Analysis Answers Matrix'!N$3:N$52,1)</f>
        <v>4</v>
      </c>
      <c r="N39" s="45">
        <f ca="1">LARGE('Analysis Answers Matrix'!O$3:O$52,1)</f>
        <v>5</v>
      </c>
      <c r="O39" s="45">
        <f ca="1">LARGE('Analysis Answers Matrix'!P$3:P$52,1)</f>
        <v>5</v>
      </c>
      <c r="P39" s="45">
        <f ca="1">LARGE('Analysis Answers Matrix'!Q$3:Q$52,1)</f>
        <v>4</v>
      </c>
      <c r="Q39" s="45" t="e">
        <f>LARGE(#REF!,1)</f>
        <v>#REF!</v>
      </c>
      <c r="R39" s="45" t="e">
        <f>LARGE(#REF!,1)</f>
        <v>#REF!</v>
      </c>
      <c r="S39" s="45" t="e">
        <f>LARGE(#REF!,1)</f>
        <v>#REF!</v>
      </c>
      <c r="T39" s="45" t="e">
        <f>LARGE(#REF!,1)</f>
        <v>#REF!</v>
      </c>
      <c r="U39" s="45" t="e">
        <f>LARGE(#REF!,1)</f>
        <v>#REF!</v>
      </c>
      <c r="V39" s="45" t="e">
        <f>LARGE(#REF!,1)</f>
        <v>#REF!</v>
      </c>
      <c r="W39" s="45" t="e">
        <f>LARGE(#REF!,1)</f>
        <v>#REF!</v>
      </c>
      <c r="X39" s="45" t="e">
        <f>LARGE(#REF!,1)</f>
        <v>#REF!</v>
      </c>
      <c r="Y39" s="45" t="e">
        <f>LARGE(#REF!,1)</f>
        <v>#REF!</v>
      </c>
      <c r="Z39" s="45" t="e">
        <f>LARGE(#REF!,1)</f>
        <v>#REF!</v>
      </c>
      <c r="AA39" s="45" t="e">
        <f>LARGE(#REF!,1)</f>
        <v>#REF!</v>
      </c>
      <c r="AB39" s="45" t="e">
        <f>LARGE(#REF!,1)</f>
        <v>#REF!</v>
      </c>
      <c r="AC39" s="45" t="e">
        <f>LARGE(#REF!,1)</f>
        <v>#REF!</v>
      </c>
      <c r="AD39" s="45" t="e">
        <f>LARGE(#REF!,1)</f>
        <v>#REF!</v>
      </c>
      <c r="AE39" s="45" t="e">
        <f>LARGE(#REF!,1)</f>
        <v>#REF!</v>
      </c>
      <c r="AF39" s="45" t="e">
        <f>LARGE(#REF!,1)</f>
        <v>#REF!</v>
      </c>
      <c r="AG39" s="45" t="e">
        <f>LARGE(#REF!,1)</f>
        <v>#REF!</v>
      </c>
      <c r="AH39" s="45" t="e">
        <f>LARGE(#REF!,1)</f>
        <v>#REF!</v>
      </c>
      <c r="AI39" s="45" t="e">
        <f>LARGE(#REF!,1)</f>
        <v>#REF!</v>
      </c>
      <c r="AJ39" s="45" t="e">
        <f>LARGE(#REF!,1)</f>
        <v>#REF!</v>
      </c>
      <c r="AK39" s="45" t="e">
        <f>LARGE(#REF!,1)</f>
        <v>#REF!</v>
      </c>
      <c r="AL39" s="45" t="e">
        <f>LARGE(#REF!,1)</f>
        <v>#REF!</v>
      </c>
      <c r="AM39" s="45" t="e">
        <f>LARGE(#REF!,1)</f>
        <v>#REF!</v>
      </c>
      <c r="AN39" s="45" t="e">
        <f>LARGE(#REF!,1)</f>
        <v>#REF!</v>
      </c>
      <c r="AO39" s="45" t="e">
        <f>LARGE(#REF!,1)</f>
        <v>#REF!</v>
      </c>
      <c r="AP39" s="45" t="e">
        <f>LARGE(#REF!,1)</f>
        <v>#REF!</v>
      </c>
      <c r="AQ39"/>
      <c r="AR39" s="54" t="str">
        <f ca="1"/>
        <v>Polyvalence (different strategies)</v>
      </c>
      <c r="AS39">
        <f ca="1"/>
        <v>34</v>
      </c>
      <c r="AT39" s="7">
        <f ca="1"/>
        <v>0</v>
      </c>
      <c r="AU39" s="7">
        <f ca="1"/>
        <v>2.6153846153846154</v>
      </c>
    </row>
    <row r="40" spans="1:47" s="54" customFormat="1" ht="16.5" thickTop="1" thickBot="1" x14ac:dyDescent="0.3">
      <c r="A40" s="13" t="s">
        <v>600</v>
      </c>
      <c r="B40" s="13">
        <v>2</v>
      </c>
      <c r="C40" s="45">
        <f ca="1">LARGE('Analysis Answers Matrix'!D$3:D$52,2)</f>
        <v>4</v>
      </c>
      <c r="D40" s="45">
        <f ca="1">LARGE('Analysis Answers Matrix'!E$3:E$52,2)</f>
        <v>4</v>
      </c>
      <c r="E40" s="45">
        <f ca="1">LARGE('Analysis Answers Matrix'!F$3:F$52,2)</f>
        <v>3</v>
      </c>
      <c r="F40" s="45">
        <f ca="1">LARGE('Analysis Answers Matrix'!G$3:G$52,2)</f>
        <v>4</v>
      </c>
      <c r="G40" s="45">
        <f ca="1">LARGE('Analysis Answers Matrix'!H$3:H$52,2)</f>
        <v>4</v>
      </c>
      <c r="H40" s="45">
        <f ca="1">LARGE('Analysis Answers Matrix'!I$3:I$52,2)</f>
        <v>5</v>
      </c>
      <c r="I40" s="45">
        <f ca="1">LARGE('Analysis Answers Matrix'!J$3:J$52,2)</f>
        <v>5</v>
      </c>
      <c r="J40" s="45">
        <f ca="1">LARGE('Analysis Answers Matrix'!K$3:K$52,2)</f>
        <v>5</v>
      </c>
      <c r="K40" s="45">
        <f ca="1">LARGE('Analysis Answers Matrix'!L$3:L$52,2)</f>
        <v>5</v>
      </c>
      <c r="L40" s="45">
        <f ca="1">LARGE('Analysis Answers Matrix'!M$3:M$52,2)</f>
        <v>4</v>
      </c>
      <c r="M40" s="45">
        <f ca="1">LARGE('Analysis Answers Matrix'!N$3:N$52,2)</f>
        <v>4</v>
      </c>
      <c r="N40" s="45">
        <f ca="1">LARGE('Analysis Answers Matrix'!O$3:O$52,2)</f>
        <v>4</v>
      </c>
      <c r="O40" s="45">
        <f ca="1">LARGE('Analysis Answers Matrix'!P$3:P$52,2)</f>
        <v>5</v>
      </c>
      <c r="P40" s="45">
        <f ca="1">LARGE('Analysis Answers Matrix'!Q$3:Q$52,2)</f>
        <v>4</v>
      </c>
      <c r="Q40" s="45" t="e">
        <f>LARGE(#REF!,2)</f>
        <v>#REF!</v>
      </c>
      <c r="R40" s="45" t="e">
        <f>LARGE(#REF!,2)</f>
        <v>#REF!</v>
      </c>
      <c r="S40" s="45" t="e">
        <f>LARGE(#REF!,2)</f>
        <v>#REF!</v>
      </c>
      <c r="T40" s="45" t="e">
        <f>LARGE(#REF!,2)</f>
        <v>#REF!</v>
      </c>
      <c r="U40" s="45" t="e">
        <f>LARGE(#REF!,2)</f>
        <v>#REF!</v>
      </c>
      <c r="V40" s="45" t="e">
        <f>LARGE(#REF!,2)</f>
        <v>#REF!</v>
      </c>
      <c r="W40" s="45" t="e">
        <f>LARGE(#REF!,2)</f>
        <v>#REF!</v>
      </c>
      <c r="X40" s="45" t="e">
        <f>LARGE(#REF!,2)</f>
        <v>#REF!</v>
      </c>
      <c r="Y40" s="45" t="e">
        <f>LARGE(#REF!,2)</f>
        <v>#REF!</v>
      </c>
      <c r="Z40" s="45" t="e">
        <f>LARGE(#REF!,2)</f>
        <v>#REF!</v>
      </c>
      <c r="AA40" s="45" t="e">
        <f>LARGE(#REF!,2)</f>
        <v>#REF!</v>
      </c>
      <c r="AB40" s="45" t="e">
        <f>LARGE(#REF!,2)</f>
        <v>#REF!</v>
      </c>
      <c r="AC40" s="45" t="e">
        <f>LARGE(#REF!,2)</f>
        <v>#REF!</v>
      </c>
      <c r="AD40" s="45" t="e">
        <f>LARGE(#REF!,2)</f>
        <v>#REF!</v>
      </c>
      <c r="AE40" s="45" t="e">
        <f>LARGE(#REF!,2)</f>
        <v>#REF!</v>
      </c>
      <c r="AF40" s="45" t="e">
        <f>LARGE(#REF!,2)</f>
        <v>#REF!</v>
      </c>
      <c r="AG40" s="45" t="e">
        <f>LARGE(#REF!,2)</f>
        <v>#REF!</v>
      </c>
      <c r="AH40" s="45" t="e">
        <f>LARGE(#REF!,2)</f>
        <v>#REF!</v>
      </c>
      <c r="AI40" s="45" t="e">
        <f>LARGE(#REF!,2)</f>
        <v>#REF!</v>
      </c>
      <c r="AJ40" s="45" t="e">
        <f>LARGE(#REF!,2)</f>
        <v>#REF!</v>
      </c>
      <c r="AK40" s="45" t="e">
        <f>LARGE(#REF!,2)</f>
        <v>#REF!</v>
      </c>
      <c r="AL40" s="45" t="e">
        <f>LARGE(#REF!,2)</f>
        <v>#REF!</v>
      </c>
      <c r="AM40" s="45" t="e">
        <f>LARGE(#REF!,2)</f>
        <v>#REF!</v>
      </c>
      <c r="AN40" s="45" t="e">
        <f>LARGE(#REF!,2)</f>
        <v>#REF!</v>
      </c>
      <c r="AO40" s="45" t="e">
        <f>LARGE(#REF!,2)</f>
        <v>#REF!</v>
      </c>
      <c r="AP40" s="45" t="e">
        <f>LARGE(#REF!,2)</f>
        <v>#REF!</v>
      </c>
      <c r="AQ40"/>
      <c r="AR40" s="54" t="str">
        <f ca="1"/>
        <v>Seafloor integrity</v>
      </c>
      <c r="AS40">
        <f ca="1"/>
        <v>33</v>
      </c>
      <c r="AT40" s="7">
        <f ca="1"/>
        <v>0</v>
      </c>
      <c r="AU40" s="7">
        <f ca="1"/>
        <v>2.5384615384615383</v>
      </c>
    </row>
    <row r="41" spans="1:47" s="54" customFormat="1" ht="30.6" customHeight="1" thickTop="1" thickBot="1" x14ac:dyDescent="0.3">
      <c r="A41" s="13" t="s">
        <v>601</v>
      </c>
      <c r="B41" s="13">
        <v>3</v>
      </c>
      <c r="C41" s="45">
        <f ca="1">LARGE('Analysis Answers Matrix'!D$3:D$52,3)</f>
        <v>4</v>
      </c>
      <c r="D41" s="45">
        <f ca="1">LARGE('Analysis Answers Matrix'!E$3:E$52,3)</f>
        <v>3</v>
      </c>
      <c r="E41" s="45">
        <f ca="1">LARGE('Analysis Answers Matrix'!F$3:F$52,3)</f>
        <v>3</v>
      </c>
      <c r="F41" s="45">
        <f ca="1">LARGE('Analysis Answers Matrix'!G$3:G$52,3)</f>
        <v>3</v>
      </c>
      <c r="G41" s="45">
        <f ca="1">LARGE('Analysis Answers Matrix'!H$3:H$52,3)</f>
        <v>3</v>
      </c>
      <c r="H41" s="45">
        <f ca="1">LARGE('Analysis Answers Matrix'!I$3:I$52,3)</f>
        <v>4</v>
      </c>
      <c r="I41" s="45">
        <f ca="1">LARGE('Analysis Answers Matrix'!J$3:J$52,3)</f>
        <v>4</v>
      </c>
      <c r="J41" s="45">
        <f ca="1">LARGE('Analysis Answers Matrix'!K$3:K$52,3)</f>
        <v>4</v>
      </c>
      <c r="K41" s="45">
        <f ca="1">LARGE('Analysis Answers Matrix'!L$3:L$52,3)</f>
        <v>5</v>
      </c>
      <c r="L41" s="45">
        <f ca="1">LARGE('Analysis Answers Matrix'!M$3:M$52,3)</f>
        <v>3</v>
      </c>
      <c r="M41" s="45">
        <f ca="1">LARGE('Analysis Answers Matrix'!N$3:N$52,3)</f>
        <v>4</v>
      </c>
      <c r="N41" s="45">
        <f ca="1">LARGE('Analysis Answers Matrix'!O$3:O$52,3)</f>
        <v>4</v>
      </c>
      <c r="O41" s="45">
        <f ca="1">LARGE('Analysis Answers Matrix'!P$3:P$52,3)</f>
        <v>4</v>
      </c>
      <c r="P41" s="45">
        <f ca="1">LARGE('Analysis Answers Matrix'!Q$3:Q$52,3)</f>
        <v>3</v>
      </c>
      <c r="Q41" s="45" t="e">
        <f>LARGE(#REF!,3)</f>
        <v>#REF!</v>
      </c>
      <c r="R41" s="45" t="e">
        <f>LARGE(#REF!,3)</f>
        <v>#REF!</v>
      </c>
      <c r="S41" s="45" t="e">
        <f>LARGE(#REF!,3)</f>
        <v>#REF!</v>
      </c>
      <c r="T41" s="45" t="e">
        <f>LARGE(#REF!,3)</f>
        <v>#REF!</v>
      </c>
      <c r="U41" s="45" t="e">
        <f>LARGE(#REF!,3)</f>
        <v>#REF!</v>
      </c>
      <c r="V41" s="45" t="e">
        <f>LARGE(#REF!,3)</f>
        <v>#REF!</v>
      </c>
      <c r="W41" s="45" t="e">
        <f>LARGE(#REF!,3)</f>
        <v>#REF!</v>
      </c>
      <c r="X41" s="45" t="e">
        <f>LARGE(#REF!,3)</f>
        <v>#REF!</v>
      </c>
      <c r="Y41" s="45" t="e">
        <f>LARGE(#REF!,3)</f>
        <v>#REF!</v>
      </c>
      <c r="Z41" s="45" t="e">
        <f>LARGE(#REF!,3)</f>
        <v>#REF!</v>
      </c>
      <c r="AA41" s="45" t="e">
        <f>LARGE(#REF!,3)</f>
        <v>#REF!</v>
      </c>
      <c r="AB41" s="45" t="e">
        <f>LARGE(#REF!,3)</f>
        <v>#REF!</v>
      </c>
      <c r="AC41" s="45" t="e">
        <f>LARGE(#REF!,3)</f>
        <v>#REF!</v>
      </c>
      <c r="AD41" s="45" t="e">
        <f>LARGE(#REF!,3)</f>
        <v>#REF!</v>
      </c>
      <c r="AE41" s="45" t="e">
        <f>LARGE(#REF!,3)</f>
        <v>#REF!</v>
      </c>
      <c r="AF41" s="45" t="e">
        <f>LARGE(#REF!,3)</f>
        <v>#REF!</v>
      </c>
      <c r="AG41" s="45" t="e">
        <f>LARGE(#REF!,3)</f>
        <v>#REF!</v>
      </c>
      <c r="AH41" s="45" t="e">
        <f>LARGE(#REF!,3)</f>
        <v>#REF!</v>
      </c>
      <c r="AI41" s="45" t="e">
        <f>LARGE(#REF!,3)</f>
        <v>#REF!</v>
      </c>
      <c r="AJ41" s="45" t="e">
        <f>LARGE(#REF!,3)</f>
        <v>#REF!</v>
      </c>
      <c r="AK41" s="45" t="e">
        <f>LARGE(#REF!,3)</f>
        <v>#REF!</v>
      </c>
      <c r="AL41" s="45" t="e">
        <f>LARGE(#REF!,3)</f>
        <v>#REF!</v>
      </c>
      <c r="AM41" s="45" t="e">
        <f>LARGE(#REF!,3)</f>
        <v>#REF!</v>
      </c>
      <c r="AN41" s="45" t="e">
        <f>LARGE(#REF!,3)</f>
        <v>#REF!</v>
      </c>
      <c r="AO41" s="45" t="e">
        <f>LARGE(#REF!,3)</f>
        <v>#REF!</v>
      </c>
      <c r="AP41" s="45" t="e">
        <f>LARGE(#REF!,3)</f>
        <v>#REF!</v>
      </c>
      <c r="AQ41"/>
      <c r="AR41" s="54" t="str">
        <f ca="1"/>
        <v>Business structure</v>
      </c>
      <c r="AS41">
        <f ca="1"/>
        <v>32</v>
      </c>
      <c r="AT41" s="7">
        <f ca="1"/>
        <v>0</v>
      </c>
      <c r="AU41" s="7">
        <f ca="1"/>
        <v>2.2857142857142856</v>
      </c>
    </row>
    <row r="42" spans="1:47" s="54" customFormat="1" ht="30.6" customHeight="1" thickTop="1" thickBot="1" x14ac:dyDescent="0.3">
      <c r="A42" s="13" t="s">
        <v>602</v>
      </c>
      <c r="B42" s="13">
        <v>4</v>
      </c>
      <c r="C42" s="45">
        <f ca="1">LARGE('Analysis Answers Matrix'!D$3:D$52,4)</f>
        <v>4</v>
      </c>
      <c r="D42" s="45">
        <f ca="1">LARGE('Analysis Answers Matrix'!E$3:E$52,4)</f>
        <v>3</v>
      </c>
      <c r="E42" s="45">
        <f ca="1">LARGE('Analysis Answers Matrix'!F$3:F$52,4)</f>
        <v>3</v>
      </c>
      <c r="F42" s="45">
        <f ca="1">LARGE('Analysis Answers Matrix'!G$3:G$52,4)</f>
        <v>3</v>
      </c>
      <c r="G42" s="45">
        <f ca="1">LARGE('Analysis Answers Matrix'!H$3:H$52,4)</f>
        <v>3</v>
      </c>
      <c r="H42" s="45">
        <f ca="1">LARGE('Analysis Answers Matrix'!I$3:I$52,4)</f>
        <v>4</v>
      </c>
      <c r="I42" s="45">
        <f ca="1">LARGE('Analysis Answers Matrix'!J$3:J$52,4)</f>
        <v>3</v>
      </c>
      <c r="J42" s="45">
        <f ca="1">LARGE('Analysis Answers Matrix'!K$3:K$52,4)</f>
        <v>4</v>
      </c>
      <c r="K42" s="45">
        <f ca="1">LARGE('Analysis Answers Matrix'!L$3:L$52,4)</f>
        <v>5</v>
      </c>
      <c r="L42" s="45">
        <f ca="1">LARGE('Analysis Answers Matrix'!M$3:M$52,4)</f>
        <v>3</v>
      </c>
      <c r="M42" s="45">
        <f ca="1">LARGE('Analysis Answers Matrix'!N$3:N$52,4)</f>
        <v>4</v>
      </c>
      <c r="N42" s="45">
        <f ca="1">LARGE('Analysis Answers Matrix'!O$3:O$52,4)</f>
        <v>4</v>
      </c>
      <c r="O42" s="45">
        <f ca="1">LARGE('Analysis Answers Matrix'!P$3:P$52,4)</f>
        <v>4</v>
      </c>
      <c r="P42" s="45">
        <f ca="1">LARGE('Analysis Answers Matrix'!Q$3:Q$52,4)</f>
        <v>3</v>
      </c>
      <c r="Q42" s="45" t="e">
        <f>LARGE(#REF!,4)</f>
        <v>#REF!</v>
      </c>
      <c r="R42" s="45" t="e">
        <f>LARGE(#REF!,4)</f>
        <v>#REF!</v>
      </c>
      <c r="S42" s="45" t="e">
        <f>LARGE(#REF!,4)</f>
        <v>#REF!</v>
      </c>
      <c r="T42" s="45" t="e">
        <f>LARGE(#REF!,4)</f>
        <v>#REF!</v>
      </c>
      <c r="U42" s="45" t="e">
        <f>LARGE(#REF!,4)</f>
        <v>#REF!</v>
      </c>
      <c r="V42" s="45" t="e">
        <f>LARGE(#REF!,4)</f>
        <v>#REF!</v>
      </c>
      <c r="W42" s="45" t="e">
        <f>LARGE(#REF!,4)</f>
        <v>#REF!</v>
      </c>
      <c r="X42" s="45" t="e">
        <f>LARGE(#REF!,4)</f>
        <v>#REF!</v>
      </c>
      <c r="Y42" s="45" t="e">
        <f>LARGE(#REF!,4)</f>
        <v>#REF!</v>
      </c>
      <c r="Z42" s="45" t="e">
        <f>LARGE(#REF!,4)</f>
        <v>#REF!</v>
      </c>
      <c r="AA42" s="45" t="e">
        <f>LARGE(#REF!,4)</f>
        <v>#REF!</v>
      </c>
      <c r="AB42" s="45" t="e">
        <f>LARGE(#REF!,4)</f>
        <v>#REF!</v>
      </c>
      <c r="AC42" s="45" t="e">
        <f>LARGE(#REF!,4)</f>
        <v>#REF!</v>
      </c>
      <c r="AD42" s="45" t="e">
        <f>LARGE(#REF!,4)</f>
        <v>#REF!</v>
      </c>
      <c r="AE42" s="45" t="e">
        <f>LARGE(#REF!,4)</f>
        <v>#REF!</v>
      </c>
      <c r="AF42" s="45" t="e">
        <f>LARGE(#REF!,4)</f>
        <v>#REF!</v>
      </c>
      <c r="AG42" s="45" t="e">
        <f>LARGE(#REF!,4)</f>
        <v>#REF!</v>
      </c>
      <c r="AH42" s="45" t="e">
        <f>LARGE(#REF!,4)</f>
        <v>#REF!</v>
      </c>
      <c r="AI42" s="45" t="e">
        <f>LARGE(#REF!,4)</f>
        <v>#REF!</v>
      </c>
      <c r="AJ42" s="45" t="e">
        <f>LARGE(#REF!,4)</f>
        <v>#REF!</v>
      </c>
      <c r="AK42" s="45" t="e">
        <f>LARGE(#REF!,4)</f>
        <v>#REF!</v>
      </c>
      <c r="AL42" s="45" t="e">
        <f>LARGE(#REF!,4)</f>
        <v>#REF!</v>
      </c>
      <c r="AM42" s="45" t="e">
        <f>LARGE(#REF!,4)</f>
        <v>#REF!</v>
      </c>
      <c r="AN42" s="45" t="e">
        <f>LARGE(#REF!,4)</f>
        <v>#REF!</v>
      </c>
      <c r="AO42" s="45" t="e">
        <f>LARGE(#REF!,4)</f>
        <v>#REF!</v>
      </c>
      <c r="AP42" s="45" t="e">
        <f>LARGE(#REF!,4)</f>
        <v>#REF!</v>
      </c>
      <c r="AQ42"/>
      <c r="AR42" s="54" t="str">
        <f ca="1"/>
        <v>Working rhythm</v>
      </c>
      <c r="AS42">
        <f ca="1"/>
        <v>32</v>
      </c>
      <c r="AT42" s="7">
        <f ca="1"/>
        <v>0</v>
      </c>
      <c r="AU42" s="7">
        <f ca="1"/>
        <v>2.1333333333333333</v>
      </c>
    </row>
    <row r="43" spans="1:47" s="54" customFormat="1" ht="16.5" thickTop="1" thickBot="1" x14ac:dyDescent="0.3">
      <c r="A43" s="13" t="s">
        <v>603</v>
      </c>
      <c r="B43" s="13">
        <v>5</v>
      </c>
      <c r="C43" s="45">
        <f ca="1">LARGE('Analysis Answers Matrix'!D$3:D$52,5)</f>
        <v>3</v>
      </c>
      <c r="D43" s="45">
        <f ca="1">LARGE('Analysis Answers Matrix'!E$3:E$52,5)</f>
        <v>3</v>
      </c>
      <c r="E43" s="45">
        <f ca="1">LARGE('Analysis Answers Matrix'!F$3:F$52,5)</f>
        <v>3</v>
      </c>
      <c r="F43" s="45">
        <f ca="1">LARGE('Analysis Answers Matrix'!G$3:G$52,5)</f>
        <v>3</v>
      </c>
      <c r="G43" s="45">
        <f ca="1">LARGE('Analysis Answers Matrix'!H$3:H$52,5)</f>
        <v>3</v>
      </c>
      <c r="H43" s="45">
        <f ca="1">LARGE('Analysis Answers Matrix'!I$3:I$52,5)</f>
        <v>4</v>
      </c>
      <c r="I43" s="45">
        <f ca="1">LARGE('Analysis Answers Matrix'!J$3:J$52,5)</f>
        <v>3</v>
      </c>
      <c r="J43" s="45">
        <f ca="1">LARGE('Analysis Answers Matrix'!K$3:K$52,5)</f>
        <v>4</v>
      </c>
      <c r="K43" s="45">
        <f ca="1">LARGE('Analysis Answers Matrix'!L$3:L$52,5)</f>
        <v>4</v>
      </c>
      <c r="L43" s="45">
        <f ca="1">LARGE('Analysis Answers Matrix'!M$3:M$52,5)</f>
        <v>3</v>
      </c>
      <c r="M43" s="45">
        <f ca="1">LARGE('Analysis Answers Matrix'!N$3:N$52,5)</f>
        <v>3</v>
      </c>
      <c r="N43" s="45">
        <f ca="1">LARGE('Analysis Answers Matrix'!O$3:O$52,5)</f>
        <v>3</v>
      </c>
      <c r="O43" s="45">
        <f ca="1">LARGE('Analysis Answers Matrix'!P$3:P$52,5)</f>
        <v>4</v>
      </c>
      <c r="P43" s="45">
        <f ca="1">LARGE('Analysis Answers Matrix'!Q$3:Q$52,5)</f>
        <v>3</v>
      </c>
      <c r="Q43" s="45" t="e">
        <f>LARGE(#REF!,5)</f>
        <v>#REF!</v>
      </c>
      <c r="R43" s="45" t="e">
        <f>LARGE(#REF!,5)</f>
        <v>#REF!</v>
      </c>
      <c r="S43" s="45" t="e">
        <f>LARGE(#REF!,5)</f>
        <v>#REF!</v>
      </c>
      <c r="T43" s="45" t="e">
        <f>LARGE(#REF!,5)</f>
        <v>#REF!</v>
      </c>
      <c r="U43" s="45" t="e">
        <f>LARGE(#REF!,5)</f>
        <v>#REF!</v>
      </c>
      <c r="V43" s="45" t="e">
        <f>LARGE(#REF!,5)</f>
        <v>#REF!</v>
      </c>
      <c r="W43" s="45" t="e">
        <f>LARGE(#REF!,5)</f>
        <v>#REF!</v>
      </c>
      <c r="X43" s="45" t="e">
        <f>LARGE(#REF!,5)</f>
        <v>#REF!</v>
      </c>
      <c r="Y43" s="45" t="e">
        <f>LARGE(#REF!,5)</f>
        <v>#REF!</v>
      </c>
      <c r="Z43" s="45" t="e">
        <f>LARGE(#REF!,5)</f>
        <v>#REF!</v>
      </c>
      <c r="AA43" s="45" t="e">
        <f>LARGE(#REF!,5)</f>
        <v>#REF!</v>
      </c>
      <c r="AB43" s="45" t="e">
        <f>LARGE(#REF!,5)</f>
        <v>#REF!</v>
      </c>
      <c r="AC43" s="45" t="e">
        <f>LARGE(#REF!,5)</f>
        <v>#REF!</v>
      </c>
      <c r="AD43" s="45" t="e">
        <f>LARGE(#REF!,5)</f>
        <v>#REF!</v>
      </c>
      <c r="AE43" s="45" t="e">
        <f>LARGE(#REF!,5)</f>
        <v>#REF!</v>
      </c>
      <c r="AF43" s="45" t="e">
        <f>LARGE(#REF!,5)</f>
        <v>#REF!</v>
      </c>
      <c r="AG43" s="45" t="e">
        <f>LARGE(#REF!,5)</f>
        <v>#REF!</v>
      </c>
      <c r="AH43" s="45" t="e">
        <f>LARGE(#REF!,5)</f>
        <v>#REF!</v>
      </c>
      <c r="AI43" s="45" t="e">
        <f>LARGE(#REF!,5)</f>
        <v>#REF!</v>
      </c>
      <c r="AJ43" s="45" t="e">
        <f>LARGE(#REF!,5)</f>
        <v>#REF!</v>
      </c>
      <c r="AK43" s="45" t="e">
        <f>LARGE(#REF!,5)</f>
        <v>#REF!</v>
      </c>
      <c r="AL43" s="45" t="e">
        <f>LARGE(#REF!,5)</f>
        <v>#REF!</v>
      </c>
      <c r="AM43" s="45" t="e">
        <f>LARGE(#REF!,5)</f>
        <v>#REF!</v>
      </c>
      <c r="AN43" s="45" t="e">
        <f>LARGE(#REF!,5)</f>
        <v>#REF!</v>
      </c>
      <c r="AO43" s="45" t="e">
        <f>LARGE(#REF!,5)</f>
        <v>#REF!</v>
      </c>
      <c r="AP43" s="45" t="e">
        <f>LARGE(#REF!,5)</f>
        <v>#REF!</v>
      </c>
      <c r="AQ43"/>
      <c r="AR43" s="54" t="str">
        <f ca="1"/>
        <v>Bycatch quantity</v>
      </c>
      <c r="AS43">
        <f ca="1"/>
        <v>31</v>
      </c>
      <c r="AT43" s="7">
        <f ca="1"/>
        <v>0</v>
      </c>
      <c r="AU43" s="7">
        <f ca="1"/>
        <v>2.8181818181818183</v>
      </c>
    </row>
    <row r="44" spans="1:47" s="54" customFormat="1" ht="16.5" thickTop="1" thickBot="1" x14ac:dyDescent="0.3">
      <c r="A44" s="13" t="s">
        <v>604</v>
      </c>
      <c r="B44" s="13">
        <v>6</v>
      </c>
      <c r="C44" s="45">
        <f ca="1">LARGE('Analysis Answers Matrix'!D$3:D$52,6)</f>
        <v>3</v>
      </c>
      <c r="D44" s="45">
        <f ca="1">LARGE('Analysis Answers Matrix'!E$3:E$52,6)</f>
        <v>3</v>
      </c>
      <c r="E44" s="45">
        <f ca="1">LARGE('Analysis Answers Matrix'!F$3:F$52,6)</f>
        <v>3</v>
      </c>
      <c r="F44" s="45">
        <f ca="1">LARGE('Analysis Answers Matrix'!G$3:G$52,6)</f>
        <v>3</v>
      </c>
      <c r="G44" s="45">
        <f ca="1">LARGE('Analysis Answers Matrix'!H$3:H$52,6)</f>
        <v>3</v>
      </c>
      <c r="H44" s="45">
        <f ca="1">LARGE('Analysis Answers Matrix'!I$3:I$52,6)</f>
        <v>3</v>
      </c>
      <c r="I44" s="45">
        <f ca="1">LARGE('Analysis Answers Matrix'!J$3:J$52,6)</f>
        <v>3</v>
      </c>
      <c r="J44" s="45">
        <f ca="1">LARGE('Analysis Answers Matrix'!K$3:K$52,6)</f>
        <v>3</v>
      </c>
      <c r="K44" s="45">
        <f ca="1">LARGE('Analysis Answers Matrix'!L$3:L$52,6)</f>
        <v>4</v>
      </c>
      <c r="L44" s="45">
        <f ca="1">LARGE('Analysis Answers Matrix'!M$3:M$52,6)</f>
        <v>3</v>
      </c>
      <c r="M44" s="45">
        <f ca="1">LARGE('Analysis Answers Matrix'!N$3:N$52,6)</f>
        <v>3</v>
      </c>
      <c r="N44" s="45">
        <f ca="1">LARGE('Analysis Answers Matrix'!O$3:O$52,6)</f>
        <v>3</v>
      </c>
      <c r="O44" s="45">
        <f ca="1">LARGE('Analysis Answers Matrix'!P$3:P$52,6)</f>
        <v>4</v>
      </c>
      <c r="P44" s="45">
        <f ca="1">LARGE('Analysis Answers Matrix'!Q$3:Q$52,6)</f>
        <v>3</v>
      </c>
      <c r="Q44" s="45" t="e">
        <f>SMALL(#REF!,1)</f>
        <v>#REF!</v>
      </c>
      <c r="R44" s="45" t="e">
        <f>SMALL(#REF!,1)</f>
        <v>#REF!</v>
      </c>
      <c r="S44" s="45" t="e">
        <f>SMALL(#REF!,1)</f>
        <v>#REF!</v>
      </c>
      <c r="T44" s="45" t="e">
        <f>SMALL(#REF!,1)</f>
        <v>#REF!</v>
      </c>
      <c r="U44" s="45" t="e">
        <f>SMALL(#REF!,1)</f>
        <v>#REF!</v>
      </c>
      <c r="V44" s="45" t="e">
        <f>SMALL(#REF!,1)</f>
        <v>#REF!</v>
      </c>
      <c r="W44" s="45" t="e">
        <f>SMALL(#REF!,1)</f>
        <v>#REF!</v>
      </c>
      <c r="X44" s="45" t="e">
        <f>SMALL(#REF!,1)</f>
        <v>#REF!</v>
      </c>
      <c r="Y44" s="45" t="e">
        <f>SMALL(#REF!,1)</f>
        <v>#REF!</v>
      </c>
      <c r="Z44" s="45" t="e">
        <f>SMALL(#REF!,1)</f>
        <v>#REF!</v>
      </c>
      <c r="AA44" s="45" t="e">
        <f>SMALL(#REF!,1)</f>
        <v>#REF!</v>
      </c>
      <c r="AB44" s="45" t="e">
        <f>SMALL(#REF!,1)</f>
        <v>#REF!</v>
      </c>
      <c r="AC44" s="45" t="e">
        <f>SMALL(#REF!,1)</f>
        <v>#REF!</v>
      </c>
      <c r="AD44" s="45" t="e">
        <f>SMALL(#REF!,1)</f>
        <v>#REF!</v>
      </c>
      <c r="AE44" s="45" t="e">
        <f>SMALL(#REF!,1)</f>
        <v>#REF!</v>
      </c>
      <c r="AF44" s="45" t="e">
        <f>SMALL(#REF!,1)</f>
        <v>#REF!</v>
      </c>
      <c r="AG44" s="45" t="e">
        <f>SMALL(#REF!,1)</f>
        <v>#REF!</v>
      </c>
      <c r="AH44" s="45" t="e">
        <f>SMALL(#REF!,1)</f>
        <v>#REF!</v>
      </c>
      <c r="AI44" s="45" t="e">
        <f>SMALL(#REF!,1)</f>
        <v>#REF!</v>
      </c>
      <c r="AJ44" s="45" t="e">
        <f>SMALL(#REF!,1)</f>
        <v>#REF!</v>
      </c>
      <c r="AK44" s="45" t="e">
        <f>SMALL(#REF!,1)</f>
        <v>#REF!</v>
      </c>
      <c r="AL44" s="45" t="e">
        <f>SMALL(#REF!,1)</f>
        <v>#REF!</v>
      </c>
      <c r="AM44" s="45" t="e">
        <f>SMALL(#REF!,1)</f>
        <v>#REF!</v>
      </c>
      <c r="AN44" s="45" t="e">
        <f>SMALL(#REF!,1)</f>
        <v>#REF!</v>
      </c>
      <c r="AO44" s="45" t="e">
        <f>SMALL(#REF!,1)</f>
        <v>#REF!</v>
      </c>
      <c r="AP44" s="45" t="e">
        <f>SMALL(#REF!,1)</f>
        <v>#REF!</v>
      </c>
      <c r="AQ44"/>
      <c r="AR44" s="54" t="str">
        <f ca="1"/>
        <v>Noise</v>
      </c>
      <c r="AS44">
        <f ca="1"/>
        <v>28</v>
      </c>
      <c r="AT44" s="7">
        <f ca="1"/>
        <v>0</v>
      </c>
      <c r="AU44" s="7">
        <f ca="1"/>
        <v>2.5454545454545454</v>
      </c>
    </row>
    <row r="45" spans="1:47" s="54" customFormat="1" ht="15.75" thickTop="1" x14ac:dyDescent="0.25">
      <c r="A45" s="21"/>
      <c r="B45" s="22"/>
      <c r="C45" s="21"/>
      <c r="D45" s="21"/>
      <c r="E45" s="9"/>
      <c r="F45" s="21"/>
      <c r="G45" s="10"/>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c r="AR45" s="54" t="str">
        <f ca="1"/>
        <v>Community</v>
      </c>
      <c r="AS45">
        <f ca="1"/>
        <v>28</v>
      </c>
      <c r="AT45" s="7">
        <f ca="1"/>
        <v>0</v>
      </c>
      <c r="AU45" s="7">
        <f ca="1"/>
        <v>2.3333333333333335</v>
      </c>
    </row>
    <row r="46" spans="1:47" s="54" customFormat="1" ht="28.9" customHeight="1" thickBot="1" x14ac:dyDescent="0.3">
      <c r="A46" s="1"/>
      <c r="B46" s="11"/>
      <c r="C46" s="219" t="s">
        <v>605</v>
      </c>
      <c r="D46" s="219"/>
      <c r="E46" s="219"/>
      <c r="F46" s="219"/>
      <c r="G46" s="219"/>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c r="AR46" s="54" t="str">
        <f ca="1"/>
        <v>CO2-emissions</v>
      </c>
      <c r="AS46">
        <f ca="1"/>
        <v>23</v>
      </c>
      <c r="AT46" s="7">
        <f ca="1"/>
        <v>0</v>
      </c>
      <c r="AU46" s="7">
        <f ca="1"/>
        <v>2.5555555555555554</v>
      </c>
    </row>
    <row r="47" spans="1:47" s="54" customFormat="1" ht="28.15" customHeight="1" thickTop="1" thickBot="1" x14ac:dyDescent="0.3">
      <c r="A47" s="20" t="s">
        <v>568</v>
      </c>
      <c r="B47" s="20"/>
      <c r="C47" s="13" t="str">
        <f>C30</f>
        <v>Biodiversity</v>
      </c>
      <c r="D47" s="13" t="str">
        <f>D30</f>
        <v>Food-web</v>
      </c>
      <c r="E47" s="13" t="str">
        <f>E30</f>
        <v>Seafloor integrity</v>
      </c>
      <c r="F47" s="13" t="str">
        <f>F30</f>
        <v>Noise</v>
      </c>
      <c r="G47" s="13" t="str">
        <f>G30</f>
        <v>CO2-emissions</v>
      </c>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c r="AS47"/>
      <c r="AT47" s="7"/>
      <c r="AU47" s="7"/>
    </row>
    <row r="48" spans="1:47" s="54" customFormat="1" ht="31.5" thickTop="1" thickBot="1" x14ac:dyDescent="0.3">
      <c r="A48" s="13" t="s">
        <v>593</v>
      </c>
      <c r="B48" s="13">
        <v>1</v>
      </c>
      <c r="C48" s="95" t="str">
        <f ca="1">INDEX('Admin Output Explanation Single'!C$3:C$34, MATCH(C23, 'Admin Output Explanation Single'!$B$3:$B$34, 0))</f>
        <v>The share of the activity in the MPA dictates how big the displacement of activity will be. The larger the share, the more displacement is expected and hence the higher the impact on biodiversity.</v>
      </c>
      <c r="D48" s="95" t="str">
        <f ca="1">INDEX('Admin Output Explanation Single'!D$3:D$34, MATCH(D23, 'Admin Output Explanation Single'!$B$3:$B$34, 0))</f>
        <v>The share of the activity in the MPA dictates how big the displacement of activity will be. The larger the share, the more displacement is expected and hence the higher the impact on the food-web.</v>
      </c>
      <c r="E48" s="95" t="str">
        <f ca="1">INDEX('Admin Output Explanation Single'!E$3:E$34, MATCH(E23, 'Admin Output Explanation Single'!$B$3:$B$34, 0))</f>
        <v>Variations in target species abundance between alternative areas and within the MPA could impact seafloor integrity. Changes in fishing effort might lead to potential habitat disruption and ecosystem changes as a result of altered fishing pressure.</v>
      </c>
      <c r="F48" s="95" t="str">
        <f ca="1">INDEX('Admin Output Explanation Single'!F$3:F$34, MATCH(F23, 'Admin Output Explanation Single'!$B$3:$B$34, 0))</f>
        <v>The introduction of the MPA leading to longer fishing trips might impact underwater noise levels. Increased vessel traffic and longer travel distances could result in higher noise levels along fishing routes, affecting marine animals' behavior and acoustic environment.</v>
      </c>
      <c r="G48" s="95" t="str">
        <f ca="1">INDEX('Admin Output Explanation Single'!G$3:G$34, MATCH(G23, 'Admin Output Explanation Single'!$B$3:$B$34, 0))</f>
        <v>The introduction of the MPA forcing longer fishing trips has implications for CO2 emissions. Longer travel distances could lead to increased fuel consumption and emissions from fishing vessels, affecting carbon footprints.</v>
      </c>
      <c r="H48" s="95" t="str">
        <f ca="1">INDEX('Admin Output Explanation Single'!H$3:H$34, MATCH(H23, 'Admin Output Explanation Single'!$B$3:$B$34, 0))</f>
        <v>If the target species is absent elsewhere, the catch composition would be significantly affected. Additionally, if the gear in alternative areas is less efficient, catch composition would be affected as well.</v>
      </c>
      <c r="I48" s="95" t="str">
        <f ca="1">INDEX('Admin Output Explanation Single'!I$3:I$34, MATCH(I23, 'Admin Output Explanation Single'!$B$3:$B$34, 0))</f>
        <v>If the target species is absent elsewhere, the bycatch rate would be significantly affected. Additionally, if the gear in alternative areas is less efficient, bycatch rates would be affected as well.</v>
      </c>
      <c r="J48" s="95" t="str">
        <f ca="1">INDEX('Admin Output Explanation Single'!J$3:J$34, MATCH(J23, 'Admin Output Explanation Single'!$B$3:$B$34, 0))</f>
        <v>The displacement of fishing within the MPA to other areas influences fishing costs. If fishing activities are displaced to areas farther from the home port(s), increased travel distances could lead to higher operational costs due to additional fuel and travel time.</v>
      </c>
      <c r="K48" s="95" t="str">
        <f ca="1">INDEX('Admin Output Explanation Single'!K$3:K$34, MATCH(K23, 'Admin Output Explanation Single'!$B$3:$B$34, 0))</f>
        <v>The presence of viable populations in alternative areas relates to fishing revenue. If viable target species exist, fishing efforts might lead to increased revenue. However, revenue might be affected by factors such as market demand and competition.</v>
      </c>
      <c r="L48" s="95" t="str">
        <f ca="1">INDEX('Admin Output Explanation Single'!L$3:L$34, MATCH(L23, 'Admin Output Explanation Single'!$B$3:$B$34, 0))</f>
        <v>Viable populations in alternative areas influence the fishery's business structure. If alternative areas can be exploited, fishermen might adapt their business strategies to target these populations, potentially leading to changes in business models. Larger companies may be better equipped to make such changes, thus larger companies may be put at an advantage.</v>
      </c>
      <c r="M48" s="95" t="str">
        <f ca="1">INDEX('Admin Output Explanation Single'!M$3:M$34, MATCH(M23, 'Admin Output Explanation Single'!$B$3:$B$34, 0))</f>
        <v>The presence of viable populations in alternative areas affects fishermen's working rhythm. If alternative areas are productive, fishing schedules and practices might be adjusted to target these populations, potentially leading to changes in working rhythms.</v>
      </c>
      <c r="N48" s="95" t="str">
        <f ca="1">INDEX('Admin Output Explanation Single'!N$3:N$34, MATCH(N23, 'Admin Output Explanation Single'!$B$3:$B$34, 0))</f>
        <v>Absence of target species or lower efficiency of gear in alternative areas will force fishers to try different strategies.</v>
      </c>
      <c r="O48" s="95" t="str">
        <f ca="1">INDEX('Admin Output Explanation Single'!O$3:O$34, MATCH(O23, 'Admin Output Explanation Single'!$B$3:$B$34, 0))</f>
        <v>The existence of viable target species in alternative areas influences competition among fishermen. If alternative areas are productive, competition might increase as fishing efforts are concentrated in these areas, potentially affecting resource availability. However, if alternatives are unproductive, the competition may increase to a point where fishing becomes unprofitable.</v>
      </c>
      <c r="P48" s="95" t="str">
        <f ca="1">INDEX('Admin Output Explanation Single'!P$3:P$34, MATCH(P23, 'Admin Output Explanation Single'!$B$3:$B$34, 0))</f>
        <v>Viable populations in alternative areas have implications for the fishing community. If alternative areas can be exploited, community dynamics might change due to shifts in fishing patterns, interactions, and the distribution of resources.</v>
      </c>
      <c r="Q48" s="45" t="e" cm="1">
        <f t="array" ref="Q48">INDEX(#REF!,MATCH(1, (Q23=#REF!)*(Q31=#REF!),0))</f>
        <v>#REF!</v>
      </c>
      <c r="R48" s="45" t="e" cm="1">
        <f t="array" ref="R48">INDEX(#REF!,MATCH(1, (R23=#REF!)*(R31=#REF!),0))</f>
        <v>#REF!</v>
      </c>
      <c r="S48" s="45" t="e" cm="1">
        <f t="array" ref="S48">INDEX(#REF!,MATCH(1, (S23=#REF!)*(S31=#REF!),0))</f>
        <v>#REF!</v>
      </c>
      <c r="T48" s="45" t="e" cm="1">
        <f t="array" ref="T48">INDEX(#REF!,MATCH(1, (T23=#REF!)*(T31=#REF!),0))</f>
        <v>#REF!</v>
      </c>
      <c r="U48" s="45" t="e" cm="1">
        <f t="array" ref="U48">INDEX(#REF!,MATCH(1, (U23=#REF!)*(U31=#REF!),0))</f>
        <v>#REF!</v>
      </c>
      <c r="V48" s="45" t="e" cm="1">
        <f t="array" ref="V48">INDEX(#REF!,MATCH(1, (V23=#REF!)*(V31=#REF!),0))</f>
        <v>#REF!</v>
      </c>
      <c r="W48" s="45" t="e" cm="1">
        <f t="array" ref="W48">INDEX(#REF!,MATCH(1, (W23=#REF!)*(W31=#REF!),0))</f>
        <v>#REF!</v>
      </c>
      <c r="X48" s="45" t="e" cm="1">
        <f t="array" ref="X48">INDEX(#REF!,MATCH(1, (X23=#REF!)*(X31=#REF!),0))</f>
        <v>#REF!</v>
      </c>
      <c r="Y48" s="45" t="e" cm="1">
        <f t="array" ref="Y48">INDEX(#REF!,MATCH(1, (Y23=#REF!)*(Y31=#REF!),0))</f>
        <v>#REF!</v>
      </c>
      <c r="Z48" s="45" t="e" cm="1">
        <f t="array" ref="Z48">INDEX(#REF!,MATCH(1, (Z23=#REF!)*(Z31=#REF!),0))</f>
        <v>#REF!</v>
      </c>
      <c r="AA48" s="45" t="e" cm="1">
        <f t="array" ref="AA48">INDEX(#REF!,MATCH(1, (AA23=#REF!)*(AA31=#REF!),0))</f>
        <v>#REF!</v>
      </c>
      <c r="AB48" s="45" t="e" cm="1">
        <f t="array" ref="AB48">INDEX(#REF!,MATCH(1, (AB23=#REF!)*(AB31=#REF!),0))</f>
        <v>#REF!</v>
      </c>
      <c r="AC48" s="45" t="e" cm="1">
        <f t="array" ref="AC48">INDEX(#REF!,MATCH(1, (AC23=#REF!)*(AC31=#REF!),0))</f>
        <v>#REF!</v>
      </c>
      <c r="AD48" s="45" t="e" cm="1">
        <f t="array" ref="AD48">INDEX(#REF!,MATCH(1, (AD23=#REF!)*(AD31=#REF!),0))</f>
        <v>#REF!</v>
      </c>
      <c r="AE48" s="45" t="e" cm="1">
        <f t="array" ref="AE48">INDEX(#REF!,MATCH(1, (AE23=#REF!)*(AE31=#REF!),0))</f>
        <v>#REF!</v>
      </c>
      <c r="AF48" s="45" t="e" cm="1">
        <f t="array" ref="AF48">INDEX(#REF!,MATCH(1, (AF23=#REF!)*(AF31=#REF!),0))</f>
        <v>#REF!</v>
      </c>
      <c r="AG48" s="45" t="e" cm="1">
        <f t="array" ref="AG48">INDEX(#REF!,MATCH(1, (AG23=#REF!)*(AG31=#REF!),0))</f>
        <v>#REF!</v>
      </c>
      <c r="AH48" s="45" t="e" cm="1">
        <f t="array" ref="AH48">INDEX(#REF!,MATCH(1, (AH23=#REF!)*(AH31=#REF!),0))</f>
        <v>#REF!</v>
      </c>
      <c r="AI48" s="45" t="e" cm="1">
        <f t="array" ref="AI48">INDEX(#REF!,MATCH(1, (AI23=#REF!)*(AI31=#REF!),0))</f>
        <v>#REF!</v>
      </c>
      <c r="AJ48" s="45" t="e" cm="1">
        <f t="array" ref="AJ48">INDEX(#REF!,MATCH(1, (AJ23=#REF!)*(AJ31=#REF!),0))</f>
        <v>#REF!</v>
      </c>
      <c r="AK48" s="45" t="e" cm="1">
        <f t="array" ref="AK48">INDEX(#REF!,MATCH(1, (AK23=#REF!)*(AK31=#REF!),0))</f>
        <v>#REF!</v>
      </c>
      <c r="AL48" s="45" t="e" cm="1">
        <f t="array" ref="AL48">INDEX(#REF!,MATCH(1, (AL23=#REF!)*(AL31=#REF!),0))</f>
        <v>#REF!</v>
      </c>
      <c r="AM48" s="45" t="e" cm="1">
        <f t="array" ref="AM48">INDEX(#REF!,MATCH(1, (AM23=#REF!)*(AM31=#REF!),0))</f>
        <v>#REF!</v>
      </c>
      <c r="AN48" s="45" t="e" cm="1">
        <f t="array" ref="AN48">INDEX(#REF!,MATCH(1, (AN23=#REF!)*(AN31=#REF!),0))</f>
        <v>#REF!</v>
      </c>
      <c r="AO48" s="45" t="e" cm="1">
        <f t="array" ref="AO48">INDEX(#REF!,MATCH(1, (AO23=#REF!)*(AO31=#REF!),0))</f>
        <v>#REF!</v>
      </c>
      <c r="AP48" s="45" t="e" cm="1">
        <f t="array" ref="AP48">INDEX(#REF!,MATCH(1, (AP23=#REF!)*(AP31=#REF!),0))</f>
        <v>#REF!</v>
      </c>
      <c r="AQ48"/>
      <c r="AS48"/>
      <c r="AT48" s="7"/>
      <c r="AU48" s="7"/>
    </row>
    <row r="49" spans="1:48" s="54" customFormat="1" ht="31.5" thickTop="1" thickBot="1" x14ac:dyDescent="0.3">
      <c r="A49" s="13" t="s">
        <v>594</v>
      </c>
      <c r="B49" s="13">
        <v>2</v>
      </c>
      <c r="C49" s="95" t="str">
        <f ca="1">INDEX('Admin Output Explanation Single'!C$3:C$34, MATCH(C24, 'Admin Output Explanation Single'!$B$3:$B$34, 0))</f>
        <v>If the density is higher in alternative areas and routes toward them, displacement from the MPA will negatively affect the biodiversity.</v>
      </c>
      <c r="D49" s="95" t="str">
        <f ca="1">INDEX('Admin Output Explanation Single'!D$3:D$34, MATCH(D24, 'Admin Output Explanation Single'!$B$3:$B$34, 0))</f>
        <v>The disruption of the food web outside the MPA will be more pronounced when historic fishing intensity within the MPA was higher. The altered fishing patterns could lead to imbalances in predator-prey relationships and ecosystem dynamics, impacting the structure and functioning of the food web in areas outside the MPA.</v>
      </c>
      <c r="E49" s="95" t="str">
        <f ca="1">INDEX('Admin Output Explanation Single'!E$3:E$34, MATCH(E24, 'Admin Output Explanation Single'!$B$3:$B$34, 0))</f>
        <v>The share of the activity in the MPA dictates how big the displacement of activity will be. The larger the share, the more displacement is expected and hence the higher the impact on the seafloor.</v>
      </c>
      <c r="F49" s="95" t="str">
        <f ca="1">INDEX('Admin Output Explanation Single'!F$3:F$34, MATCH(F24, 'Admin Output Explanation Single'!$B$3:$B$34, 0))</f>
        <v>Changes in fishing effort due to different target species abundance might lead to varying levels of vessel traffic and noise. This could impact marine animals' behavior, communication, and acoustic environment.</v>
      </c>
      <c r="G49" s="95" t="str">
        <f ca="1">INDEX('Admin Output Explanation Single'!G$3:G$34, MATCH(G24, 'Admin Output Explanation Single'!$B$3:$B$34, 0))</f>
        <v>Differences in fishing effort due to variations in target species abundance might result in varying fuel consumption and emissions. Changes in travel distances and activity levels could influence carbon emissions from fishing vessels.</v>
      </c>
      <c r="H49" s="95" t="str">
        <f ca="1">INDEX('Admin Output Explanation Single'!H$3:H$34, MATCH(H24, 'Admin Output Explanation Single'!$B$3:$B$34, 0))</f>
        <v xml:space="preserve">The abundance of the target species is the main metric of importance for the catch composition. A high abundance is preferred, because the target species is worth the most. </v>
      </c>
      <c r="I49" s="95" t="str">
        <f ca="1">INDEX('Admin Output Explanation Single'!I$3:I$34, MATCH(I24, 'Admin Output Explanation Single'!$B$3:$B$34, 0))</f>
        <v>The abundance of the target species is important for the quantity of bycatch, as less bycatch will be caught with high target species abundance.</v>
      </c>
      <c r="J49" s="95" t="str">
        <f ca="1">INDEX('Admin Output Explanation Single'!J$3:J$34, MATCH(J24, 'Admin Output Explanation Single'!$B$3:$B$34, 0))</f>
        <v>Changes in effort by specialized fishers in searching for new grounds might impact fishing costs. Increased effort could result in higher operational costs due to more travel time and fuel consumption, while decreased effort might lead to cost savings.</v>
      </c>
      <c r="K49" s="95" t="str">
        <f ca="1">INDEX('Admin Output Explanation Single'!K$3:K$34, MATCH(K24, 'Admin Output Explanation Single'!$B$3:$B$34, 0))</f>
        <v>Absence of target species would significantly affect the revenue. Additionally, lower efficiency of gear in alternative areas would also affect the revenue. The proximity to port is important since increased steaming time will reduce the time available to fish.</v>
      </c>
      <c r="L49" s="95" t="str">
        <f ca="1">INDEX('Admin Output Explanation Single'!L$3:L$34, MATCH(L24, 'Admin Output Explanation Single'!$B$3:$B$34, 0))</f>
        <v>Absence of target species in alternative areas will ave a big impact on the profits of fishing companies, which may have to change their practices significantly or stop fishing. Lower efficiency of gear can also have an impact, as companies will have to adapt (which may be easier for larger companies).</v>
      </c>
      <c r="M49" s="95" t="str">
        <f ca="1">INDEX('Admin Output Explanation Single'!M$3:M$34, MATCH(M24, 'Admin Output Explanation Single'!$B$3:$B$34, 0))</f>
        <v>The introduction of the MPA forcing longer fishing trips affects working rhythms. Longer trips could lead to changes in fishing schedules, practices, and work routines as fishermen adapt to extended travel distances.</v>
      </c>
      <c r="N49" s="95" t="str">
        <f ca="1">INDEX('Admin Output Explanation Single'!N$3:N$34, MATCH(N24, 'Admin Output Explanation Single'!$B$3:$B$34, 0))</f>
        <v>Viable populations in alternative areas impact the need for different fishing strategies. If alternative areas can be exploited, fishermen might diversify their strategies to target these populations, potentially leading to increased polyvalence.</v>
      </c>
      <c r="O49" s="95" t="str">
        <f ca="1">INDEX('Admin Output Explanation Single'!O$3:O$34, MATCH(O24, 'Admin Output Explanation Single'!$B$3:$B$34, 0))</f>
        <v xml:space="preserve">The degree to which different fishers have to adapt their practices is important for the competition since not all fishers will be able to adapt as easily, meaning that some will be negatively affected. </v>
      </c>
      <c r="P49" s="95" t="str">
        <f ca="1">INDEX('Admin Output Explanation Single'!P$3:P$34, MATCH(P24, 'Admin Output Explanation Single'!$B$3:$B$34, 0))</f>
        <v>The impact on local fishing communities outside the MPA could be more significant when historic fishing intensity within the MPA was higher. Changes in catches, revenue, and resource availability could affect the social fabric of communities outside the MPA due to increased displacement of fishing activities.</v>
      </c>
      <c r="Q49" s="45" t="e" cm="1">
        <f t="array" ref="Q49">INDEX(#REF!,MATCH(1, (Q24=#REF!)*(Q32=#REF!),0))</f>
        <v>#REF!</v>
      </c>
      <c r="R49" s="45" t="e" cm="1">
        <f t="array" ref="R49">INDEX(#REF!,MATCH(1, (R24=#REF!)*(R32=#REF!),0))</f>
        <v>#REF!</v>
      </c>
      <c r="S49" s="45" t="e" cm="1">
        <f t="array" ref="S49">INDEX(#REF!,MATCH(1, (S24=#REF!)*(S32=#REF!),0))</f>
        <v>#REF!</v>
      </c>
      <c r="T49" s="45" t="e" cm="1">
        <f t="array" ref="T49">INDEX(#REF!,MATCH(1, (T24=#REF!)*(T32=#REF!),0))</f>
        <v>#REF!</v>
      </c>
      <c r="U49" s="45" t="e" cm="1">
        <f t="array" ref="U49">INDEX(#REF!,MATCH(1, (U24=#REF!)*(U32=#REF!),0))</f>
        <v>#REF!</v>
      </c>
      <c r="V49" s="45" t="e" cm="1">
        <f t="array" ref="V49">INDEX(#REF!,MATCH(1, (V24=#REF!)*(V32=#REF!),0))</f>
        <v>#REF!</v>
      </c>
      <c r="W49" s="45" t="e" cm="1">
        <f t="array" ref="W49">INDEX(#REF!,MATCH(1, (W24=#REF!)*(W32=#REF!),0))</f>
        <v>#REF!</v>
      </c>
      <c r="X49" s="45" t="e" cm="1">
        <f t="array" ref="X49">INDEX(#REF!,MATCH(1, (X24=#REF!)*(X32=#REF!),0))</f>
        <v>#REF!</v>
      </c>
      <c r="Y49" s="45" t="e" cm="1">
        <f t="array" ref="Y49">INDEX(#REF!,MATCH(1, (Y24=#REF!)*(Y32=#REF!),0))</f>
        <v>#REF!</v>
      </c>
      <c r="Z49" s="45" t="e" cm="1">
        <f t="array" ref="Z49">INDEX(#REF!,MATCH(1, (Z24=#REF!)*(Z32=#REF!),0))</f>
        <v>#REF!</v>
      </c>
      <c r="AA49" s="45" t="e" cm="1">
        <f t="array" ref="AA49">INDEX(#REF!,MATCH(1, (AA24=#REF!)*(AA32=#REF!),0))</f>
        <v>#REF!</v>
      </c>
      <c r="AB49" s="45" t="e" cm="1">
        <f t="array" ref="AB49">INDEX(#REF!,MATCH(1, (AB24=#REF!)*(AB32=#REF!),0))</f>
        <v>#REF!</v>
      </c>
      <c r="AC49" s="45" t="e" cm="1">
        <f t="array" ref="AC49">INDEX(#REF!,MATCH(1, (AC24=#REF!)*(AC32=#REF!),0))</f>
        <v>#REF!</v>
      </c>
      <c r="AD49" s="45" t="e" cm="1">
        <f t="array" ref="AD49">INDEX(#REF!,MATCH(1, (AD24=#REF!)*(AD32=#REF!),0))</f>
        <v>#REF!</v>
      </c>
      <c r="AE49" s="45" t="e" cm="1">
        <f t="array" ref="AE49">INDEX(#REF!,MATCH(1, (AE24=#REF!)*(AE32=#REF!),0))</f>
        <v>#REF!</v>
      </c>
      <c r="AF49" s="45" t="e" cm="1">
        <f t="array" ref="AF49">INDEX(#REF!,MATCH(1, (AF24=#REF!)*(AF32=#REF!),0))</f>
        <v>#REF!</v>
      </c>
      <c r="AG49" s="45" t="e" cm="1">
        <f t="array" ref="AG49">INDEX(#REF!,MATCH(1, (AG24=#REF!)*(AG32=#REF!),0))</f>
        <v>#REF!</v>
      </c>
      <c r="AH49" s="45" t="e" cm="1">
        <f t="array" ref="AH49">INDEX(#REF!,MATCH(1, (AH24=#REF!)*(AH32=#REF!),0))</f>
        <v>#REF!</v>
      </c>
      <c r="AI49" s="45" t="e" cm="1">
        <f t="array" ref="AI49">INDEX(#REF!,MATCH(1, (AI24=#REF!)*(AI32=#REF!),0))</f>
        <v>#REF!</v>
      </c>
      <c r="AJ49" s="45" t="e" cm="1">
        <f t="array" ref="AJ49">INDEX(#REF!,MATCH(1, (AJ24=#REF!)*(AJ32=#REF!),0))</f>
        <v>#REF!</v>
      </c>
      <c r="AK49" s="45" t="e" cm="1">
        <f t="array" ref="AK49">INDEX(#REF!,MATCH(1, (AK24=#REF!)*(AK32=#REF!),0))</f>
        <v>#REF!</v>
      </c>
      <c r="AL49" s="45" t="e" cm="1">
        <f t="array" ref="AL49">INDEX(#REF!,MATCH(1, (AL24=#REF!)*(AL32=#REF!),0))</f>
        <v>#REF!</v>
      </c>
      <c r="AM49" s="45" t="e" cm="1">
        <f t="array" ref="AM49">INDEX(#REF!,MATCH(1, (AM24=#REF!)*(AM32=#REF!),0))</f>
        <v>#REF!</v>
      </c>
      <c r="AN49" s="45" t="e" cm="1">
        <f t="array" ref="AN49">INDEX(#REF!,MATCH(1, (AN24=#REF!)*(AN32=#REF!),0))</f>
        <v>#REF!</v>
      </c>
      <c r="AO49" s="45" t="e" cm="1">
        <f t="array" ref="AO49">INDEX(#REF!,MATCH(1, (AO24=#REF!)*(AO32=#REF!),0))</f>
        <v>#REF!</v>
      </c>
      <c r="AP49" s="45" t="e" cm="1">
        <f t="array" ref="AP49">INDEX(#REF!,MATCH(1, (AP24=#REF!)*(AP32=#REF!),0))</f>
        <v>#REF!</v>
      </c>
      <c r="AQ49"/>
      <c r="AS49"/>
      <c r="AT49" s="7"/>
      <c r="AU49" s="7"/>
    </row>
    <row r="50" spans="1:48" s="54" customFormat="1" ht="31.5" thickTop="1" thickBot="1" x14ac:dyDescent="0.3">
      <c r="A50" s="13" t="s">
        <v>595</v>
      </c>
      <c r="B50" s="13">
        <v>3</v>
      </c>
      <c r="C50" s="95" t="str">
        <f ca="1">INDEX('Admin Output Explanation Single'!C$3:C$34, MATCH(C25, 'Admin Output Explanation Single'!$B$3:$B$34, 0))</f>
        <v xml:space="preserve">If the abundance is lower in alternative areas, fishers will have to increase effort to catch enough which will also affect the biodiversity. The opposite holds if the abundance in alternative areas is higher. </v>
      </c>
      <c r="D50" s="95" t="str">
        <f ca="1">INDEX('Admin Output Explanation Single'!D$3:D$34, MATCH(D25, 'Admin Output Explanation Single'!$B$3:$B$34, 0))</f>
        <v>The status of the MPA's closure, whether full or partial, significantly influences the food-web dynamics. A fully closed MPA may cause shifts in predator-prey relationships and alter the distribution of species, affecting the overall balance of the food-web in the surrounding areas.</v>
      </c>
      <c r="E50" s="95" t="str">
        <f ca="1">INDEX('Admin Output Explanation Single'!E$3:E$34, MATCH(E25, 'Admin Output Explanation Single'!$B$3:$B$34, 0))</f>
        <v>The choice between a fully or partly closed MPA has implications for seafloor integrity. Complete closure might alleviate pressures on the seafloor ecosystem within the MPA, whereas partial closure could potentially lead to concentrated fishing activities outside the MPA, impacting seafloor habitats.</v>
      </c>
      <c r="F50" s="95" t="str">
        <f ca="1">INDEX('Admin Output Explanation Single'!F$3:F$34, MATCH(F25, 'Admin Output Explanation Single'!$B$3:$B$34, 0))</f>
        <v>The share of the activity in the MPA dictates how big the displacement of activity will be. The larger the share, the more displacement is expected and hence more noise will be generated outside the MPA.</v>
      </c>
      <c r="G50" s="95" t="str">
        <f ca="1">INDEX('Admin Output Explanation Single'!G$3:G$34, MATCH(G25, 'Admin Output Explanation Single'!$B$3:$B$34, 0))</f>
        <v>The share of the activity in the MPA dictates how big the displacement of activity will be. The larger the share, the more displacement is expected and hence more fuel will be used.</v>
      </c>
      <c r="H50" s="95" t="str">
        <f ca="1">INDEX('Admin Output Explanation Single'!H$3:H$34, MATCH(H25, 'Admin Output Explanation Single'!$B$3:$B$34, 0))</f>
        <v>The presence of viable target species in alternative areas affects catch composition. If alternative areas have viable populations, fishing efforts might lead to changes in the mix of species caught, potentially altering the overall catch composition.</v>
      </c>
      <c r="I50" s="95" t="str">
        <f ca="1">INDEX('Admin Output Explanation Single'!I$3:I$34, MATCH(I25, 'Admin Output Explanation Single'!$B$3:$B$34, 0))</f>
        <v>Changes in effort by specialized fishers in searching for new grounds might influence bycatch quantities. Increased or decreased fishing activity could lead to changes in bycatch amounts and interactions with non-target species.</v>
      </c>
      <c r="J50" s="95" t="str">
        <f ca="1">INDEX('Admin Output Explanation Single'!J$3:J$34, MATCH(J25, 'Admin Output Explanation Single'!$B$3:$B$34, 0))</f>
        <v>Viable populations in alternative areas impact fishing costs. If viable target species exist, fishing efforts might be more cost-effective due to improved catch rates. However, costs could increase if fishing activities become concentrated in specific areas.</v>
      </c>
      <c r="K50" s="95" t="str">
        <f ca="1">INDEX('Admin Output Explanation Single'!K$3:K$34, MATCH(K25, 'Admin Output Explanation Single'!$B$3:$B$34, 0))</f>
        <v>With higher target species abundance, less bycatch is expected and hence less sorting time and more time to fish, which is beneficial for the revenue.</v>
      </c>
      <c r="L50" s="95" t="str">
        <f ca="1">INDEX('Admin Output Explanation Single'!L$3:L$34, MATCH(L25, 'Admin Output Explanation Single'!$B$3:$B$34, 0))</f>
        <v>Larger companies may be better equipped to adapt to changes than small family-companies. This effect is stronger when a larger share of the fishery is displaced.</v>
      </c>
      <c r="M50" s="95" t="str">
        <f ca="1">INDEX('Admin Output Explanation Single'!M$3:M$34, MATCH(M25, 'Admin Output Explanation Single'!$B$3:$B$34, 0))</f>
        <v>If alternative fishing areas are further away, it might lead to reduced time available for fishing on an annual basis. Longer travel distances could result in increased travel time and less time for actual fishing activities, potentially affecting fishermen's working rhythms and schedules.</v>
      </c>
      <c r="N50" s="95" t="str">
        <f ca="1">INDEX('Admin Output Explanation Single'!N$3:N$34, MATCH(N25, 'Admin Output Explanation Single'!$B$3:$B$34, 0))</f>
        <v>Variations in fishing effort due to differences in target species abundance could impact the need for different fishing strategies. Fishermen might need to diversify their strategies based on the availability of target species.</v>
      </c>
      <c r="O50" s="95" t="str">
        <f ca="1">INDEX('Admin Output Explanation Single'!O$3:O$34, MATCH(O25, 'Admin Output Explanation Single'!$B$3:$B$34, 0))</f>
        <v xml:space="preserve">When the area available for fisheries decreases, the competition in these areas will increase. This effect is stronger when a larger share of the fishery is displaced. </v>
      </c>
      <c r="P50" s="95" t="str">
        <f ca="1">INDEX('Admin Output Explanation Single'!P$3:P$34, MATCH(P25, 'Admin Output Explanation Single'!$B$3:$B$34, 0))</f>
        <v>There are often large communities dependent on fisheries, financially as well as culturally. The impact on these communities will be larger when a larger share of the fisheries are impacted.</v>
      </c>
      <c r="Q50" s="45" t="e" cm="1">
        <f t="array" ref="Q50">INDEX(#REF!,MATCH(1, (Q25=#REF!)*(Q33=#REF!),0))</f>
        <v>#REF!</v>
      </c>
      <c r="R50" s="45" t="e" cm="1">
        <f t="array" ref="R50">INDEX(#REF!,MATCH(1, (R25=#REF!)*(R33=#REF!),0))</f>
        <v>#REF!</v>
      </c>
      <c r="S50" s="45" t="e" cm="1">
        <f t="array" ref="S50">INDEX(#REF!,MATCH(1, (S25=#REF!)*(S33=#REF!),0))</f>
        <v>#REF!</v>
      </c>
      <c r="T50" s="45" t="e" cm="1">
        <f t="array" ref="T50">INDEX(#REF!,MATCH(1, (T25=#REF!)*(T33=#REF!),0))</f>
        <v>#REF!</v>
      </c>
      <c r="U50" s="45" t="e" cm="1">
        <f t="array" ref="U50">INDEX(#REF!,MATCH(1, (U25=#REF!)*(U33=#REF!),0))</f>
        <v>#REF!</v>
      </c>
      <c r="V50" s="45" t="e" cm="1">
        <f t="array" ref="V50">INDEX(#REF!,MATCH(1, (V25=#REF!)*(V33=#REF!),0))</f>
        <v>#REF!</v>
      </c>
      <c r="W50" s="45" t="e" cm="1">
        <f t="array" ref="W50">INDEX(#REF!,MATCH(1, (W25=#REF!)*(W33=#REF!),0))</f>
        <v>#REF!</v>
      </c>
      <c r="X50" s="45" t="e" cm="1">
        <f t="array" ref="X50">INDEX(#REF!,MATCH(1, (X25=#REF!)*(X33=#REF!),0))</f>
        <v>#REF!</v>
      </c>
      <c r="Y50" s="45" t="e" cm="1">
        <f t="array" ref="Y50">INDEX(#REF!,MATCH(1, (Y25=#REF!)*(Y33=#REF!),0))</f>
        <v>#REF!</v>
      </c>
      <c r="Z50" s="45" t="e" cm="1">
        <f t="array" ref="Z50">INDEX(#REF!,MATCH(1, (Z25=#REF!)*(Z33=#REF!),0))</f>
        <v>#REF!</v>
      </c>
      <c r="AA50" s="45" t="e" cm="1">
        <f t="array" ref="AA50">INDEX(#REF!,MATCH(1, (AA25=#REF!)*(AA33=#REF!),0))</f>
        <v>#REF!</v>
      </c>
      <c r="AB50" s="45" t="e" cm="1">
        <f t="array" ref="AB50">INDEX(#REF!,MATCH(1, (AB25=#REF!)*(AB33=#REF!),0))</f>
        <v>#REF!</v>
      </c>
      <c r="AC50" s="45" t="e" cm="1">
        <f t="array" ref="AC50">INDEX(#REF!,MATCH(1, (AC25=#REF!)*(AC33=#REF!),0))</f>
        <v>#REF!</v>
      </c>
      <c r="AD50" s="45" t="e" cm="1">
        <f t="array" ref="AD50">INDEX(#REF!,MATCH(1, (AD25=#REF!)*(AD33=#REF!),0))</f>
        <v>#REF!</v>
      </c>
      <c r="AE50" s="45" t="e" cm="1">
        <f t="array" ref="AE50">INDEX(#REF!,MATCH(1, (AE25=#REF!)*(AE33=#REF!),0))</f>
        <v>#REF!</v>
      </c>
      <c r="AF50" s="45" t="e" cm="1">
        <f t="array" ref="AF50">INDEX(#REF!,MATCH(1, (AF25=#REF!)*(AF33=#REF!),0))</f>
        <v>#REF!</v>
      </c>
      <c r="AG50" s="45" t="e" cm="1">
        <f t="array" ref="AG50">INDEX(#REF!,MATCH(1, (AG25=#REF!)*(AG33=#REF!),0))</f>
        <v>#REF!</v>
      </c>
      <c r="AH50" s="45" t="e" cm="1">
        <f t="array" ref="AH50">INDEX(#REF!,MATCH(1, (AH25=#REF!)*(AH33=#REF!),0))</f>
        <v>#REF!</v>
      </c>
      <c r="AI50" s="45" t="e" cm="1">
        <f t="array" ref="AI50">INDEX(#REF!,MATCH(1, (AI25=#REF!)*(AI33=#REF!),0))</f>
        <v>#REF!</v>
      </c>
      <c r="AJ50" s="45" t="e" cm="1">
        <f t="array" ref="AJ50">INDEX(#REF!,MATCH(1, (AJ25=#REF!)*(AJ33=#REF!),0))</f>
        <v>#REF!</v>
      </c>
      <c r="AK50" s="45" t="e" cm="1">
        <f t="array" ref="AK50">INDEX(#REF!,MATCH(1, (AK25=#REF!)*(AK33=#REF!),0))</f>
        <v>#REF!</v>
      </c>
      <c r="AL50" s="45" t="e" cm="1">
        <f t="array" ref="AL50">INDEX(#REF!,MATCH(1, (AL25=#REF!)*(AL33=#REF!),0))</f>
        <v>#REF!</v>
      </c>
      <c r="AM50" s="45" t="e" cm="1">
        <f t="array" ref="AM50">INDEX(#REF!,MATCH(1, (AM25=#REF!)*(AM33=#REF!),0))</f>
        <v>#REF!</v>
      </c>
      <c r="AN50" s="45" t="e" cm="1">
        <f t="array" ref="AN50">INDEX(#REF!,MATCH(1, (AN25=#REF!)*(AN33=#REF!),0))</f>
        <v>#REF!</v>
      </c>
      <c r="AO50" s="45" t="e" cm="1">
        <f t="array" ref="AO50">INDEX(#REF!,MATCH(1, (AO25=#REF!)*(AO33=#REF!),0))</f>
        <v>#REF!</v>
      </c>
      <c r="AP50" s="45" t="e" cm="1">
        <f t="array" ref="AP50">INDEX(#REF!,MATCH(1, (AP25=#REF!)*(AP33=#REF!),0))</f>
        <v>#REF!</v>
      </c>
      <c r="AQ50"/>
      <c r="AS50"/>
      <c r="AT50" s="7"/>
      <c r="AU50" s="7"/>
    </row>
    <row r="51" spans="1:48" s="54" customFormat="1" ht="31.5" thickTop="1" thickBot="1" x14ac:dyDescent="0.3">
      <c r="A51" s="13" t="s">
        <v>596</v>
      </c>
      <c r="B51" s="13">
        <v>4</v>
      </c>
      <c r="C51" s="95" t="str">
        <f ca="1">INDEX('Admin Output Explanation Single'!C$3:C$34, MATCH(C26, 'Admin Output Explanation Single'!$B$3:$B$34, 0))</f>
        <v>The biodiversity outside the MPA will be affected by displacement. The displacement is expected to be higher when a larger share of fishing activity historically took place within the MPA. Thus, the biodiversity outside the MPA will be affected more significantly. This could result in reduced biodiversity in areas outside the MPA due to increased fishing pressure, affecting both target and non-target species.</v>
      </c>
      <c r="D51" s="95" t="str">
        <f ca="1">INDEX('Admin Output Explanation Single'!D$3:D$34, MATCH(D26, 'Admin Output Explanation Single'!$B$3:$B$34, 0))</f>
        <v>The different potential drivers can have different effects. If the absence of target species elsewhere or the proximity to port are the main drivers, fishing effort or steaming time may increase in alternative areas, directly impacting the food-web. If the efficiency of the gear is the driving factor, however, this means that the gear may be less efficient in alternative areas where it may, thus, have an impact on the food-web.</v>
      </c>
      <c r="E51" s="95" t="str">
        <f ca="1">INDEX('Admin Output Explanation Single'!E$3:E$34, MATCH(E26, 'Admin Output Explanation Single'!$B$3:$B$34, 0))</f>
        <v>The displacement of fishing within the MPA to other areas influences seafloor integrity. Fishing activities in alternative areas could impact seafloor habitats and ecosystems, particularly if these areas are not historically targeted, potentially affecting seafloor health.</v>
      </c>
      <c r="F51" s="95" t="str">
        <f ca="1">INDEX('Admin Output Explanation Single'!F$3:F$34, MATCH(F26, 'Admin Output Explanation Single'!$B$3:$B$34, 0))</f>
        <v>The extent of MPA closure, whether full or partial, relates to underwater noise levels. A fully closed MPA may lead to increased steaming time and activity outside the MPA, inherently affecting marine animals' behavior and communication.</v>
      </c>
      <c r="G51" s="95" t="str">
        <f ca="1">INDEX('Admin Output Explanation Single'!G$3:G$34, MATCH(G26, 'Admin Output Explanation Single'!$B$3:$B$34, 0))</f>
        <v>The extent of MPA closure, whether full or partial, relates to underwater noise levels. A fully closed MPA may lead to increased steaming time and activity outside the MPA, increasing fuel use.</v>
      </c>
      <c r="H51" s="95" t="str">
        <f ca="1">INDEX('Admin Output Explanation Single'!H$3:H$34, MATCH(H26, 'Admin Output Explanation Single'!$B$3:$B$34, 0))</f>
        <v>Effort changes by specialized fishers in searching for new grounds could impact catch composition. Altered fishing patterns due to increased or decreased effort might lead to changes in catch composition as different species are targeted more or less intensively.</v>
      </c>
      <c r="I51" s="95" t="str">
        <f ca="1">INDEX('Admin Output Explanation Single'!I$3:I$34, MATCH(I26, 'Admin Output Explanation Single'!$B$3:$B$34, 0))</f>
        <v xml:space="preserve">In alternative areas, the bycatch composition may differ from the MPA. This effect will be strongest when a larger  share of fishing activity is displaced. </v>
      </c>
      <c r="J51" s="95" t="str">
        <f ca="1">INDEX('Admin Output Explanation Single'!J$3:J$34, MATCH(J26, 'Admin Output Explanation Single'!$B$3:$B$34, 0))</f>
        <v>The introduction of the MPA leading to longer fishing trips impacts fishing costs. Longer trips might result in higher operational costs due to increased fuel consumption, travel time, and potential changes in fishing strategies.</v>
      </c>
      <c r="K51" s="95" t="str">
        <f ca="1">INDEX('Admin Output Explanation Single'!K$3:K$34, MATCH(K26, 'Admin Output Explanation Single'!$B$3:$B$34, 0))</f>
        <v>The extent of effort changes by specialized fishers in searching for new grounds might impact revenue. Increased effort might lead to higher catch rates and potential revenue gains, while decreased effort might have the opposite effect.</v>
      </c>
      <c r="L51" s="95" t="str">
        <f ca="1">INDEX('Admin Output Explanation Single'!L$3:L$34, MATCH(L26, 'Admin Output Explanation Single'!$B$3:$B$34, 0))</f>
        <v>The introduction of the MPA leading to longer fishing trips influences the fishery's business structure. Longer trips might necessitate adjustments in business strategies to accommodate extended travel times, potentially impacting overall business models. Larger companies may be better able to adapt than smaller companies.</v>
      </c>
      <c r="M51" s="95" t="str">
        <f ca="1">INDEX('Admin Output Explanation Single'!M$3:M$34, MATCH(M26, 'Admin Output Explanation Single'!$B$3:$B$34, 0))</f>
        <v>The extent of effort changes by specialized fishers in searching for new grounds might affect working rhythms. Fishermen might need to adapt their schedules and practices based on increased or decreased travel times and fishing activities.</v>
      </c>
      <c r="N51" s="95" t="str">
        <f ca="1">INDEX('Admin Output Explanation Single'!N$3:N$34, MATCH(N26, 'Admin Output Explanation Single'!$B$3:$B$34, 0))</f>
        <v>The increased travel time due to alternative fishing areas being further away might impact the need for different fishing strategies. Fishermen might need to adjust their strategies to accommodate the reduced time available for fishing, potentially influencing their approach to catch optimization and resource utilization.</v>
      </c>
      <c r="O51" s="95" t="str">
        <f ca="1">INDEX('Admin Output Explanation Single'!O$3:O$34, MATCH(O26, 'Admin Output Explanation Single'!$B$3:$B$34, 0))</f>
        <v>Absence of target species will increase competition for resources.</v>
      </c>
      <c r="P51" s="95" t="str">
        <f ca="1">INDEX('Admin Output Explanation Single'!P$3:P$34, MATCH(P26, 'Admin Output Explanation Single'!$B$3:$B$34, 0))</f>
        <v>Absence of target species may have such an impact on the financial stability of fishers that the community will be impacted. Increased steaming time can also have an impact since fishers may be away from home longer.</v>
      </c>
      <c r="Q51" s="45" t="e" cm="1">
        <f t="array" ref="Q51">INDEX(#REF!,MATCH(1, (Q26=#REF!)*(Q34=#REF!),0))</f>
        <v>#REF!</v>
      </c>
      <c r="R51" s="45" t="e" cm="1">
        <f t="array" ref="R51">INDEX(#REF!,MATCH(1, (R26=#REF!)*(R34=#REF!),0))</f>
        <v>#REF!</v>
      </c>
      <c r="S51" s="45" t="e" cm="1">
        <f t="array" ref="S51">INDEX(#REF!,MATCH(1, (S26=#REF!)*(S34=#REF!),0))</f>
        <v>#REF!</v>
      </c>
      <c r="T51" s="45" t="e" cm="1">
        <f t="array" ref="T51">INDEX(#REF!,MATCH(1, (T26=#REF!)*(T34=#REF!),0))</f>
        <v>#REF!</v>
      </c>
      <c r="U51" s="45" t="e" cm="1">
        <f t="array" ref="U51">INDEX(#REF!,MATCH(1, (U26=#REF!)*(U34=#REF!),0))</f>
        <v>#REF!</v>
      </c>
      <c r="V51" s="45" t="e" cm="1">
        <f t="array" ref="V51">INDEX(#REF!,MATCH(1, (V26=#REF!)*(V34=#REF!),0))</f>
        <v>#REF!</v>
      </c>
      <c r="W51" s="45" t="e" cm="1">
        <f t="array" ref="W51">INDEX(#REF!,MATCH(1, (W26=#REF!)*(W34=#REF!),0))</f>
        <v>#REF!</v>
      </c>
      <c r="X51" s="45" t="e" cm="1">
        <f t="array" ref="X51">INDEX(#REF!,MATCH(1, (X26=#REF!)*(X34=#REF!),0))</f>
        <v>#REF!</v>
      </c>
      <c r="Y51" s="45" t="e" cm="1">
        <f t="array" ref="Y51">INDEX(#REF!,MATCH(1, (Y26=#REF!)*(Y34=#REF!),0))</f>
        <v>#REF!</v>
      </c>
      <c r="Z51" s="45" t="e" cm="1">
        <f t="array" ref="Z51">INDEX(#REF!,MATCH(1, (Z26=#REF!)*(Z34=#REF!),0))</f>
        <v>#REF!</v>
      </c>
      <c r="AA51" s="45" t="e" cm="1">
        <f t="array" ref="AA51">INDEX(#REF!,MATCH(1, (AA26=#REF!)*(AA34=#REF!),0))</f>
        <v>#REF!</v>
      </c>
      <c r="AB51" s="45" t="e" cm="1">
        <f t="array" ref="AB51">INDEX(#REF!,MATCH(1, (AB26=#REF!)*(AB34=#REF!),0))</f>
        <v>#REF!</v>
      </c>
      <c r="AC51" s="45" t="e" cm="1">
        <f t="array" ref="AC51">INDEX(#REF!,MATCH(1, (AC26=#REF!)*(AC34=#REF!),0))</f>
        <v>#REF!</v>
      </c>
      <c r="AD51" s="45" t="e" cm="1">
        <f t="array" ref="AD51">INDEX(#REF!,MATCH(1, (AD26=#REF!)*(AD34=#REF!),0))</f>
        <v>#REF!</v>
      </c>
      <c r="AE51" s="45" t="e" cm="1">
        <f t="array" ref="AE51">INDEX(#REF!,MATCH(1, (AE26=#REF!)*(AE34=#REF!),0))</f>
        <v>#REF!</v>
      </c>
      <c r="AF51" s="45" t="e" cm="1">
        <f t="array" ref="AF51">INDEX(#REF!,MATCH(1, (AF26=#REF!)*(AF34=#REF!),0))</f>
        <v>#REF!</v>
      </c>
      <c r="AG51" s="45" t="e" cm="1">
        <f t="array" ref="AG51">INDEX(#REF!,MATCH(1, (AG26=#REF!)*(AG34=#REF!),0))</f>
        <v>#REF!</v>
      </c>
      <c r="AH51" s="45" t="e" cm="1">
        <f t="array" ref="AH51">INDEX(#REF!,MATCH(1, (AH26=#REF!)*(AH34=#REF!),0))</f>
        <v>#REF!</v>
      </c>
      <c r="AI51" s="45" t="e" cm="1">
        <f t="array" ref="AI51">INDEX(#REF!,MATCH(1, (AI26=#REF!)*(AI34=#REF!),0))</f>
        <v>#REF!</v>
      </c>
      <c r="AJ51" s="45" t="e" cm="1">
        <f t="array" ref="AJ51">INDEX(#REF!,MATCH(1, (AJ26=#REF!)*(AJ34=#REF!),0))</f>
        <v>#REF!</v>
      </c>
      <c r="AK51" s="45" t="e" cm="1">
        <f t="array" ref="AK51">INDEX(#REF!,MATCH(1, (AK26=#REF!)*(AK34=#REF!),0))</f>
        <v>#REF!</v>
      </c>
      <c r="AL51" s="45" t="e" cm="1">
        <f t="array" ref="AL51">INDEX(#REF!,MATCH(1, (AL26=#REF!)*(AL34=#REF!),0))</f>
        <v>#REF!</v>
      </c>
      <c r="AM51" s="45" t="e" cm="1">
        <f t="array" ref="AM51">INDEX(#REF!,MATCH(1, (AM26=#REF!)*(AM34=#REF!),0))</f>
        <v>#REF!</v>
      </c>
      <c r="AN51" s="45" t="e" cm="1">
        <f t="array" ref="AN51">INDEX(#REF!,MATCH(1, (AN26=#REF!)*(AN34=#REF!),0))</f>
        <v>#REF!</v>
      </c>
      <c r="AO51" s="45" t="e" cm="1">
        <f t="array" ref="AO51">INDEX(#REF!,MATCH(1, (AO26=#REF!)*(AO34=#REF!),0))</f>
        <v>#REF!</v>
      </c>
      <c r="AP51" s="45" t="e" cm="1">
        <f t="array" ref="AP51">INDEX(#REF!,MATCH(1, (AP26=#REF!)*(AP34=#REF!),0))</f>
        <v>#REF!</v>
      </c>
      <c r="AQ51"/>
      <c r="AS51"/>
      <c r="AT51" s="7"/>
      <c r="AU51" s="7"/>
    </row>
    <row r="52" spans="1:48" s="54" customFormat="1" ht="31.5" thickTop="1" thickBot="1" x14ac:dyDescent="0.3">
      <c r="A52" s="13" t="s">
        <v>597</v>
      </c>
      <c r="B52" s="13">
        <v>5</v>
      </c>
      <c r="C52" s="95" t="str">
        <f ca="1">INDEX('Admin Output Explanation Single'!C$3:C$34, MATCH(C27, 'Admin Output Explanation Single'!$B$3:$B$34, 0))</f>
        <v>Whether the MPA is fully closed or partly is important to the biodiversity since displacement (and hence the potential impact on biodiversity elsewhere) will be stronger if it is fully closed.</v>
      </c>
      <c r="D52" s="95" t="str">
        <f ca="1">INDEX('Admin Output Explanation Single'!D$3:D$34, MATCH(D27, 'Admin Output Explanation Single'!$B$3:$B$34, 0))</f>
        <v>The difference in target species abundance between alternative areas and within the MPA might influence food-web dynamics. Changes in fishing patterns could affect predator-prey relationships and species interactions, potentially impacting the structure and balance of the food-web.</v>
      </c>
      <c r="E52" s="95" t="str">
        <f ca="1">INDEX('Admin Output Explanation Single'!E$3:E$34, MATCH(E27, 'Admin Output Explanation Single'!$B$3:$B$34, 0))</f>
        <v>The extent of effort changes by specialized fishers in searching for new grounds might impact seafloor integrity. Altered fishing patterns due to increased or decreased effort could lead to potential habitat disruption and ecosystem changes.</v>
      </c>
      <c r="F52" s="95" t="str">
        <f ca="1">INDEX('Admin Output Explanation Single'!F$3:F$34, MATCH(F27, 'Admin Output Explanation Single'!$B$3:$B$34, 0))</f>
        <v>The displacement of fishing within the MPA to other areas impacts underwater noise levels. If fishing activities shift to areas farther from the home port(s), longer travel distances could lead to increased vessel traffic and noise, affecting marine animals' behavior and acoustic environment along the new routes.</v>
      </c>
      <c r="G52" s="95" t="str">
        <f ca="1">INDEX('Admin Output Explanation Single'!G$3:G$34, MATCH(G27, 'Admin Output Explanation Single'!$B$3:$B$34, 0))</f>
        <v>The displacement of fishing within the MPA to other areas influences CO2 emissions. If fishing effort is displaced to alternative areas that are farther away, increased travel distances could result in higher fuel consumption and emissions during steaming routes.</v>
      </c>
      <c r="H52" s="95" t="str">
        <f ca="1">INDEX('Admin Output Explanation Single'!H$3:H$34, MATCH(H27, 'Admin Output Explanation Single'!$B$3:$B$34, 0))</f>
        <v>The catch composition in alternative areas may slightly differ from the MPA. This effect is more significant if a larger share of fishing activity was in the MPA.</v>
      </c>
      <c r="I52" s="95" t="str">
        <f ca="1">INDEX('Admin Output Explanation Single'!I$3:I$34, MATCH(I27, 'Admin Output Explanation Single'!$B$3:$B$34, 0))</f>
        <v xml:space="preserve">In alternative areas, the bycatch composition may differ from the MPA. This effect will be strongest when a larger  share of fishing activity is displaced. </v>
      </c>
      <c r="J52" s="95" t="str">
        <f ca="1">INDEX('Admin Output Explanation Single'!J$3:J$34, MATCH(J27, 'Admin Output Explanation Single'!$B$3:$B$34, 0))</f>
        <v>Variations in fishing effort due to differences in target species abundance might impact fishing costs. Additional fishing time, higher fuel consumption, and increased sorting time could lead to higher operational costs for fishermen.</v>
      </c>
      <c r="K52" s="95" t="str">
        <f ca="1">INDEX('Admin Output Explanation Single'!K$3:K$34, MATCH(K27, 'Admin Output Explanation Single'!$B$3:$B$34, 0))</f>
        <v>The more important the MPA area is, the bigger the impact on the revenue will be since fishers will not be able to catch fish within the MPA anymore.</v>
      </c>
      <c r="L52" s="95" t="str">
        <f ca="1">INDEX('Admin Output Explanation Single'!L$3:L$34, MATCH(L27, 'Admin Output Explanation Single'!$B$3:$B$34, 0))</f>
        <v>Fishermen might need to make strategic adjustments to their business models, such as reallocating resources, altering supply chains, or adopting new technologies, to accommodate the reduced fishing time and maintain profitability.</v>
      </c>
      <c r="M52" s="95" t="str">
        <f ca="1">INDEX('Admin Output Explanation Single'!M$3:M$34, MATCH(M27, 'Admin Output Explanation Single'!$B$3:$B$34, 0))</f>
        <v>Fishers may have to change their working rhythm, for example when travel time significantly increases, they may have to work longer days or workweeks. This effect is stronger when a larger share of the fishery is displaced.</v>
      </c>
      <c r="N52" s="95" t="str">
        <f ca="1">INDEX('Admin Output Explanation Single'!N$3:N$34, MATCH(N27, 'Admin Output Explanation Single'!$B$3:$B$34, 0))</f>
        <v>Larger companies may be better equipped to adapt to changes than small family-companies. This effect is stronger when a larger share of the fishery is displaced.</v>
      </c>
      <c r="O52" s="95" t="str">
        <f ca="1">INDEX('Admin Output Explanation Single'!O$3:O$34, MATCH(O27, 'Admin Output Explanation Single'!$B$3:$B$34, 0))</f>
        <v>The availability of the target species is important for the competition. With low abundance, there will be more competition for resources.</v>
      </c>
      <c r="P52" s="95" t="str">
        <f ca="1">INDEX('Admin Output Explanation Single'!P$3:P$34, MATCH(P27, 'Admin Output Explanation Single'!$B$3:$B$34, 0))</f>
        <v>The introduction of the MPA leading to longer fishing trips has implications for the fishing community. Longer trips could affect community interactions, relationships, and social dynamics as fishermen adapt to extended travel distances.</v>
      </c>
      <c r="Q52" s="45" t="e" cm="1">
        <f t="array" ref="Q52">INDEX(#REF!,MATCH(1, (Q27=#REF!)*(Q35=#REF!),0))</f>
        <v>#REF!</v>
      </c>
      <c r="R52" s="45" t="e" cm="1">
        <f t="array" ref="R52">INDEX(#REF!,MATCH(1, (R27=#REF!)*(R35=#REF!),0))</f>
        <v>#REF!</v>
      </c>
      <c r="S52" s="45" t="e" cm="1">
        <f t="array" ref="S52">INDEX(#REF!,MATCH(1, (S27=#REF!)*(S35=#REF!),0))</f>
        <v>#REF!</v>
      </c>
      <c r="T52" s="45" t="e" cm="1">
        <f t="array" ref="T52">INDEX(#REF!,MATCH(1, (T27=#REF!)*(T35=#REF!),0))</f>
        <v>#REF!</v>
      </c>
      <c r="U52" s="45" t="e" cm="1">
        <f t="array" ref="U52">INDEX(#REF!,MATCH(1, (U27=#REF!)*(U35=#REF!),0))</f>
        <v>#REF!</v>
      </c>
      <c r="V52" s="45" t="e" cm="1">
        <f t="array" ref="V52">INDEX(#REF!,MATCH(1, (V27=#REF!)*(V35=#REF!),0))</f>
        <v>#REF!</v>
      </c>
      <c r="W52" s="45" t="e" cm="1">
        <f t="array" ref="W52">INDEX(#REF!,MATCH(1, (W27=#REF!)*(W35=#REF!),0))</f>
        <v>#REF!</v>
      </c>
      <c r="X52" s="45" t="e" cm="1">
        <f t="array" ref="X52">INDEX(#REF!,MATCH(1, (X27=#REF!)*(X35=#REF!),0))</f>
        <v>#REF!</v>
      </c>
      <c r="Y52" s="45" t="e" cm="1">
        <f t="array" ref="Y52">INDEX(#REF!,MATCH(1, (Y27=#REF!)*(Y35=#REF!),0))</f>
        <v>#REF!</v>
      </c>
      <c r="Z52" s="45" t="e" cm="1">
        <f t="array" ref="Z52">INDEX(#REF!,MATCH(1, (Z27=#REF!)*(Z35=#REF!),0))</f>
        <v>#REF!</v>
      </c>
      <c r="AA52" s="45" t="e" cm="1">
        <f t="array" ref="AA52">INDEX(#REF!,MATCH(1, (AA27=#REF!)*(AA35=#REF!),0))</f>
        <v>#REF!</v>
      </c>
      <c r="AB52" s="45" t="e" cm="1">
        <f t="array" ref="AB52">INDEX(#REF!,MATCH(1, (AB27=#REF!)*(AB35=#REF!),0))</f>
        <v>#REF!</v>
      </c>
      <c r="AC52" s="45" t="e" cm="1">
        <f t="array" ref="AC52">INDEX(#REF!,MATCH(1, (AC27=#REF!)*(AC35=#REF!),0))</f>
        <v>#REF!</v>
      </c>
      <c r="AD52" s="45" t="e" cm="1">
        <f t="array" ref="AD52">INDEX(#REF!,MATCH(1, (AD27=#REF!)*(AD35=#REF!),0))</f>
        <v>#REF!</v>
      </c>
      <c r="AE52" s="45" t="e" cm="1">
        <f t="array" ref="AE52">INDEX(#REF!,MATCH(1, (AE27=#REF!)*(AE35=#REF!),0))</f>
        <v>#REF!</v>
      </c>
      <c r="AF52" s="45" t="e" cm="1">
        <f t="array" ref="AF52">INDEX(#REF!,MATCH(1, (AF27=#REF!)*(AF35=#REF!),0))</f>
        <v>#REF!</v>
      </c>
      <c r="AG52" s="45" t="e" cm="1">
        <f t="array" ref="AG52">INDEX(#REF!,MATCH(1, (AG27=#REF!)*(AG35=#REF!),0))</f>
        <v>#REF!</v>
      </c>
      <c r="AH52" s="45" t="e" cm="1">
        <f t="array" ref="AH52">INDEX(#REF!,MATCH(1, (AH27=#REF!)*(AH35=#REF!),0))</f>
        <v>#REF!</v>
      </c>
      <c r="AI52" s="45" t="e" cm="1">
        <f t="array" ref="AI52">INDEX(#REF!,MATCH(1, (AI27=#REF!)*(AI35=#REF!),0))</f>
        <v>#REF!</v>
      </c>
      <c r="AJ52" s="45" t="e" cm="1">
        <f t="array" ref="AJ52">INDEX(#REF!,MATCH(1, (AJ27=#REF!)*(AJ35=#REF!),0))</f>
        <v>#REF!</v>
      </c>
      <c r="AK52" s="45" t="e" cm="1">
        <f t="array" ref="AK52">INDEX(#REF!,MATCH(1, (AK27=#REF!)*(AK35=#REF!),0))</f>
        <v>#REF!</v>
      </c>
      <c r="AL52" s="45" t="e" cm="1">
        <f t="array" ref="AL52">INDEX(#REF!,MATCH(1, (AL27=#REF!)*(AL35=#REF!),0))</f>
        <v>#REF!</v>
      </c>
      <c r="AM52" s="45" t="e" cm="1">
        <f t="array" ref="AM52">INDEX(#REF!,MATCH(1, (AM27=#REF!)*(AM35=#REF!),0))</f>
        <v>#REF!</v>
      </c>
      <c r="AN52" s="45" t="e" cm="1">
        <f t="array" ref="AN52">INDEX(#REF!,MATCH(1, (AN27=#REF!)*(AN35=#REF!),0))</f>
        <v>#REF!</v>
      </c>
      <c r="AO52" s="45" t="e" cm="1">
        <f t="array" ref="AO52">INDEX(#REF!,MATCH(1, (AO27=#REF!)*(AO35=#REF!),0))</f>
        <v>#REF!</v>
      </c>
      <c r="AP52" s="45" t="e" cm="1">
        <f t="array" ref="AP52">INDEX(#REF!,MATCH(1, (AP27=#REF!)*(AP35=#REF!),0))</f>
        <v>#REF!</v>
      </c>
      <c r="AQ52"/>
      <c r="AS52"/>
      <c r="AT52" s="7"/>
      <c r="AU52" s="7"/>
    </row>
    <row r="53" spans="1:48" s="54" customFormat="1" ht="16.5" thickTop="1" thickBot="1" x14ac:dyDescent="0.3">
      <c r="A53" s="21"/>
      <c r="B53" s="22"/>
      <c r="C53" s="21"/>
      <c r="D53" s="21"/>
      <c r="E53" s="9"/>
      <c r="F53" s="21"/>
      <c r="G53" s="10"/>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c r="AS53"/>
      <c r="AT53" s="7"/>
      <c r="AU53" s="7"/>
    </row>
    <row r="54" spans="1:48" x14ac:dyDescent="0.25">
      <c r="AR54" s="209" t="s">
        <v>606</v>
      </c>
      <c r="AS54" s="210"/>
      <c r="AT54" s="210"/>
      <c r="AU54" s="210"/>
      <c r="AV54" s="211"/>
    </row>
    <row r="55" spans="1:48" x14ac:dyDescent="0.25">
      <c r="AR55" s="212"/>
      <c r="AS55" s="213"/>
      <c r="AT55" s="213"/>
      <c r="AU55" s="213"/>
      <c r="AV55" s="214"/>
    </row>
    <row r="56" spans="1:48" ht="15.75" thickBot="1" x14ac:dyDescent="0.3">
      <c r="A56"/>
      <c r="B56" s="69"/>
      <c r="C56" s="69"/>
      <c r="D56" s="69"/>
      <c r="AR56" s="215"/>
      <c r="AS56" s="216"/>
      <c r="AT56" s="216"/>
      <c r="AU56" s="216"/>
      <c r="AV56" s="217"/>
    </row>
    <row r="57" spans="1:48" x14ac:dyDescent="0.25">
      <c r="A57"/>
      <c r="B57"/>
      <c r="C57"/>
      <c r="D57"/>
    </row>
    <row r="58" spans="1:48" x14ac:dyDescent="0.25">
      <c r="A58"/>
      <c r="B58"/>
      <c r="C58"/>
      <c r="D58"/>
    </row>
    <row r="59" spans="1:48" x14ac:dyDescent="0.25">
      <c r="A59"/>
      <c r="B59"/>
      <c r="C59"/>
      <c r="D59"/>
    </row>
    <row r="60" spans="1:48" x14ac:dyDescent="0.25">
      <c r="A60"/>
      <c r="B60"/>
      <c r="C60"/>
      <c r="D60"/>
    </row>
    <row r="61" spans="1:48" x14ac:dyDescent="0.25">
      <c r="A61"/>
      <c r="B61"/>
      <c r="C61"/>
      <c r="D61"/>
    </row>
    <row r="62" spans="1:48" x14ac:dyDescent="0.25">
      <c r="A62"/>
      <c r="B62"/>
      <c r="C62"/>
      <c r="D62"/>
    </row>
    <row r="63" spans="1:48" x14ac:dyDescent="0.25">
      <c r="A63"/>
      <c r="B63"/>
      <c r="C63"/>
      <c r="D63"/>
    </row>
    <row r="64" spans="1:48" x14ac:dyDescent="0.25">
      <c r="A64"/>
      <c r="B64"/>
      <c r="C64"/>
      <c r="D64"/>
    </row>
    <row r="65" spans="1:4" x14ac:dyDescent="0.25">
      <c r="A65"/>
      <c r="B65"/>
      <c r="C65"/>
      <c r="D65"/>
    </row>
    <row r="66" spans="1:4" x14ac:dyDescent="0.25">
      <c r="A66"/>
      <c r="B66"/>
      <c r="C66"/>
      <c r="D66"/>
    </row>
    <row r="67" spans="1:4" x14ac:dyDescent="0.25">
      <c r="A67"/>
      <c r="B67"/>
      <c r="C67"/>
      <c r="D67"/>
    </row>
    <row r="68" spans="1:4" x14ac:dyDescent="0.25">
      <c r="A68"/>
      <c r="B68"/>
      <c r="C68"/>
      <c r="D68"/>
    </row>
    <row r="69" spans="1:4" x14ac:dyDescent="0.25">
      <c r="A69"/>
      <c r="B69"/>
      <c r="C69"/>
      <c r="D69"/>
    </row>
    <row r="70" spans="1:4" x14ac:dyDescent="0.25">
      <c r="A70"/>
      <c r="B70"/>
      <c r="C70"/>
      <c r="D70"/>
    </row>
  </sheetData>
  <mergeCells count="6">
    <mergeCell ref="AR54:AV56"/>
    <mergeCell ref="C1:G1"/>
    <mergeCell ref="AR1:AV5"/>
    <mergeCell ref="C29:G29"/>
    <mergeCell ref="C37:G37"/>
    <mergeCell ref="C46:G46"/>
  </mergeCells>
  <phoneticPr fontId="2" type="noConversion"/>
  <conditionalFormatting sqref="C57:D70">
    <cfRule type="colorScale" priority="1">
      <colorScale>
        <cfvo type="num" val="2"/>
        <cfvo type="num" val="4"/>
        <color rgb="FFFF7128"/>
        <color rgb="FFFFFFCC"/>
      </colorScale>
    </cfRule>
  </conditionalFormatting>
  <dataValidations count="1">
    <dataValidation type="list" allowBlank="1" showInputMessage="1" showErrorMessage="1" sqref="B1:B2" xr:uid="{3B0B5FBF-F002-43EF-87BC-25D9B3974AD0}">
      <formula1>"'Yes, No'"</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D4373-F239-4DAD-A732-3FF617C4C12D}">
  <sheetPr codeName="Sheet15">
    <tabColor theme="1"/>
  </sheetPr>
  <dimension ref="A1:E11"/>
  <sheetViews>
    <sheetView workbookViewId="0">
      <selection activeCell="C20" sqref="C20"/>
    </sheetView>
  </sheetViews>
  <sheetFormatPr defaultRowHeight="15" x14ac:dyDescent="0.25"/>
  <cols>
    <col min="2" max="2" width="79.140625" bestFit="1" customWidth="1"/>
    <col min="3" max="3" width="42.85546875" bestFit="1" customWidth="1"/>
    <col min="4" max="5" width="19.5703125" bestFit="1" customWidth="1"/>
  </cols>
  <sheetData>
    <row r="1" spans="1:5" x14ac:dyDescent="0.25">
      <c r="A1" s="69" t="s">
        <v>609</v>
      </c>
      <c r="B1" s="69" t="s">
        <v>610</v>
      </c>
      <c r="C1" s="69" t="s">
        <v>611</v>
      </c>
      <c r="D1" s="69" t="s">
        <v>612</v>
      </c>
      <c r="E1" s="69" t="s">
        <v>613</v>
      </c>
    </row>
    <row r="2" spans="1:5" ht="30" x14ac:dyDescent="0.25">
      <c r="A2">
        <v>1</v>
      </c>
      <c r="B2" t="s">
        <v>614</v>
      </c>
      <c r="C2" s="1" t="s">
        <v>615</v>
      </c>
      <c r="D2">
        <v>20230320</v>
      </c>
      <c r="E2">
        <v>20230323</v>
      </c>
    </row>
    <row r="3" spans="1:5" x14ac:dyDescent="0.25">
      <c r="A3">
        <v>2</v>
      </c>
      <c r="B3" t="s">
        <v>616</v>
      </c>
      <c r="C3" t="s">
        <v>617</v>
      </c>
      <c r="D3">
        <v>20230320</v>
      </c>
      <c r="E3">
        <v>20230322</v>
      </c>
    </row>
    <row r="4" spans="1:5" x14ac:dyDescent="0.25">
      <c r="A4">
        <v>3</v>
      </c>
      <c r="B4" t="s">
        <v>618</v>
      </c>
      <c r="C4" t="s">
        <v>617</v>
      </c>
      <c r="D4">
        <v>20230320</v>
      </c>
      <c r="E4">
        <v>20230323</v>
      </c>
    </row>
    <row r="5" spans="1:5" x14ac:dyDescent="0.25">
      <c r="A5">
        <v>4</v>
      </c>
      <c r="B5" t="s">
        <v>619</v>
      </c>
      <c r="C5" t="s">
        <v>617</v>
      </c>
      <c r="D5">
        <v>20230320</v>
      </c>
      <c r="E5">
        <v>20230322</v>
      </c>
    </row>
    <row r="6" spans="1:5" x14ac:dyDescent="0.25">
      <c r="A6">
        <v>5</v>
      </c>
      <c r="B6" t="s">
        <v>620</v>
      </c>
      <c r="C6" t="s">
        <v>617</v>
      </c>
      <c r="D6">
        <v>20230320</v>
      </c>
      <c r="E6">
        <v>20230322</v>
      </c>
    </row>
    <row r="7" spans="1:5" x14ac:dyDescent="0.25">
      <c r="A7">
        <v>6</v>
      </c>
      <c r="B7" t="s">
        <v>621</v>
      </c>
      <c r="C7" t="s">
        <v>617</v>
      </c>
      <c r="D7">
        <v>20230320</v>
      </c>
      <c r="E7">
        <v>20220322</v>
      </c>
    </row>
    <row r="8" spans="1:5" x14ac:dyDescent="0.25">
      <c r="A8">
        <v>7</v>
      </c>
      <c r="B8" t="s">
        <v>622</v>
      </c>
      <c r="C8" t="s">
        <v>617</v>
      </c>
      <c r="D8">
        <v>20230322</v>
      </c>
      <c r="E8">
        <v>20230322</v>
      </c>
    </row>
    <row r="9" spans="1:5" x14ac:dyDescent="0.25">
      <c r="A9">
        <v>8</v>
      </c>
      <c r="B9" t="s">
        <v>623</v>
      </c>
      <c r="C9" t="s">
        <v>624</v>
      </c>
      <c r="D9">
        <v>20230322</v>
      </c>
      <c r="E9">
        <v>20230322</v>
      </c>
    </row>
    <row r="10" spans="1:5" x14ac:dyDescent="0.25">
      <c r="A10">
        <v>9</v>
      </c>
      <c r="B10" t="s">
        <v>625</v>
      </c>
      <c r="C10" t="s">
        <v>617</v>
      </c>
      <c r="D10">
        <v>20230322</v>
      </c>
      <c r="E10">
        <v>20230322</v>
      </c>
    </row>
    <row r="11" spans="1:5" x14ac:dyDescent="0.25">
      <c r="A11">
        <v>10</v>
      </c>
      <c r="B11" t="s">
        <v>626</v>
      </c>
      <c r="C11" t="s">
        <v>617</v>
      </c>
      <c r="D11">
        <v>20230322</v>
      </c>
      <c r="E11">
        <v>20230322</v>
      </c>
    </row>
  </sheetData>
  <sheetProtection algorithmName="SHA-512" hashValue="lsHBrDVKC7FLTckh5djiwRiMSJXorj3xp9/4qDrJH4FD8nLGc95R9gMFiuJabRMU4Ij5MyazJOstMOaqviSaJg==" saltValue="Zz3V3FKSjOPpYKuSAlf5qA==" spinCount="100000" sheet="1" objects="1" scenarios="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7890-ABC8-4735-9426-1A8A14A8C00F}">
  <sheetPr codeName="Sheet16">
    <tabColor theme="1"/>
  </sheetPr>
  <dimension ref="A1:C9"/>
  <sheetViews>
    <sheetView workbookViewId="0">
      <selection activeCell="A10" sqref="A10"/>
    </sheetView>
  </sheetViews>
  <sheetFormatPr defaultRowHeight="15" x14ac:dyDescent="0.25"/>
  <cols>
    <col min="2" max="2" width="49.7109375" style="1" customWidth="1"/>
    <col min="3" max="3" width="25.28515625" bestFit="1" customWidth="1"/>
  </cols>
  <sheetData>
    <row r="1" spans="1:3" x14ac:dyDescent="0.25">
      <c r="A1" s="69" t="s">
        <v>627</v>
      </c>
      <c r="B1" s="2" t="s">
        <v>628</v>
      </c>
      <c r="C1" s="69" t="s">
        <v>629</v>
      </c>
    </row>
    <row r="2" spans="1:3" x14ac:dyDescent="0.25">
      <c r="A2" s="68" t="s">
        <v>630</v>
      </c>
      <c r="B2" s="1" t="s">
        <v>631</v>
      </c>
      <c r="C2" t="s">
        <v>632</v>
      </c>
    </row>
    <row r="3" spans="1:3" x14ac:dyDescent="0.25">
      <c r="A3" s="220" t="s">
        <v>633</v>
      </c>
      <c r="B3" s="1" t="s">
        <v>634</v>
      </c>
      <c r="C3" t="s">
        <v>632</v>
      </c>
    </row>
    <row r="4" spans="1:3" ht="30" x14ac:dyDescent="0.25">
      <c r="A4" s="220"/>
      <c r="B4" s="1" t="s">
        <v>635</v>
      </c>
      <c r="C4" t="s">
        <v>632</v>
      </c>
    </row>
    <row r="5" spans="1:3" ht="30" x14ac:dyDescent="0.25">
      <c r="A5" s="220"/>
      <c r="B5" s="1" t="s">
        <v>636</v>
      </c>
      <c r="C5" t="s">
        <v>632</v>
      </c>
    </row>
    <row r="6" spans="1:3" ht="30" x14ac:dyDescent="0.25">
      <c r="A6" s="220"/>
      <c r="B6" s="1" t="s">
        <v>637</v>
      </c>
      <c r="C6" t="s">
        <v>632</v>
      </c>
    </row>
    <row r="7" spans="1:3" ht="45" x14ac:dyDescent="0.25">
      <c r="A7" s="220"/>
      <c r="B7" s="1" t="s">
        <v>638</v>
      </c>
      <c r="C7" t="s">
        <v>632</v>
      </c>
    </row>
    <row r="8" spans="1:3" ht="90" x14ac:dyDescent="0.25">
      <c r="A8" s="67" t="s">
        <v>639</v>
      </c>
      <c r="B8" s="1" t="s">
        <v>640</v>
      </c>
      <c r="C8" t="s">
        <v>641</v>
      </c>
    </row>
    <row r="9" spans="1:3" ht="57.6" customHeight="1" x14ac:dyDescent="0.25">
      <c r="A9" t="s">
        <v>643</v>
      </c>
      <c r="B9" s="1" t="s">
        <v>642</v>
      </c>
      <c r="C9" t="s">
        <v>641</v>
      </c>
    </row>
  </sheetData>
  <mergeCells count="1">
    <mergeCell ref="A3:A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09deea8-02af-466b-99ae-402c61f4ebdb">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6C08CCF0D84043B4E7C315EFB8EAF3" ma:contentTypeVersion="7" ma:contentTypeDescription="Create a new document." ma:contentTypeScope="" ma:versionID="5b25afef7727b94897d4a22043d42dd4">
  <xsd:schema xmlns:xsd="http://www.w3.org/2001/XMLSchema" xmlns:xs="http://www.w3.org/2001/XMLSchema" xmlns:p="http://schemas.microsoft.com/office/2006/metadata/properties" xmlns:ns2="c7440682-6439-415b-99df-de01877f7c9b" xmlns:ns3="909deea8-02af-466b-99ae-402c61f4ebdb" targetNamespace="http://schemas.microsoft.com/office/2006/metadata/properties" ma:root="true" ma:fieldsID="9560442522b1d957f5a838c1ad239f25" ns2:_="" ns3:_="">
    <xsd:import namespace="c7440682-6439-415b-99df-de01877f7c9b"/>
    <xsd:import namespace="909deea8-02af-466b-99ae-402c61f4eb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40682-6439-415b-99df-de01877f7c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9deea8-02af-466b-99ae-402c61f4ebd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52F873-B4FB-4C2F-87F8-F179224A6D4C}">
  <ds:schemaRefs>
    <ds:schemaRef ds:uri="http://purl.org/dc/elements/1.1/"/>
    <ds:schemaRef ds:uri="http://schemas.microsoft.com/office/infopath/2007/PartnerControls"/>
    <ds:schemaRef ds:uri="951bdfec-53a7-4ca4-903e-642d5a9632c4"/>
    <ds:schemaRef ds:uri="http://purl.org/dc/terms/"/>
    <ds:schemaRef ds:uri="http://schemas.microsoft.com/office/2006/metadata/properties"/>
    <ds:schemaRef ds:uri="http://schemas.microsoft.com/office/2006/documentManagement/types"/>
    <ds:schemaRef ds:uri="e2955885-b430-4f11-a281-e2342dfc2b4c"/>
    <ds:schemaRef ds:uri="http://schemas.openxmlformats.org/package/2006/metadata/core-properties"/>
    <ds:schemaRef ds:uri="http://www.w3.org/XML/1998/namespace"/>
    <ds:schemaRef ds:uri="http://purl.org/dc/dcmitype/"/>
    <ds:schemaRef ds:uri="909deea8-02af-466b-99ae-402c61f4ebdb"/>
  </ds:schemaRefs>
</ds:datastoreItem>
</file>

<file path=customXml/itemProps2.xml><?xml version="1.0" encoding="utf-8"?>
<ds:datastoreItem xmlns:ds="http://schemas.openxmlformats.org/officeDocument/2006/customXml" ds:itemID="{21F06AB3-CDE1-43B0-B782-86EE6F888B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40682-6439-415b-99df-de01877f7c9b"/>
    <ds:schemaRef ds:uri="909deea8-02af-466b-99ae-402c61f4eb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312C64-4DD0-4C56-BCFD-79E5E7C93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51</vt:i4>
      </vt:variant>
    </vt:vector>
  </HeadingPairs>
  <TitlesOfParts>
    <vt:vector size="64" baseType="lpstr">
      <vt:lpstr>User Title Page</vt:lpstr>
      <vt:lpstr>Questionnaire</vt:lpstr>
      <vt:lpstr>Visualization</vt:lpstr>
      <vt:lpstr>Admin Potential Answers</vt:lpstr>
      <vt:lpstr>Admin Single Score</vt:lpstr>
      <vt:lpstr>Admin Output Explanation Single</vt:lpstr>
      <vt:lpstr>Analysis Single Score Matrix</vt:lpstr>
      <vt:lpstr>Dev Likert Scale Possibilities</vt:lpstr>
      <vt:lpstr>Analysis Answers Matrix</vt:lpstr>
      <vt:lpstr>Dev Likert Scale Single Score</vt:lpstr>
      <vt:lpstr>Analysis Final Result</vt:lpstr>
      <vt:lpstr>Dev ToDo List</vt:lpstr>
      <vt:lpstr>Dev Changelog</vt:lpstr>
      <vt:lpstr>INDIRECT</vt:lpstr>
      <vt:lpstr>Question_1</vt:lpstr>
      <vt:lpstr>Question_10</vt:lpstr>
      <vt:lpstr>Question_12</vt:lpstr>
      <vt:lpstr>Question_13</vt:lpstr>
      <vt:lpstr>Question_14</vt:lpstr>
      <vt:lpstr>Question_17</vt:lpstr>
      <vt:lpstr>Question_18</vt:lpstr>
      <vt:lpstr>Question_19</vt:lpstr>
      <vt:lpstr>Question_2</vt:lpstr>
      <vt:lpstr>Question_20</vt:lpstr>
      <vt:lpstr>Question_21</vt:lpstr>
      <vt:lpstr>Question_22</vt:lpstr>
      <vt:lpstr>Question_23</vt:lpstr>
      <vt:lpstr>Question_24</vt:lpstr>
      <vt:lpstr>Question_27</vt:lpstr>
      <vt:lpstr>Question_28</vt:lpstr>
      <vt:lpstr>Question_29</vt:lpstr>
      <vt:lpstr>Question_3</vt:lpstr>
      <vt:lpstr>Question_30</vt:lpstr>
      <vt:lpstr>Question_31</vt:lpstr>
      <vt:lpstr>Question_32</vt:lpstr>
      <vt:lpstr>Question_33</vt:lpstr>
      <vt:lpstr>Question_34</vt:lpstr>
      <vt:lpstr>Question_35</vt:lpstr>
      <vt:lpstr>Question_36</vt:lpstr>
      <vt:lpstr>Question_37</vt:lpstr>
      <vt:lpstr>Question_38</vt:lpstr>
      <vt:lpstr>Question_39</vt:lpstr>
      <vt:lpstr>Question_4</vt:lpstr>
      <vt:lpstr>Question_40</vt:lpstr>
      <vt:lpstr>Question_41</vt:lpstr>
      <vt:lpstr>Question_42</vt:lpstr>
      <vt:lpstr>Question_43</vt:lpstr>
      <vt:lpstr>Question_44</vt:lpstr>
      <vt:lpstr>Question_45</vt:lpstr>
      <vt:lpstr>Question_46</vt:lpstr>
      <vt:lpstr>Question_47</vt:lpstr>
      <vt:lpstr>Question_48</vt:lpstr>
      <vt:lpstr>Question_49</vt:lpstr>
      <vt:lpstr>Question_5</vt:lpstr>
      <vt:lpstr>Question_50</vt:lpstr>
      <vt:lpstr>Question_6</vt:lpstr>
      <vt:lpstr>Question_7</vt:lpstr>
      <vt:lpstr>Question_8</vt:lpstr>
      <vt:lpstr>Question_9</vt:lpstr>
      <vt:lpstr>question1</vt:lpstr>
      <vt:lpstr>question2</vt:lpstr>
      <vt:lpstr>question3</vt:lpstr>
      <vt:lpstr>Traffic_light_table</vt:lpstr>
      <vt:lpstr>Variable_of_interest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IJntema, Gerben</dc:creator>
  <cp:keywords/>
  <dc:description/>
  <cp:lastModifiedBy>GARCIA ALVAREZ Blanca (CINEA)</cp:lastModifiedBy>
  <cp:revision/>
  <dcterms:created xsi:type="dcterms:W3CDTF">2023-01-12T09:26:19Z</dcterms:created>
  <dcterms:modified xsi:type="dcterms:W3CDTF">2025-02-28T16:17:36Z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0x010100B56C08CCF0D84043B4E7C315EFB8EAF3</vt:lpwstr>
  </property>
  <property fmtid="{D5CDD505-2E9C-101B-9397-08002B2CF9AE}" pid="3" name="MediaServiceImageTags">
    <vt:lpwstr/>
  </property>
  <property fmtid="{D5CDD505-2E9C-101B-9397-08002B2CF9AE}" pid="4" name="Order">
    <vt:r8>47200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MSIP_Label_6bd9ddd1-4d20-43f6-abfa-fc3c07406f94_Enabled">
    <vt:lpwstr>true</vt:lpwstr>
  </property>
  <property fmtid="{D5CDD505-2E9C-101B-9397-08002B2CF9AE}" pid="14" name="MSIP_Label_6bd9ddd1-4d20-43f6-abfa-fc3c07406f94_SetDate">
    <vt:lpwstr>2025-02-13T18:12:15Z</vt:lpwstr>
  </property>
  <property fmtid="{D5CDD505-2E9C-101B-9397-08002B2CF9AE}" pid="15" name="MSIP_Label_6bd9ddd1-4d20-43f6-abfa-fc3c07406f94_Method">
    <vt:lpwstr>Standard</vt:lpwstr>
  </property>
  <property fmtid="{D5CDD505-2E9C-101B-9397-08002B2CF9AE}" pid="16" name="MSIP_Label_6bd9ddd1-4d20-43f6-abfa-fc3c07406f94_Name">
    <vt:lpwstr>Commission Use</vt:lpwstr>
  </property>
  <property fmtid="{D5CDD505-2E9C-101B-9397-08002B2CF9AE}" pid="17" name="MSIP_Label_6bd9ddd1-4d20-43f6-abfa-fc3c07406f94_SiteId">
    <vt:lpwstr>b24c8b06-522c-46fe-9080-70926f8dddb1</vt:lpwstr>
  </property>
  <property fmtid="{D5CDD505-2E9C-101B-9397-08002B2CF9AE}" pid="18" name="MSIP_Label_6bd9ddd1-4d20-43f6-abfa-fc3c07406f94_ActionId">
    <vt:lpwstr>d1da00e6-10d7-452e-a31f-772a77584a9f</vt:lpwstr>
  </property>
  <property fmtid="{D5CDD505-2E9C-101B-9397-08002B2CF9AE}" pid="19" name="MSIP_Label_6bd9ddd1-4d20-43f6-abfa-fc3c07406f94_ContentBits">
    <vt:lpwstr>0</vt:lpwstr>
  </property>
</Properties>
</file>